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wsSortMap1.xml" ContentType="application/vnd.ms-excel.wsSortMap+xml"/>
  <Override PartName="/xl/worksheets/wsSortMap2.xml" ContentType="application/vnd.ms-excel.wsSortMap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xl/revisions/revisionLog1.xml" ContentType="application/vnd.openxmlformats-officedocument.spreadsheetml.revisionLog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9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Downloads\На сайт\"/>
    </mc:Choice>
  </mc:AlternateContent>
  <bookViews>
    <workbookView xWindow="11520" yWindow="0" windowWidth="11520" windowHeight="12360"/>
  </bookViews>
  <sheets>
    <sheet name="2020-2022" sheetId="1" r:id="rId1"/>
    <sheet name="Примечания" sheetId="2" r:id="rId2"/>
  </sheets>
  <definedNames>
    <definedName name="_xlnm._FilterDatabase" localSheetId="0" hidden="1">'2020-2022'!$A$7:$S$2103</definedName>
    <definedName name="_xlnm._FilterDatabase" localSheetId="1" hidden="1">Примечания!$A$2:$G$165</definedName>
    <definedName name="Z_008B0B62_252E_4CFA_B36F_1BCE8CADA03C_.wvu.FilterData" localSheetId="0" hidden="1">'2020-2022'!$A$7:$S$2103</definedName>
    <definedName name="Z_02548410_48BC_4E2B_B1C4_1F30DC1C318B_.wvu.FilterData" localSheetId="0" hidden="1">'2020-2022'!$A$7:$S$2103</definedName>
    <definedName name="Z_03EE7CC4_776E_44B3_8053_3C3B2834CB32_.wvu.FilterData" localSheetId="0" hidden="1">'2020-2022'!$A$7:$S$2102</definedName>
    <definedName name="Z_03EE7CC4_776E_44B3_8053_3C3B2834CB32_.wvu.FilterData" localSheetId="1" hidden="1">Примечания!$A$2:$G$103</definedName>
    <definedName name="Z_09EEA469_DD8A_4EC7_B378_D6442E3CC24E_.wvu.FilterData" localSheetId="1" hidden="1">Примечания!$A$2:$G$138</definedName>
    <definedName name="Z_0E6D90DA_7E05_4B2F_B5D2_8D199B297495_.wvu.FilterData" localSheetId="0" hidden="1">'2020-2022'!$A$7:$S$2103</definedName>
    <definedName name="Z_0EE2082C_54C0_42B4_82B1_00451051B8CD_.wvu.FilterData" localSheetId="0" hidden="1">'2020-2022'!$A$7:$S$2102</definedName>
    <definedName name="Z_0EE2082C_54C0_42B4_82B1_00451051B8CD_.wvu.FilterData" localSheetId="1" hidden="1">Примечания!$A$2:$G$23</definedName>
    <definedName name="Z_14216874_F8F0_4ABB_834B_A423535416A6_.wvu.FilterData" localSheetId="1" hidden="1">Примечания!$A$2:$G$76</definedName>
    <definedName name="Z_1549D184_BF92_43A5_8387_352CDB9790AF_.wvu.FilterData" localSheetId="0" hidden="1">'2020-2022'!$A$7:$S$2103</definedName>
    <definedName name="Z_1549D184_BF92_43A5_8387_352CDB9790AF_.wvu.FilterData" localSheetId="1" hidden="1">Примечания!$A$2:$G$138</definedName>
    <definedName name="Z_160742A4_49A0_4DC9_9E84_664DD73CAA2B_.wvu.FilterData" localSheetId="0" hidden="1">'2020-2022'!$A$7:$S$2102</definedName>
    <definedName name="Z_160742A4_49A0_4DC9_9E84_664DD73CAA2B_.wvu.FilterData" localSheetId="1" hidden="1">Примечания!$A$2:$G$24</definedName>
    <definedName name="Z_16CA92FC_9731_4543_9E6C_C0A89B8F793A_.wvu.FilterData" localSheetId="0" hidden="1">'2020-2022'!$A$7:$S$2102</definedName>
    <definedName name="Z_16CA92FC_9731_4543_9E6C_C0A89B8F793A_.wvu.FilterData" localSheetId="1" hidden="1">Примечания!$A$2:$G$103</definedName>
    <definedName name="Z_17265B16_9693_4C7B_B4D1_6245F5260F7B_.wvu.FilterData" localSheetId="0" hidden="1">'2020-2022'!$A$7:$S$2103</definedName>
    <definedName name="Z_1D03558F_F0B9_4B3F_B523_2EF8817314DA_.wvu.FilterData" localSheetId="0" hidden="1">'2020-2022'!$A$7:$S$2102</definedName>
    <definedName name="Z_1D8A0EF4_0E96_44E1_94AA_1869343D6018_.wvu.FilterData" localSheetId="0" hidden="1">'2020-2022'!$A$7:$S$2103</definedName>
    <definedName name="Z_1FABE638_2550_4DD0_95CA_FC9883358159_.wvu.FilterData" localSheetId="0" hidden="1">'2020-2022'!$A$7:$S$2103</definedName>
    <definedName name="Z_1FABE638_2550_4DD0_95CA_FC9883358159_.wvu.FilterData" localSheetId="1" hidden="1">Примечания!$A$2:$G$120</definedName>
    <definedName name="Z_1FFA0E0D_F6C4_46B6_9F73_FDDC9DC247CD_.wvu.FilterData" localSheetId="0" hidden="1">'2020-2022'!$A$7:$S$2103</definedName>
    <definedName name="Z_20EC2B98_D2DD_4040_B4D3_0C331D8ADAB1_.wvu.FilterData" localSheetId="1" hidden="1">Примечания!$A$2:$G$2</definedName>
    <definedName name="Z_264EC013_9A1D_4F27_8CA7_D9DAD0D51CE2_.wvu.FilterData" localSheetId="0" hidden="1">'2020-2022'!$A$7:$S$2102</definedName>
    <definedName name="Z_28716AB1_E5A0_42E5_8E03_1F80B9C3EA60_.wvu.FilterData" localSheetId="0" hidden="1">'2020-2022'!$A$7:$S$2102</definedName>
    <definedName name="Z_28716AB1_E5A0_42E5_8E03_1F80B9C3EA60_.wvu.FilterData" localSheetId="1" hidden="1">Примечания!$A$2:$G$23</definedName>
    <definedName name="Z_2C3C4360_506B_444F_89FB_8979EDF8664B_.wvu.FilterData" localSheetId="0" hidden="1">'2020-2022'!$A$7:$S$2103</definedName>
    <definedName name="Z_30456D15_312C_4B5C_9374_319761398094_.wvu.FilterData" localSheetId="0" hidden="1">'2020-2022'!$A$7:$S$2103</definedName>
    <definedName name="Z_3255AA5C_10B2_4C1B_9093_D0B2831F722E_.wvu.FilterData" localSheetId="1" hidden="1">Примечания!$A$2:$G$136</definedName>
    <definedName name="Z_33EA15D8_A14F_4406_A50F_50140D296A52_.wvu.FilterData" localSheetId="0" hidden="1">'2020-2022'!$A$7:$S$2103</definedName>
    <definedName name="Z_33EA15D8_A14F_4406_A50F_50140D296A52_.wvu.FilterData" localSheetId="1" hidden="1">Примечания!$A$2:$G$138</definedName>
    <definedName name="Z_340DC04D_4E9D_4137_A913_CAA01E3309F3_.wvu.FilterData" localSheetId="0" hidden="1">'2020-2022'!$A$7:$S$2102</definedName>
    <definedName name="Z_340DC04D_4E9D_4137_A913_CAA01E3309F3_.wvu.FilterData" localSheetId="1" hidden="1">Примечания!$A$2:$G$47</definedName>
    <definedName name="Z_37165194_FF5C_4726_B903_7FD4801FE576_.wvu.FilterData" localSheetId="0" hidden="1">'2020-2022'!$A$7:$S$2102</definedName>
    <definedName name="Z_37165194_FF5C_4726_B903_7FD4801FE576_.wvu.FilterData" localSheetId="1" hidden="1">Примечания!$A$2:$G$38</definedName>
    <definedName name="Z_377C2FC9_5767_4513_B913_BBC7C67C5216_.wvu.FilterData" localSheetId="0" hidden="1">'2020-2022'!$A$7:$S$2103</definedName>
    <definedName name="Z_37F665E2_05B8_42F3_831E_50C5679BD5BC_.wvu.FilterData" localSheetId="1" hidden="1">Примечания!$A$2:$G$94</definedName>
    <definedName name="Z_393F718E_107E_486A_B868_A843E7E114B8_.wvu.FilterData" localSheetId="0" hidden="1">'2020-2022'!$A$7:$S$2102</definedName>
    <definedName name="Z_3C2C1AA4_FD55_43ED_A00A_E3DE0BF48C8A_.wvu.FilterData" localSheetId="1" hidden="1">Примечания!$A$2:$G$39</definedName>
    <definedName name="Z_3C354498_5A15_4848_8B80_B375F8C72683_.wvu.FilterData" localSheetId="0" hidden="1">'2020-2022'!$A$7:$S$2102</definedName>
    <definedName name="Z_3C354498_5A15_4848_8B80_B375F8C72683_.wvu.FilterData" localSheetId="1" hidden="1">Примечания!$A$2:$G$33</definedName>
    <definedName name="Z_3D7A83A4_3107_49E1_A313_29118B3E9008_.wvu.FilterData" localSheetId="1" hidden="1">Примечания!$A$2:$G$103</definedName>
    <definedName name="Z_3FDC251C_9D4A_4011_871A_BED6BE8992B2_.wvu.FilterData" localSheetId="0" hidden="1">'2020-2022'!$A$7:$S$2103</definedName>
    <definedName name="Z_3FDC251C_9D4A_4011_871A_BED6BE8992B2_.wvu.FilterData" localSheetId="1" hidden="1">Примечания!$A$2:$G$103</definedName>
    <definedName name="Z_41A952DE_9AF5_4447_8F78_14C9ADCBCB7C_.wvu.FilterData" localSheetId="0" hidden="1">'2020-2022'!$A$7:$S$2103</definedName>
    <definedName name="Z_428CF51E_7204_4813_80B2_21F5590D8453_.wvu.FilterData" localSheetId="0" hidden="1">'2020-2022'!$A$7:$S$2103</definedName>
    <definedName name="Z_428CF51E_7204_4813_80B2_21F5590D8453_.wvu.FilterData" localSheetId="1" hidden="1">Примечания!$A$2:$G$138</definedName>
    <definedName name="Z_445FCA62_AE0B_4CD3_8AE8_1788EF9713AE_.wvu.FilterData" localSheetId="0" hidden="1">'2020-2022'!$A$7:$S$2102</definedName>
    <definedName name="Z_445FCA62_AE0B_4CD3_8AE8_1788EF9713AE_.wvu.FilterData" localSheetId="1" hidden="1">Примечания!$A$2:$G$5</definedName>
    <definedName name="Z_45DA5A30_07AF_42E6_AB12_DFCF3774044E_.wvu.FilterData" localSheetId="0" hidden="1">'2020-2022'!$A$7:$S$2103</definedName>
    <definedName name="Z_45DA5A30_07AF_42E6_AB12_DFCF3774044E_.wvu.FilterData" localSheetId="1" hidden="1">Примечания!$A$2:$G$138</definedName>
    <definedName name="Z_4987CEA7_7A3B_46DF_8D5F_215E03F19FF1_.wvu.FilterData" localSheetId="0" hidden="1">'2020-2022'!$A$7:$S$2103</definedName>
    <definedName name="Z_4C366FAD_0F8B_42BF_B559_196F30664273_.wvu.FilterData" localSheetId="0" hidden="1">'2020-2022'!$A$7:$S$2103</definedName>
    <definedName name="Z_4E563121_35AB_4046_8F1B_68AF1E18B10E_.wvu.FilterData" localSheetId="0" hidden="1">'2020-2022'!$A$7:$S$2102</definedName>
    <definedName name="Z_4F91A9CD_97C3_46A6_860F_7E950E0B7776_.wvu.FilterData" localSheetId="0" hidden="1">'2020-2022'!$A$7:$S$2103</definedName>
    <definedName name="Z_4F91A9CD_97C3_46A6_860F_7E950E0B7776_.wvu.FilterData" localSheetId="1" hidden="1">Примечания!$A$2:$G$138</definedName>
    <definedName name="Z_50F9DE5B_5A94_40F5_872B_76971A291F21_.wvu.FilterData" localSheetId="0" hidden="1">'2020-2022'!$A$7:$S$2102</definedName>
    <definedName name="Z_50F9DE5B_5A94_40F5_872B_76971A291F21_.wvu.FilterData" localSheetId="1" hidden="1">Примечания!$A$2:$G$2</definedName>
    <definedName name="Z_588C31BA_C36B_4B9E_AE8B_D926F1C5CA78_.wvu.FilterData" localSheetId="0" hidden="1">'2020-2022'!$A$7:$S$2103</definedName>
    <definedName name="Z_588C31BA_C36B_4B9E_AE8B_D926F1C5CA78_.wvu.FilterData" localSheetId="1" hidden="1">Примечания!$A$2:$G$165</definedName>
    <definedName name="Z_5A69E3B3_42F9_4E2F_B5F0_E7DDBD1C173D_.wvu.FilterData" localSheetId="1" hidden="1">Примечания!$A$2:$G$2</definedName>
    <definedName name="Z_5AADBD6D_D45D_4A3C_A633_3515D9E6457E_.wvu.FilterData" localSheetId="0" hidden="1">'2020-2022'!$A$7:$S$2102</definedName>
    <definedName name="Z_5AADBD6D_D45D_4A3C_A633_3515D9E6457E_.wvu.FilterData" localSheetId="1" hidden="1">Примечания!$A$2:$G$33</definedName>
    <definedName name="Z_5AF1C929_AA71_49F6_BE7C_88182D0A7C08_.wvu.FilterData" localSheetId="1" hidden="1">Примечания!$A$2:$G$103</definedName>
    <definedName name="Z_5CB0BDF8_65D4_4C92_AF6B_CE18FE8D74F9_.wvu.FilterData" localSheetId="0" hidden="1">'2020-2022'!$A$7:$S$2103</definedName>
    <definedName name="Z_5D7C1208_B8C6_4C02_9C0B_DB7077DBFF41_.wvu.FilterData" localSheetId="0" hidden="1">'2020-2022'!$A$7:$S$2103</definedName>
    <definedName name="Z_5E7B941C_FD28_4614_918A_F24C62370786_.wvu.FilterData" localSheetId="0" hidden="1">'2020-2022'!$A$7:$S$2103</definedName>
    <definedName name="Z_644D0FD6_C6FC_401C_9D01_5A5D25C7F86A_.wvu.FilterData" localSheetId="0" hidden="1">'2020-2022'!$A$7:$S$2103</definedName>
    <definedName name="Z_644D0FD6_C6FC_401C_9D01_5A5D25C7F86A_.wvu.FilterData" localSheetId="1" hidden="1">Примечания!$A$2:$G$138</definedName>
    <definedName name="Z_6462DA5E_F5DE_4B87_8DA2_29A57F241DA6_.wvu.FilterData" localSheetId="0" hidden="1">'2020-2022'!$A$7:$S$2102</definedName>
    <definedName name="Z_65BA4E2A_C8EE_4AB9_9D90_9C34C202FA22_.wvu.FilterData" localSheetId="0" hidden="1">'2020-2022'!$A$7:$S$2103</definedName>
    <definedName name="Z_65BA4E2A_C8EE_4AB9_9D90_9C34C202FA22_.wvu.FilterData" localSheetId="1" hidden="1">Примечания!$A$2:$G$138</definedName>
    <definedName name="Z_66E444A0_FD6A_448C_B387_E79994D3DD51_.wvu.FilterData" localSheetId="0" hidden="1">'2020-2022'!$A$7:$S$2102</definedName>
    <definedName name="Z_66E444A0_FD6A_448C_B387_E79994D3DD51_.wvu.FilterData" localSheetId="1" hidden="1">Примечания!$A$2:$G$47</definedName>
    <definedName name="Z_674398AD_6A55_49A8_8025_B33E81AC13E6_.wvu.FilterData" localSheetId="0" hidden="1">'2020-2022'!$A$7:$S$2102</definedName>
    <definedName name="Z_674398AD_6A55_49A8_8025_B33E81AC13E6_.wvu.FilterData" localSheetId="1" hidden="1">Примечания!$A$2:$G$103</definedName>
    <definedName name="Z_69DCB8DF_E3DD_43AE_9658_662ACA79F892_.wvu.FilterData" localSheetId="0" hidden="1">'2020-2022'!$A$7:$S$2102</definedName>
    <definedName name="Z_6BD3D018_1BDF_4869_8BEC_F2600447FE0D_.wvu.FilterData" localSheetId="0" hidden="1">'2020-2022'!$A$7:$S$2102</definedName>
    <definedName name="Z_6BD3D018_1BDF_4869_8BEC_F2600447FE0D_.wvu.FilterData" localSheetId="1" hidden="1">Примечания!$A$2:$G$33</definedName>
    <definedName name="Z_6D200CCA_F4AE_476E_B5DA_668782E930E1_.wvu.FilterData" localSheetId="0" hidden="1">'2020-2022'!$A$7:$S$2103</definedName>
    <definedName name="Z_6E3926F0_23C3_4A54_A9BF_B3D43E310A52_.wvu.FilterData" localSheetId="0" hidden="1">'2020-2022'!$A$7:$S$2102</definedName>
    <definedName name="Z_6EF6EC8B_67AE_4AD6_A90C_ED13AFDCB754_.wvu.FilterData" localSheetId="0" hidden="1">'2020-2022'!$A$7:$S$2102</definedName>
    <definedName name="Z_70C734AA_0A0B_42ED_80B3_DAF7F7F2528E_.wvu.FilterData" localSheetId="0" hidden="1">'2020-2022'!$A$7:$S$2102</definedName>
    <definedName name="Z_70C734AA_0A0B_42ED_80B3_DAF7F7F2528E_.wvu.FilterData" localSheetId="1" hidden="1">Примечания!$A$2:$G$103</definedName>
    <definedName name="Z_7161164B_D24D_4F1E_AF5B_C0AFB9313101_.wvu.FilterData" localSheetId="0" hidden="1">'2020-2022'!$A$7:$S$2103</definedName>
    <definedName name="Z_719B17F0_50A7_4876_A650_FF64AE965779_.wvu.FilterData" localSheetId="0" hidden="1">'2020-2022'!$A$7:$S$2103</definedName>
    <definedName name="Z_728A14A6_E825_4925_A0EF_CF0704085992_.wvu.FilterData" localSheetId="0" hidden="1">'2020-2022'!$A$7:$S$2102</definedName>
    <definedName name="Z_72A6B5C7_0FCA_4D07_AA9F_E6F8BEF7AA75_.wvu.FilterData" localSheetId="0" hidden="1">'2020-2022'!$A$7:$S$2103</definedName>
    <definedName name="Z_786ED349_6DB8_4086_A37C_859A0CF5F5AA_.wvu.FilterData" localSheetId="0" hidden="1">'2020-2022'!$A$7:$S$2102</definedName>
    <definedName name="Z_786ED349_6DB8_4086_A37C_859A0CF5F5AA_.wvu.FilterData" localSheetId="1" hidden="1">Примечания!$A$2:$G$24</definedName>
    <definedName name="Z_7983ADE0_D144_4B83_855C_E3C3810460CA_.wvu.FilterData" localSheetId="0" hidden="1">'2020-2022'!$A$7:$S$2103</definedName>
    <definedName name="Z_7983ADE0_D144_4B83_855C_E3C3810460CA_.wvu.FilterData" localSheetId="1" hidden="1">Примечания!$A$2:$G$165</definedName>
    <definedName name="Z_7983ADE0_D144_4B83_855C_E3C3810460CA_.wvu.Rows" localSheetId="0" hidden="1">'2020-2022'!$11:$598,'2020-2022'!$626:$782,'2020-2022'!$785:$1320,'2020-2022'!$1339:$1478,'2020-2022'!$1481:$1974,'2020-2022'!$1996:$2102</definedName>
    <definedName name="Z_7AAF0770_0603_4400_83FC_E435D8DA54CC_.wvu.FilterData" localSheetId="0" hidden="1">'2020-2022'!$A$7:$S$2103</definedName>
    <definedName name="Z_7AAF0770_0603_4400_83FC_E435D8DA54CC_.wvu.FilterData" localSheetId="1" hidden="1">Примечания!$A$2:$G$138</definedName>
    <definedName name="Z_7CD6268C_1437_4536_97EA_0AA933B7F22D_.wvu.FilterData" localSheetId="0" hidden="1">'2020-2022'!$A$7:$S$2103</definedName>
    <definedName name="Z_7D4C4625_BABF_4488_99AE_EEBF2B266413_.wvu.FilterData" localSheetId="0" hidden="1">'2020-2022'!$A$7:$S$2103</definedName>
    <definedName name="Z_7E32449E_FD00_40DF_8B16_293BA966CC81_.wvu.FilterData" localSheetId="0" hidden="1">'2020-2022'!$A$7:$S$2103</definedName>
    <definedName name="Z_7E32449E_FD00_40DF_8B16_293BA966CC81_.wvu.FilterData" localSheetId="1" hidden="1">Примечания!$A$2:$G$158</definedName>
    <definedName name="Z_7F8C83C7_2232_4C39_903C_8288B6DD46FC_.wvu.FilterData" localSheetId="0" hidden="1">'2020-2022'!$A$7:$S$2103</definedName>
    <definedName name="Z_8017AB8B_30BE_4C44_82DE_482769E95479_.wvu.FilterData" localSheetId="0" hidden="1">'2020-2022'!$A$7:$S$2102</definedName>
    <definedName name="Z_8017AB8B_30BE_4C44_82DE_482769E95479_.wvu.FilterData" localSheetId="1" hidden="1">Примечания!$A$2:$G$103</definedName>
    <definedName name="Z_807A5197_5A83_4516_8316_3FE3119D11D6_.wvu.FilterData" localSheetId="0" hidden="1">'2020-2022'!$A$7:$S$2103</definedName>
    <definedName name="Z_80B49383_3F91_409A_996F_34ABFA0932ED_.wvu.FilterData" localSheetId="0" hidden="1">'2020-2022'!$A$7:$S$2103</definedName>
    <definedName name="Z_80B49383_3F91_409A_996F_34ABFA0932ED_.wvu.FilterData" localSheetId="1" hidden="1">Примечания!$A$2:$G$144</definedName>
    <definedName name="Z_80B49383_3F91_409A_996F_34ABFA0932ED_.wvu.PrintArea" localSheetId="0" hidden="1">'2020-2022'!$2:$7</definedName>
    <definedName name="Z_80B49383_3F91_409A_996F_34ABFA0932ED_.wvu.PrintTitles" localSheetId="0" hidden="1">'2020-2022'!$2:$7</definedName>
    <definedName name="Z_84954793_7B63_4DDE_8CDA_F11DD91E8BEE_.wvu.FilterData" localSheetId="0" hidden="1">'2020-2022'!$A$7:$S$2102</definedName>
    <definedName name="Z_84954793_7B63_4DDE_8CDA_F11DD91E8BEE_.wvu.FilterData" localSheetId="1" hidden="1">Примечания!$A$2:$G$103</definedName>
    <definedName name="Z_8901A1B7_7886_4B75_BE83_3E87ECE26741_.wvu.FilterData" localSheetId="0" hidden="1">'2020-2022'!$A$7:$S$2102</definedName>
    <definedName name="Z_8901A1B7_7886_4B75_BE83_3E87ECE26741_.wvu.FilterData" localSheetId="1" hidden="1">Примечания!$A$2:$G$23</definedName>
    <definedName name="Z_890DAC5F_EC93_4C7C_86D4_3DE9EE7DD5EA_.wvu.FilterData" localSheetId="0" hidden="1">'2020-2022'!$A$7:$S$2103</definedName>
    <definedName name="Z_890DAC5F_EC93_4C7C_86D4_3DE9EE7DD5EA_.wvu.FilterData" localSheetId="1" hidden="1">Примечания!$A$2:$G$164</definedName>
    <definedName name="Z_8C90971A_C5E7_4093_AFFD_6E6994D0CA95_.wvu.FilterData" localSheetId="0" hidden="1">'2020-2022'!$A$7:$S$2103</definedName>
    <definedName name="Z_8DCB5C7E_09E6_4B14_B0C5_5C8ED00CBFC1_.wvu.FilterData" localSheetId="0" hidden="1">'2020-2022'!$A$7:$S$2103</definedName>
    <definedName name="Z_8E20B889_DCA9_4E20_BF37_8DF96766DA3C_.wvu.FilterData" localSheetId="1" hidden="1">Примечания!$A$2:$G$2</definedName>
    <definedName name="Z_93165A5A_0EFD_4957_A977_34EF21EBD5C2_.wvu.FilterData" localSheetId="0" hidden="1">'2020-2022'!$A$7:$S$2103</definedName>
    <definedName name="Z_93165A5A_0EFD_4957_A977_34EF21EBD5C2_.wvu.FilterData" localSheetId="1" hidden="1">Примечания!$A$2:$G$138</definedName>
    <definedName name="Z_93182887_3072_498E_B907_D799CEFEAC86_.wvu.FilterData" localSheetId="0" hidden="1">'2020-2022'!$A$7:$S$2103</definedName>
    <definedName name="Z_9595E341_47B0_4869_BE47_43740FED65BC_.wvu.FilterData" localSheetId="0" hidden="1">'2020-2022'!$A$7:$S$2103</definedName>
    <definedName name="Z_9595E341_47B0_4869_BE47_43740FED65BC_.wvu.FilterData" localSheetId="1" hidden="1">Примечания!$A$2:$G$138</definedName>
    <definedName name="Z_95B45164_2B22_4B3E_9BF2_B5657F4E1DD7_.wvu.FilterData" localSheetId="0" hidden="1">'2020-2022'!$A$7:$S$2102</definedName>
    <definedName name="Z_95B45164_2B22_4B3E_9BF2_B5657F4E1DD7_.wvu.FilterData" localSheetId="1" hidden="1">Примечания!$A$2:$G$2</definedName>
    <definedName name="Z_99CE5CA3_FC44_4098_9D93_140EAE44D419_.wvu.FilterData" localSheetId="0" hidden="1">'2020-2022'!$A$7:$S$2103</definedName>
    <definedName name="Z_9A943439_F664_43C2_949A_487E1A5DB2A1_.wvu.FilterData" localSheetId="0" hidden="1">'2020-2022'!$A$7:$S$2102</definedName>
    <definedName name="Z_9A943439_F664_43C2_949A_487E1A5DB2A1_.wvu.FilterData" localSheetId="1" hidden="1">Примечания!$A$2:$G$103</definedName>
    <definedName name="Z_9D4F81B0_E63F_4FE1_A5F3_64B773A521AD_.wvu.FilterData" localSheetId="0" hidden="1">'2020-2022'!$A$7:$S$2103</definedName>
    <definedName name="Z_9EFDCBD6_7E4E_43D9_A3FF_37C7ACC5C574_.wvu.FilterData" localSheetId="0" hidden="1">'2020-2022'!$A$7:$S$2103</definedName>
    <definedName name="Z_A084906C_EFFE_4BF3_AD02_AAFE3A8C74D7_.wvu.FilterData" localSheetId="0" hidden="1">'2020-2022'!$A$7:$S$2102</definedName>
    <definedName name="Z_A283D49C_E912_4996_9E05_7E6B8450BB2C_.wvu.FilterData" localSheetId="1" hidden="1">Примечания!$A$2:$G$138</definedName>
    <definedName name="Z_A299C84D_C097_439E_954D_685D90CA46C9_.wvu.FilterData" localSheetId="0" hidden="1">'2020-2022'!$A$7:$S$2103</definedName>
    <definedName name="Z_A299C84D_C097_439E_954D_685D90CA46C9_.wvu.FilterData" localSheetId="1" hidden="1">Примечания!$A$2:$G$165</definedName>
    <definedName name="Z_A2B50165_EA00_4826_B3AB_BCBD4C6A71CA_.wvu.FilterData" localSheetId="0" hidden="1">'2020-2022'!$A$7:$S$2103</definedName>
    <definedName name="Z_A2B50165_EA00_4826_B3AB_BCBD4C6A71CA_.wvu.FilterData" localSheetId="1" hidden="1">Примечания!$A$2:$G$138</definedName>
    <definedName name="Z_A2CBB7B6_A1E0_49E8_841D_65429DFBB894_.wvu.FilterData" localSheetId="0" hidden="1">'2020-2022'!$A$7:$S$2103</definedName>
    <definedName name="Z_A706B126_7820_4AE0_8E14_ABB31EAE6F8F_.wvu.FilterData" localSheetId="0" hidden="1">'2020-2022'!$A$7:$S$2102</definedName>
    <definedName name="Z_ACBF8DEB_E400_4AB7_BB8D_B14008C2F0EF_.wvu.FilterData" localSheetId="0" hidden="1">'2020-2022'!$A$7:$S$2102</definedName>
    <definedName name="Z_ACBF8DEB_E400_4AB7_BB8D_B14008C2F0EF_.wvu.FilterData" localSheetId="1" hidden="1">Примечания!$A$2:$G$70</definedName>
    <definedName name="Z_AE11CE85_6201_446F_A6EA_EE5CFF7DDF5A_.wvu.FilterData" localSheetId="0" hidden="1">'2020-2022'!$A$7:$S$2103</definedName>
    <definedName name="Z_AE11CE85_6201_446F_A6EA_EE5CFF7DDF5A_.wvu.FilterData" localSheetId="1" hidden="1">Примечания!$A$2:$G$138</definedName>
    <definedName name="Z_AE8AFD0D_CFB3_452B_9CC8_FE6A3778ED69_.wvu.FilterData" localSheetId="0" hidden="1">'2020-2022'!$A$7:$S$2103</definedName>
    <definedName name="Z_AEC031A3_7B9D_41E0_9F92_6EE4C0C7A0AA_.wvu.FilterData" localSheetId="1" hidden="1">Примечания!$A$2:$G$24</definedName>
    <definedName name="Z_B0F4771D_10AE_4682_B133_B132772D8631_.wvu.FilterData" localSheetId="0" hidden="1">'2020-2022'!$A$7:$S$2102</definedName>
    <definedName name="Z_B0F4771D_10AE_4682_B133_B132772D8631_.wvu.FilterData" localSheetId="1" hidden="1">Примечания!$A$2:$G$103</definedName>
    <definedName name="Z_B263DC1C_24C3_4C79_9A3B_5BDB059CD27D_.wvu.FilterData" localSheetId="0" hidden="1">'2020-2022'!$A$7:$S$2103</definedName>
    <definedName name="Z_B315306D_026D_41AB_AEED_FCD2516BB4D7_.wvu.FilterData" localSheetId="0" hidden="1">'2020-2022'!$A$7:$S$2103</definedName>
    <definedName name="Z_B315306D_026D_41AB_AEED_FCD2516BB4D7_.wvu.FilterData" localSheetId="1" hidden="1">Примечания!$A$2:$G$161</definedName>
    <definedName name="Z_B3CA4255_AA72_4595_B330_71BA54CB2B27_.wvu.FilterData" localSheetId="0" hidden="1">'2020-2022'!$A$7:$S$2103</definedName>
    <definedName name="Z_B40A38A3_27F0_45AF_8A1F_D05F4BF8C5F8_.wvu.FilterData" localSheetId="0" hidden="1">'2020-2022'!$A$7:$S$2103</definedName>
    <definedName name="Z_B4A9845A_A91C_4314_A026_832CA8366950_.wvu.FilterData" localSheetId="0" hidden="1">'2020-2022'!$A$7:$S$2103</definedName>
    <definedName name="Z_B6CFCCD1_C0A8_47CE_AC19_B14DA6160762_.wvu.FilterData" localSheetId="0" hidden="1">'2020-2022'!$A$7:$S$2102</definedName>
    <definedName name="Z_B7B10EDA_E134_40CB_ADBD_23A3F4B6F1C3_.wvu.FilterData" localSheetId="0" hidden="1">'2020-2022'!$A$7:$S$2103</definedName>
    <definedName name="Z_B7B10EDA_E134_40CB_ADBD_23A3F4B6F1C3_.wvu.FilterData" localSheetId="1" hidden="1">Примечания!$A$2:$G$165</definedName>
    <definedName name="Z_B7B10EDA_E134_40CB_ADBD_23A3F4B6F1C3_.wvu.Rows" localSheetId="0" hidden="1">'2020-2022'!$11:$598,'2020-2022'!$626:$782,'2020-2022'!$785:$1320,'2020-2022'!$1339:$1478,'2020-2022'!$1481:$1974,'2020-2022'!$1996:$2102</definedName>
    <definedName name="Z_B880E734_0EAC_47B1_8796_9F82D1027FAC_.wvu.FilterData" localSheetId="0" hidden="1">'2020-2022'!$A$7:$S$2102</definedName>
    <definedName name="Z_BAD53998_9EF8_4AB6_AE90_3AB4A088C2EE_.wvu.FilterData" localSheetId="0" hidden="1">'2020-2022'!$A$7:$S$2102</definedName>
    <definedName name="Z_BB9ABBB3_8DF0_458C_A261_3008A5BAAA62_.wvu.FilterData" localSheetId="1" hidden="1">Примечания!$A$2:$G$76</definedName>
    <definedName name="Z_BC73A013_3643_4829_B1A4_2C889342176B_.wvu.FilterData" localSheetId="0" hidden="1">'2020-2022'!$A$7:$S$2102</definedName>
    <definedName name="Z_BC73A013_3643_4829_B1A4_2C889342176B_.wvu.FilterData" localSheetId="1" hidden="1">Примечания!$A$2:$G$103</definedName>
    <definedName name="Z_BCB25F59_C425_4C86_8F74_F8AB142D2D58_.wvu.FilterData" localSheetId="0" hidden="1">'2020-2022'!$A$7:$S$2103</definedName>
    <definedName name="Z_BEDA8022_AC7E_4CA2_8AE4_D7A5003B8F28_.wvu.FilterData" localSheetId="0" hidden="1">'2020-2022'!$A$7:$S$2103</definedName>
    <definedName name="Z_BF7021BF_F3EF_4829_ADA1_6193F660E23F_.wvu.FilterData" localSheetId="0" hidden="1">'2020-2022'!$A$7:$S$2102</definedName>
    <definedName name="Z_C2BC3CC9_5A33_4838_B0C9_765C41E09E42_.wvu.FilterData" localSheetId="0" hidden="1">'2020-2022'!$A$7:$S$2102</definedName>
    <definedName name="Z_C2BC3CC9_5A33_4838_B0C9_765C41E09E42_.wvu.FilterData" localSheetId="1" hidden="1">Примечания!$A$2:$G$103</definedName>
    <definedName name="Z_C3D390E5_0F13_4875_9F1D_879F09C88916_.wvu.FilterData" localSheetId="0" hidden="1">'2020-2022'!$A$7:$S$2102</definedName>
    <definedName name="Z_C3D390E5_0F13_4875_9F1D_879F09C88916_.wvu.FilterData" localSheetId="1" hidden="1">Примечания!$A$2:$G$23</definedName>
    <definedName name="Z_C6B003FD_B9AC_456D_8642_7F5EB48848F5_.wvu.FilterData" localSheetId="0" hidden="1">'2020-2022'!$A$7:$S$2102</definedName>
    <definedName name="Z_C6F24245_0558_4D8D_8C7B_A176478D1494_.wvu.FilterData" localSheetId="0" hidden="1">'2020-2022'!$A$7:$S$2102</definedName>
    <definedName name="Z_C6F24245_0558_4D8D_8C7B_A176478D1494_.wvu.FilterData" localSheetId="1" hidden="1">Примечания!$A$2:$G$61</definedName>
    <definedName name="Z_C86C2D17_73F1_4255_BBF8_F8E4CC5F701E_.wvu.FilterData" localSheetId="0" hidden="1">'2020-2022'!$A$7:$S$2103</definedName>
    <definedName name="Z_C86C2D17_73F1_4255_BBF8_F8E4CC5F701E_.wvu.FilterData" localSheetId="1" hidden="1">Примечания!$A$2:$G$103</definedName>
    <definedName name="Z_C9377F56_E549_4701_A8AD_7625126A6986_.wvu.FilterData" localSheetId="0" hidden="1">'2020-2022'!$A$7:$S$2102</definedName>
    <definedName name="Z_C9377F56_E549_4701_A8AD_7625126A6986_.wvu.FilterData" localSheetId="1" hidden="1">Примечания!$A$2:$G$2</definedName>
    <definedName name="Z_CB2629FD_0013_46E8_8ADE_00CC1266F388_.wvu.FilterData" localSheetId="0" hidden="1">'2020-2022'!$A$7:$S$2103</definedName>
    <definedName name="Z_CC0B14FE_FE4E_4AA7_81DD_DEB86EDD2118_.wvu.FilterData" localSheetId="0" hidden="1">'2020-2022'!$A$7:$S$2102</definedName>
    <definedName name="Z_CC0B14FE_FE4E_4AA7_81DD_DEB86EDD2118_.wvu.FilterData" localSheetId="1" hidden="1">Примечания!$A$2:$G$103</definedName>
    <definedName name="Z_CE258E8A_C41F_4032_821F_1F22D30ACEB8_.wvu.FilterData" localSheetId="0" hidden="1">'2020-2022'!$A$7:$S$2103</definedName>
    <definedName name="Z_D1DB80C4_E629_4478_B23B_2439C775C479_.wvu.FilterData" localSheetId="0" hidden="1">'2020-2022'!$A$7:$S$2102</definedName>
    <definedName name="Z_D31AE9E4_D825_4015_BFDF_AE99C69DD5BD_.wvu.FilterData" localSheetId="0" hidden="1">'2020-2022'!$A$7:$S$2102</definedName>
    <definedName name="Z_D42D9651_C0D2_4346_9E1D_375932EB6E07_.wvu.FilterData" localSheetId="0" hidden="1">'2020-2022'!$A$7:$S$2102</definedName>
    <definedName name="Z_D4F6BFCA_D8BE_457D_8F2C_BF91C953D645_.wvu.FilterData" localSheetId="1" hidden="1">Примечания!$A$2:$G$74</definedName>
    <definedName name="Z_D712E07D_6B0E_47DA_A335_1332F0CE03DA_.wvu.FilterData" localSheetId="0" hidden="1">'2020-2022'!$A$7:$S$2103</definedName>
    <definedName name="Z_D712E07D_6B0E_47DA_A335_1332F0CE03DA_.wvu.FilterData" localSheetId="1" hidden="1">Примечания!$A$2:$G$138</definedName>
    <definedName name="Z_D7EB5E5F_F11E_4F31_9C79_68036DAA6684_.wvu.FilterData" localSheetId="0" hidden="1">'2020-2022'!$A$7:$S$2103</definedName>
    <definedName name="Z_D7EB5E5F_F11E_4F31_9C79_68036DAA6684_.wvu.FilterData" localSheetId="1" hidden="1">Примечания!$A$2:$G$138</definedName>
    <definedName name="Z_D965B6A5_43CB_4576_906D_05F1851524BB_.wvu.FilterData" localSheetId="0" hidden="1">'2020-2022'!$A$7:$S$2102</definedName>
    <definedName name="Z_D965B6A5_43CB_4576_906D_05F1851524BB_.wvu.FilterData" localSheetId="1" hidden="1">Примечания!$A$2:$G$14</definedName>
    <definedName name="Z_DEB19373_437A_4B05_9C1C_722BD698C887_.wvu.FilterData" localSheetId="0" hidden="1">'2020-2022'!$A$7:$S$2103</definedName>
    <definedName name="Z_DF619A4D_D07A_4655_AD55_D355C2D695E2_.wvu.FilterData" localSheetId="0" hidden="1">'2020-2022'!$A$7:$S$2102</definedName>
    <definedName name="Z_DF619A4D_D07A_4655_AD55_D355C2D695E2_.wvu.FilterData" localSheetId="1" hidden="1">Примечания!$A$2:$G$103</definedName>
    <definedName name="Z_E1F6058C_01B7_4938_8B87_99B79464C343_.wvu.FilterData" localSheetId="1" hidden="1">Примечания!$A$2:$G$162</definedName>
    <definedName name="Z_E4958E11_E6A8_4566_8ECC_D9485645E397_.wvu.FilterData" localSheetId="0" hidden="1">'2020-2022'!$A$7:$S$2102</definedName>
    <definedName name="Z_E7900F59_C84B_4345_ADD4_9F81041EADDD_.wvu.FilterData" localSheetId="1" hidden="1">Примечания!$A$2:$G$138</definedName>
    <definedName name="Z_E88F357C_8B96_4CED_8AB0_61FBD82B72EC_.wvu.FilterData" localSheetId="0" hidden="1">'2020-2022'!$A$7:$S$2103</definedName>
    <definedName name="Z_E97083F0_953A_4BBB_AE5F_5C8EECE95553_.wvu.FilterData" localSheetId="0" hidden="1">'2020-2022'!$A$7:$S$2102</definedName>
    <definedName name="Z_E9C101E7_73A4_4D77_BFC9_00481D069531_.wvu.FilterData" localSheetId="0" hidden="1">'2020-2022'!$A$7:$S$2103</definedName>
    <definedName name="Z_E9C101E7_73A4_4D77_BFC9_00481D069531_.wvu.FilterData" localSheetId="1" hidden="1">Примечания!$A$2:$G$138</definedName>
    <definedName name="Z_EC829802_E729_4DB8_91F1_CDA82A6C3240_.wvu.FilterData" localSheetId="0" hidden="1">'2020-2022'!$A$7:$S$2102</definedName>
    <definedName name="Z_EC829802_E729_4DB8_91F1_CDA82A6C3240_.wvu.FilterData" localSheetId="1" hidden="1">Примечания!$A$2:$G$72</definedName>
    <definedName name="Z_EC849AC7_6218_4CD5_85F7_2A6CA6C184D4_.wvu.FilterData" localSheetId="0" hidden="1">'2020-2022'!$A$7:$S$2102</definedName>
    <definedName name="Z_EC849AC7_6218_4CD5_85F7_2A6CA6C184D4_.wvu.FilterData" localSheetId="1" hidden="1">Примечания!$A$2:$G$38</definedName>
    <definedName name="Z_ED1E6362_B2A3_4C67_9BE4_5B3F451DFC81_.wvu.FilterData" localSheetId="1" hidden="1">Примечания!$A$2:$G$24</definedName>
    <definedName name="Z_EEB9C789_7C9F_42B9_AB72_F28612C9DE45_.wvu.FilterData" localSheetId="0" hidden="1">'2020-2022'!$A$7:$S$2102</definedName>
    <definedName name="Z_EF814872_1491_4A56_9509_FBD378622643_.wvu.FilterData" localSheetId="0" hidden="1">'2020-2022'!$A$7:$S$2102</definedName>
    <definedName name="Z_F3BBE83F_7914_4F70_BCA7_E831ABF280F2_.wvu.FilterData" localSheetId="0" hidden="1">'2020-2022'!$A$7:$S$2102</definedName>
    <definedName name="Z_F3BBE83F_7914_4F70_BCA7_E831ABF280F2_.wvu.FilterData" localSheetId="1" hidden="1">Примечания!$A$2:$G$51</definedName>
    <definedName name="Z_F3BD0846_5350_43E0_A047_E38AD74A38D1_.wvu.FilterData" localSheetId="0" hidden="1">'2020-2022'!$A$7:$S$2103</definedName>
    <definedName name="Z_F3BD0846_5350_43E0_A047_E38AD74A38D1_.wvu.FilterData" localSheetId="1" hidden="1">Примечания!$A$2:$G$104</definedName>
    <definedName name="Z_F69F470B_1FA6_4B72_A749_81B698926443_.wvu.FilterData" localSheetId="0" hidden="1">'2020-2022'!$A$7:$S$2103</definedName>
    <definedName name="Z_F795B5EC_BAE9_4AA2_BEF5_2879A88BE6A4_.wvu.FilterData" localSheetId="0" hidden="1">'2020-2022'!$A$7:$S$2103</definedName>
    <definedName name="Z_F795B5EC_BAE9_4AA2_BEF5_2879A88BE6A4_.wvu.FilterData" localSheetId="1" hidden="1">Примечания!$A$2:$G$161</definedName>
    <definedName name="Z_F95BD715_A3E2_4069_9DD7_1CB2FF3B9633_.wvu.FilterData" localSheetId="0" hidden="1">'2020-2022'!$A$7:$S$2102</definedName>
    <definedName name="Z_F95BD715_A3E2_4069_9DD7_1CB2FF3B9633_.wvu.FilterData" localSheetId="1" hidden="1">Примечания!$A$2:$G$61</definedName>
    <definedName name="Z_FACF99E7_8E1C_4733_8A47_A19034AD29CB_.wvu.FilterData" localSheetId="0" hidden="1">'2020-2022'!$A$7:$S$2103</definedName>
    <definedName name="Z_FACF99E7_8E1C_4733_8A47_A19034AD29CB_.wvu.FilterData" localSheetId="1" hidden="1">Примечания!$A$2:$G$138</definedName>
    <definedName name="Z_FAD836EA_920A_4F0E_B224_4FB7AAA2CBB8_.wvu.FilterData" localSheetId="0" hidden="1">'2020-2022'!$A$7:$S$2103</definedName>
    <definedName name="Z_FB800E5F_B90F_4A3C_8477_80EAC67A269F_.wvu.FilterData" localSheetId="0" hidden="1">'2020-2022'!$A$7:$S$2103</definedName>
  </definedNames>
  <calcPr calcId="162913"/>
  <customWorkbookViews>
    <customWorkbookView name="Пользователь - Личное представление" guid="{B7B10EDA-E134-40CB-ADBD-23A3F4B6F1C3}" mergeInterval="0" personalView="1" maximized="1" xWindow="-8" yWindow="-8" windowWidth="1936" windowHeight="1056" activeSheetId="1"/>
    <customWorkbookView name="Шелепова Анастасия Михайловна - Личное представление" guid="{588C31BA-C36B-4B9E-AE8B-D926F1C5CA78}" mergeInterval="0" personalView="1" maximized="1" xWindow="-8" yWindow="-8" windowWidth="1936" windowHeight="1056" activeSheetId="1"/>
    <customWorkbookView name="Корчагина София Александровна - Личное представление" guid="{A299C84D-C097-439E-954D-685D90CA46C9}" mergeInterval="0" personalView="1" xWindow="960" windowWidth="960" windowHeight="1030" activeSheetId="1"/>
    <customWorkbookView name="Хорошавина Вероника Евгеньевна - Личное представление" guid="{80B49383-3F91-409A-996F-34ABFA0932ED}" mergeInterval="0" personalView="1" xWindow="2" yWindow="3" windowWidth="1216" windowHeight="1040" activeSheetId="1"/>
    <customWorkbookView name="Аплакова Виктория Николаевна - Личное представление" guid="{9595E341-47B0-4869-BE47-43740FED65BC}" mergeInterval="0" personalView="1" xWindow="31" yWindow="17" windowWidth="1638" windowHeight="1032" activeSheetId="1"/>
    <customWorkbookView name="Andrey Pellinen - Личное представление" guid="{9A943439-F664-43C2-949A-487E1A5DB2A1}" mergeInterval="0" personalView="1" maximized="1" xWindow="-8" yWindow="-8" windowWidth="1936" windowHeight="1066" activeSheetId="1" showComments="commIndAndComment"/>
    <customWorkbookView name="Савосина Ирина Викторовна - Личное представление" guid="{95B45164-2B22-4B3E-9BF2-B5657F4E1DD7}" mergeInterval="0" personalView="1" xWindow="960" windowWidth="960" windowHeight="1040" activeSheetId="2"/>
    <customWorkbookView name="Тимонина Ксения Юрьевна - Личное представление" guid="{CC0B14FE-FE4E-4AA7-81DD-DEB86EDD2118}" mergeInterval="0" personalView="1" maximized="1" xWindow="-8" yWindow="-8" windowWidth="1936" windowHeight="1056" activeSheetId="1"/>
    <customWorkbookView name="Седунова Александра Аркадьевна - Личное представление" guid="{C2BC3CC9-5A33-4838-B0C9-765C41E09E42}" mergeInterval="0" personalView="1" maximized="1" windowWidth="1588" windowHeight="663" activeSheetId="1"/>
    <customWorkbookView name="Героева - Личное представление" guid="{7983ADE0-D144-4B83-855C-E3C3810460CA}" mergeInterval="0" personalView="1" maximized="1" windowWidth="1394" windowHeight="616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1492" i="1" l="1"/>
  <c r="R1492" i="1"/>
  <c r="Q1492" i="1"/>
  <c r="P1492" i="1"/>
  <c r="O1492" i="1"/>
  <c r="M1492" i="1"/>
  <c r="L1492" i="1"/>
  <c r="K1492" i="1"/>
  <c r="J1492" i="1"/>
  <c r="I1492" i="1"/>
  <c r="H1492" i="1"/>
  <c r="G1492" i="1"/>
  <c r="F1492" i="1"/>
  <c r="E1491" i="1"/>
  <c r="E1490" i="1"/>
  <c r="C1490" i="1" s="1"/>
  <c r="C1491" i="1"/>
  <c r="E1492" i="1" l="1"/>
  <c r="A1480" i="1" l="1"/>
  <c r="C2068" i="1" l="1"/>
  <c r="C2064" i="1"/>
  <c r="E2079" i="1"/>
  <c r="F2079" i="1"/>
  <c r="G2079" i="1"/>
  <c r="H2079" i="1"/>
  <c r="I2079" i="1"/>
  <c r="J2079" i="1"/>
  <c r="K2079" i="1"/>
  <c r="L2079" i="1"/>
  <c r="M2079" i="1"/>
  <c r="N2079" i="1"/>
  <c r="O2079" i="1"/>
  <c r="P2079" i="1"/>
  <c r="Q2079" i="1"/>
  <c r="R2079" i="1"/>
  <c r="S2079" i="1"/>
  <c r="C842" i="1" l="1"/>
  <c r="C843" i="1"/>
  <c r="C845" i="1"/>
  <c r="C847" i="1"/>
  <c r="C848" i="1"/>
  <c r="C849" i="1"/>
  <c r="C850" i="1"/>
  <c r="C852" i="1"/>
  <c r="C853" i="1"/>
  <c r="C854" i="1"/>
  <c r="C841" i="1"/>
  <c r="G855" i="1"/>
  <c r="P855" i="1"/>
  <c r="O855" i="1"/>
  <c r="D1905" i="1"/>
  <c r="C1905" i="1" s="1"/>
  <c r="R855" i="1"/>
  <c r="S855" i="1"/>
  <c r="Q855" i="1"/>
  <c r="M855" i="1"/>
  <c r="H855" i="1"/>
  <c r="I855" i="1"/>
  <c r="J855" i="1"/>
  <c r="K855" i="1"/>
  <c r="L855" i="1"/>
  <c r="F855" i="1"/>
  <c r="E855" i="1"/>
  <c r="D1909" i="1" l="1"/>
  <c r="C1909" i="1" s="1"/>
  <c r="D1763" i="1" l="1"/>
  <c r="C1763" i="1" s="1"/>
  <c r="D1751" i="1"/>
  <c r="C1751" i="1" s="1"/>
  <c r="D1593" i="1"/>
  <c r="C1593" i="1" s="1"/>
  <c r="G1995" i="1"/>
  <c r="S2061" i="1"/>
  <c r="R2061" i="1"/>
  <c r="Q2061" i="1"/>
  <c r="P2061" i="1"/>
  <c r="O2061" i="1"/>
  <c r="M2061" i="1"/>
  <c r="L2061" i="1"/>
  <c r="K2061" i="1"/>
  <c r="J2061" i="1"/>
  <c r="I2061" i="1"/>
  <c r="H2061" i="1"/>
  <c r="G2061" i="1"/>
  <c r="F2061" i="1"/>
  <c r="E2061" i="1"/>
  <c r="S2102" i="1"/>
  <c r="R2102" i="1"/>
  <c r="Q2102" i="1"/>
  <c r="P2102" i="1"/>
  <c r="O2102" i="1"/>
  <c r="M2102" i="1"/>
  <c r="L2102" i="1"/>
  <c r="K2102" i="1"/>
  <c r="J2102" i="1"/>
  <c r="F2102" i="1"/>
  <c r="E2102" i="1"/>
  <c r="D2101" i="1"/>
  <c r="C2101" i="1" s="1"/>
  <c r="D2100" i="1"/>
  <c r="C2100" i="1" s="1"/>
  <c r="D2099" i="1"/>
  <c r="C2099" i="1" s="1"/>
  <c r="D1932" i="1" l="1"/>
  <c r="C1932" i="1" s="1"/>
  <c r="D1904" i="1"/>
  <c r="C1904" i="1" s="1"/>
  <c r="D1903" i="1"/>
  <c r="C1903" i="1" s="1"/>
  <c r="D1989" i="1"/>
  <c r="C1989" i="1" s="1"/>
  <c r="D1988" i="1"/>
  <c r="C1988" i="1" s="1"/>
  <c r="D1869" i="1"/>
  <c r="C1869" i="1" s="1"/>
  <c r="C407" i="1"/>
  <c r="D1754" i="1"/>
  <c r="C1754" i="1" s="1"/>
  <c r="D1983" i="1"/>
  <c r="C1983" i="1" s="1"/>
  <c r="D2003" i="1"/>
  <c r="C2003" i="1" s="1"/>
  <c r="D1935" i="1"/>
  <c r="C1935" i="1" s="1"/>
  <c r="D2082" i="1"/>
  <c r="C2082" i="1" s="1"/>
  <c r="C1838" i="1"/>
  <c r="D1837" i="1"/>
  <c r="C1837" i="1" s="1"/>
  <c r="F1527" i="1"/>
  <c r="S1527" i="1"/>
  <c r="R1527" i="1"/>
  <c r="Q1527" i="1"/>
  <c r="P1527" i="1"/>
  <c r="O1527" i="1"/>
  <c r="M1527" i="1"/>
  <c r="L1527" i="1"/>
  <c r="K1527" i="1"/>
  <c r="J1527" i="1"/>
  <c r="I1527" i="1"/>
  <c r="H1527" i="1"/>
  <c r="G1527" i="1"/>
  <c r="E1527" i="1"/>
  <c r="D1504" i="1"/>
  <c r="C1504" i="1" s="1"/>
  <c r="D1959" i="1"/>
  <c r="C1959" i="1" s="1"/>
  <c r="C906" i="1" l="1"/>
  <c r="C1752" i="1" l="1"/>
  <c r="D1750" i="1"/>
  <c r="C1750" i="1" s="1"/>
  <c r="D1748" i="1" l="1"/>
  <c r="D1749" i="1"/>
  <c r="C1749" i="1" s="1"/>
  <c r="C1103" i="1"/>
  <c r="D1582" i="1"/>
  <c r="C1582" i="1" s="1"/>
  <c r="C1536" i="1"/>
  <c r="D1537" i="1"/>
  <c r="C1537" i="1" s="1"/>
  <c r="S1631" i="1" l="1"/>
  <c r="Q1631" i="1"/>
  <c r="P1631" i="1"/>
  <c r="O1631" i="1"/>
  <c r="M1631" i="1"/>
  <c r="L1631" i="1"/>
  <c r="K1631" i="1"/>
  <c r="J1631" i="1"/>
  <c r="I1631" i="1"/>
  <c r="H1631" i="1"/>
  <c r="G1631" i="1"/>
  <c r="F1631" i="1"/>
  <c r="D2067" i="1"/>
  <c r="C2067" i="1" s="1"/>
  <c r="D2074" i="1"/>
  <c r="C2074" i="1" s="1"/>
  <c r="D1936" i="1"/>
  <c r="C1936" i="1" s="1"/>
  <c r="D1845" i="1"/>
  <c r="C1845" i="1" s="1"/>
  <c r="D1857" i="1"/>
  <c r="C1857" i="1" s="1"/>
  <c r="D1980" i="1"/>
  <c r="C1980" i="1" s="1"/>
  <c r="D1979" i="1"/>
  <c r="C1979" i="1" s="1"/>
  <c r="D1987" i="1"/>
  <c r="C1987" i="1" s="1"/>
  <c r="D1986" i="1"/>
  <c r="C1986" i="1" s="1"/>
  <c r="S1995" i="1"/>
  <c r="R1995" i="1"/>
  <c r="Q1995" i="1"/>
  <c r="P1995" i="1"/>
  <c r="O1995" i="1"/>
  <c r="M1995" i="1"/>
  <c r="L1995" i="1"/>
  <c r="K1995" i="1"/>
  <c r="J1995" i="1"/>
  <c r="I1995" i="1"/>
  <c r="H1995" i="1"/>
  <c r="F1995" i="1"/>
  <c r="E1995" i="1"/>
  <c r="D1976" i="1"/>
  <c r="D1532" i="1"/>
  <c r="C1532" i="1" s="1"/>
  <c r="D1533" i="1"/>
  <c r="C1533" i="1" s="1"/>
  <c r="D1885" i="1"/>
  <c r="C1885" i="1" s="1"/>
  <c r="D1982" i="1"/>
  <c r="C1982" i="1" s="1"/>
  <c r="D1981" i="1"/>
  <c r="C1981" i="1" s="1"/>
  <c r="D1977" i="1"/>
  <c r="C1977" i="1" s="1"/>
  <c r="S1783" i="1"/>
  <c r="R1783" i="1"/>
  <c r="Q1783" i="1"/>
  <c r="P1783" i="1"/>
  <c r="O1783" i="1"/>
  <c r="M1783" i="1"/>
  <c r="L1783" i="1"/>
  <c r="K1783" i="1"/>
  <c r="I1783" i="1"/>
  <c r="H1783" i="1"/>
  <c r="G1783" i="1"/>
  <c r="F1783" i="1"/>
  <c r="E1783" i="1"/>
  <c r="J1753" i="1"/>
  <c r="J1783" i="1" s="1"/>
  <c r="D1746" i="1"/>
  <c r="C1746" i="1" s="1"/>
  <c r="D1745" i="1"/>
  <c r="C1745" i="1" s="1"/>
  <c r="C1976" i="1" l="1"/>
  <c r="D1753" i="1"/>
  <c r="C1753" i="1" s="1"/>
  <c r="D1627" i="1" l="1"/>
  <c r="C1627" i="1" s="1"/>
  <c r="D1744" i="1"/>
  <c r="C1744" i="1" s="1"/>
  <c r="D1743" i="1"/>
  <c r="E1388" i="1"/>
  <c r="E2049" i="1"/>
  <c r="S2049" i="1"/>
  <c r="R2049" i="1"/>
  <c r="Q2049" i="1"/>
  <c r="P2049" i="1"/>
  <c r="O2049" i="1"/>
  <c r="M2049" i="1"/>
  <c r="L2049" i="1"/>
  <c r="K2049" i="1"/>
  <c r="J2049" i="1"/>
  <c r="H2049" i="1"/>
  <c r="G2049" i="1"/>
  <c r="F2049" i="1"/>
  <c r="F1551" i="1"/>
  <c r="E1551" i="1"/>
  <c r="S1551" i="1"/>
  <c r="R1551" i="1"/>
  <c r="Q1551" i="1"/>
  <c r="P1551" i="1"/>
  <c r="O1551" i="1"/>
  <c r="M1551" i="1"/>
  <c r="L1551" i="1"/>
  <c r="K1551" i="1"/>
  <c r="J1551" i="1"/>
  <c r="I1551" i="1"/>
  <c r="H1551" i="1"/>
  <c r="G1551" i="1"/>
  <c r="D1543" i="1"/>
  <c r="C1543" i="1" s="1"/>
  <c r="C1743" i="1" l="1"/>
  <c r="D2075" i="1"/>
  <c r="C2075" i="1" s="1"/>
  <c r="D2077" i="1"/>
  <c r="C2077" i="1" s="1"/>
  <c r="I2045" i="1"/>
  <c r="I2049" i="1" s="1"/>
  <c r="D2046" i="1"/>
  <c r="C2046" i="1" s="1"/>
  <c r="D1530" i="1"/>
  <c r="D2047" i="1"/>
  <c r="C2047" i="1" s="1"/>
  <c r="D2048" i="1"/>
  <c r="C2048" i="1" s="1"/>
  <c r="D2044" i="1"/>
  <c r="C2044" i="1" s="1"/>
  <c r="D2030" i="1"/>
  <c r="C2030" i="1" s="1"/>
  <c r="C1529" i="1"/>
  <c r="D2031" i="1"/>
  <c r="C2031" i="1" s="1"/>
  <c r="D2045" i="1" l="1"/>
  <c r="C2045" i="1" s="1"/>
  <c r="C1530" i="1"/>
  <c r="D1531" i="1"/>
  <c r="C1531" i="1" s="1"/>
  <c r="D1535" i="1"/>
  <c r="C1535" i="1" s="1"/>
  <c r="D1534" i="1"/>
  <c r="D1594" i="1"/>
  <c r="C1594" i="1" s="1"/>
  <c r="D1606" i="1"/>
  <c r="C1606" i="1" s="1"/>
  <c r="D1595" i="1"/>
  <c r="C1595" i="1" s="1"/>
  <c r="D1591" i="1"/>
  <c r="C1591" i="1" s="1"/>
  <c r="C1534" i="1" l="1"/>
  <c r="D1978" i="1" l="1"/>
  <c r="D2004" i="1"/>
  <c r="C2004" i="1" s="1"/>
  <c r="C953" i="1"/>
  <c r="C952" i="1"/>
  <c r="C949" i="1"/>
  <c r="C947" i="1"/>
  <c r="C946" i="1"/>
  <c r="C945" i="1"/>
  <c r="C944" i="1"/>
  <c r="C943" i="1"/>
  <c r="C942" i="1"/>
  <c r="C941" i="1"/>
  <c r="C939" i="1"/>
  <c r="C938" i="1"/>
  <c r="C937" i="1"/>
  <c r="C936" i="1"/>
  <c r="C935" i="1"/>
  <c r="C934" i="1"/>
  <c r="C933" i="1"/>
  <c r="C932" i="1"/>
  <c r="C930" i="1"/>
  <c r="C928" i="1"/>
  <c r="C927" i="1"/>
  <c r="C925" i="1"/>
  <c r="C920" i="1"/>
  <c r="C917" i="1"/>
  <c r="C916" i="1"/>
  <c r="C915" i="1"/>
  <c r="C914" i="1"/>
  <c r="C913" i="1"/>
  <c r="C912" i="1"/>
  <c r="C910" i="1"/>
  <c r="C907" i="1"/>
  <c r="C1590" i="1"/>
  <c r="C904" i="1"/>
  <c r="C900" i="1"/>
  <c r="C897" i="1"/>
  <c r="C896" i="1"/>
  <c r="C895" i="1"/>
  <c r="C894" i="1"/>
  <c r="C893" i="1"/>
  <c r="C892" i="1"/>
  <c r="C891" i="1"/>
  <c r="C890" i="1"/>
  <c r="C889" i="1"/>
  <c r="C888" i="1"/>
  <c r="C887" i="1"/>
  <c r="C886" i="1"/>
  <c r="C885" i="1"/>
  <c r="C884" i="1"/>
  <c r="C883" i="1"/>
  <c r="S954" i="1"/>
  <c r="Q954" i="1"/>
  <c r="P954" i="1"/>
  <c r="O954" i="1"/>
  <c r="N954" i="1"/>
  <c r="M954" i="1"/>
  <c r="L954" i="1"/>
  <c r="K954" i="1"/>
  <c r="J954" i="1"/>
  <c r="I954" i="1"/>
  <c r="H954" i="1"/>
  <c r="G954" i="1"/>
  <c r="F954" i="1"/>
  <c r="E954" i="1"/>
  <c r="C1978" i="1" l="1"/>
  <c r="D1641" i="1"/>
  <c r="C1641" i="1" s="1"/>
  <c r="D1519" i="1" l="1"/>
  <c r="C1519" i="1" s="1"/>
  <c r="D1507" i="1"/>
  <c r="C1507" i="1" s="1"/>
  <c r="D2078" i="1"/>
  <c r="D2063" i="1"/>
  <c r="C2063" i="1" s="1"/>
  <c r="C2078" i="1" l="1"/>
  <c r="D1710" i="1"/>
  <c r="C1710" i="1" s="1"/>
  <c r="D2091" i="1"/>
  <c r="C2091" i="1" s="1"/>
  <c r="D1709" i="1"/>
  <c r="C1709" i="1" s="1"/>
  <c r="D2084" i="1"/>
  <c r="C2084" i="1" s="1"/>
  <c r="D1556" i="1"/>
  <c r="C1556" i="1" s="1"/>
  <c r="D1555" i="1"/>
  <c r="C1555" i="1" s="1"/>
  <c r="D1661" i="1"/>
  <c r="C1661" i="1" s="1"/>
  <c r="D1691" i="1"/>
  <c r="C1691" i="1" s="1"/>
  <c r="D1675" i="1"/>
  <c r="C1675" i="1" s="1"/>
  <c r="D2081" i="1"/>
  <c r="D1700" i="1"/>
  <c r="C1700" i="1" s="1"/>
  <c r="C2081" i="1" l="1"/>
  <c r="D2076" i="1"/>
  <c r="C2076" i="1" s="1"/>
  <c r="D1596" i="1" l="1"/>
  <c r="C1596" i="1" s="1"/>
  <c r="T1941" i="1" l="1"/>
  <c r="C1128" i="1" l="1"/>
  <c r="D2060" i="1" l="1"/>
  <c r="C2060" i="1" s="1"/>
  <c r="D2059" i="1"/>
  <c r="C2059" i="1" s="1"/>
  <c r="D2072" i="1" l="1"/>
  <c r="C2072" i="1" s="1"/>
  <c r="E598" i="1" l="1"/>
  <c r="F598" i="1"/>
  <c r="G598" i="1"/>
  <c r="H598" i="1"/>
  <c r="I598" i="1"/>
  <c r="J598" i="1"/>
  <c r="K598" i="1"/>
  <c r="L598" i="1"/>
  <c r="M598" i="1"/>
  <c r="N598" i="1"/>
  <c r="O598" i="1"/>
  <c r="P598" i="1"/>
  <c r="Q598" i="1"/>
  <c r="R598" i="1"/>
  <c r="S598" i="1"/>
  <c r="E1451" i="1" l="1"/>
  <c r="F1451" i="1"/>
  <c r="G1451" i="1"/>
  <c r="H1451" i="1"/>
  <c r="I1451" i="1"/>
  <c r="J1451" i="1"/>
  <c r="K1451" i="1"/>
  <c r="L1451" i="1"/>
  <c r="M1451" i="1"/>
  <c r="N1451" i="1"/>
  <c r="O1451" i="1"/>
  <c r="P1451" i="1"/>
  <c r="Q1451" i="1"/>
  <c r="R1451" i="1"/>
  <c r="S1451" i="1"/>
  <c r="D2026" i="1" l="1"/>
  <c r="C2026" i="1" s="1"/>
  <c r="D2023" i="1"/>
  <c r="C2023" i="1" s="1"/>
  <c r="D1585" i="1"/>
  <c r="C1585" i="1" s="1"/>
  <c r="D1703" i="1"/>
  <c r="C1703" i="1" s="1"/>
  <c r="D1724" i="1"/>
  <c r="C1724" i="1" s="1"/>
  <c r="D1717" i="1"/>
  <c r="C1717" i="1" s="1"/>
  <c r="D1731" i="1"/>
  <c r="C1731" i="1" s="1"/>
  <c r="D1674" i="1"/>
  <c r="C1674" i="1" s="1"/>
  <c r="F1819" i="1"/>
  <c r="D2069" i="1" l="1"/>
  <c r="C2069" i="1" s="1"/>
  <c r="D1704" i="1"/>
  <c r="C1704" i="1" s="1"/>
  <c r="D2001" i="1" l="1"/>
  <c r="C2001" i="1" s="1"/>
  <c r="P1974" i="1"/>
  <c r="Q1974" i="1"/>
  <c r="R1974" i="1"/>
  <c r="S1974" i="1"/>
  <c r="O1974" i="1"/>
  <c r="E1974" i="1"/>
  <c r="F1974" i="1"/>
  <c r="G1974" i="1"/>
  <c r="H1974" i="1"/>
  <c r="I1974" i="1"/>
  <c r="J1974" i="1"/>
  <c r="K1974" i="1"/>
  <c r="L1974" i="1"/>
  <c r="M1974" i="1"/>
  <c r="C440" i="1" l="1"/>
  <c r="C448" i="1"/>
  <c r="D458" i="1" l="1"/>
  <c r="C458" i="1" s="1"/>
  <c r="C519" i="1" l="1"/>
  <c r="C477" i="1"/>
  <c r="C479" i="1"/>
  <c r="C474" i="1"/>
  <c r="C475" i="1"/>
  <c r="C481" i="1"/>
  <c r="C566" i="1"/>
  <c r="C517" i="1"/>
  <c r="C518" i="1"/>
  <c r="C455" i="1"/>
  <c r="C435" i="1"/>
  <c r="C596" i="1"/>
  <c r="C441" i="1"/>
  <c r="C480" i="1"/>
  <c r="C439" i="1"/>
  <c r="C514" i="1"/>
  <c r="C478" i="1"/>
  <c r="C515" i="1"/>
  <c r="D2073" i="1" l="1"/>
  <c r="C2073" i="1" s="1"/>
  <c r="D2071" i="1"/>
  <c r="C2071" i="1" s="1"/>
  <c r="D1412" i="1" l="1"/>
  <c r="C1412" i="1" s="1"/>
  <c r="D2065" i="1" l="1"/>
  <c r="C2065" i="1" l="1"/>
  <c r="C595" i="1"/>
  <c r="C567" i="1"/>
  <c r="C512" i="1"/>
  <c r="C411" i="1"/>
  <c r="C412" i="1"/>
  <c r="C554" i="1" l="1"/>
  <c r="C553" i="1"/>
  <c r="C394" i="1"/>
  <c r="C393" i="1"/>
  <c r="C395" i="1"/>
  <c r="C456" i="1"/>
  <c r="C396" i="1"/>
  <c r="C457" i="1"/>
  <c r="C454" i="1"/>
  <c r="C508" i="1"/>
  <c r="E1603" i="1" l="1"/>
  <c r="E1631" i="1" s="1"/>
  <c r="D2083" i="1" l="1"/>
  <c r="C2083" i="1" l="1"/>
  <c r="C1193" i="1"/>
  <c r="C970" i="1" l="1"/>
  <c r="D1402" i="1" l="1"/>
  <c r="C1402" i="1" l="1"/>
  <c r="D1671" i="1"/>
  <c r="C1671" i="1" s="1"/>
  <c r="D1672" i="1"/>
  <c r="C1672" i="1" s="1"/>
  <c r="D1673" i="1"/>
  <c r="C1673" i="1" s="1"/>
  <c r="D1676" i="1"/>
  <c r="C1676" i="1" s="1"/>
  <c r="D1677" i="1"/>
  <c r="C1677" i="1" s="1"/>
  <c r="D1678" i="1"/>
  <c r="D1603" i="1"/>
  <c r="C1603" i="1" s="1"/>
  <c r="D1577" i="1"/>
  <c r="C1577" i="1" s="1"/>
  <c r="S1133" i="1" l="1"/>
  <c r="R1133" i="1"/>
  <c r="Q1133" i="1"/>
  <c r="P1133" i="1"/>
  <c r="O1133" i="1"/>
  <c r="N1133" i="1"/>
  <c r="M1133" i="1"/>
  <c r="L1133" i="1"/>
  <c r="K1133" i="1"/>
  <c r="J1133" i="1"/>
  <c r="I1133" i="1"/>
  <c r="H1133" i="1"/>
  <c r="G1133" i="1"/>
  <c r="F1133" i="1"/>
  <c r="E1133" i="1"/>
  <c r="D2043" i="1"/>
  <c r="C2043" i="1" s="1"/>
  <c r="D669" i="1" l="1"/>
  <c r="D1619" i="1" l="1"/>
  <c r="C1619" i="1" s="1"/>
  <c r="D1618" i="1"/>
  <c r="C1618" i="1" s="1"/>
  <c r="D1617" i="1"/>
  <c r="C1617" i="1" s="1"/>
  <c r="D1616" i="1"/>
  <c r="C1616" i="1" s="1"/>
  <c r="D1615" i="1"/>
  <c r="C1615" i="1" s="1"/>
  <c r="D1614" i="1"/>
  <c r="C1614" i="1" s="1"/>
  <c r="D1613" i="1"/>
  <c r="C1613" i="1" s="1"/>
  <c r="D1612" i="1"/>
  <c r="C1612" i="1" s="1"/>
  <c r="D951" i="1"/>
  <c r="C951" i="1" s="1"/>
  <c r="D950" i="1"/>
  <c r="C950" i="1" s="1"/>
  <c r="D1628" i="1"/>
  <c r="C1628" i="1" s="1"/>
  <c r="D948" i="1"/>
  <c r="C948" i="1" s="1"/>
  <c r="D940" i="1"/>
  <c r="C940" i="1" s="1"/>
  <c r="D1611" i="1"/>
  <c r="C1611" i="1" s="1"/>
  <c r="D931" i="1"/>
  <c r="C931" i="1" s="1"/>
  <c r="D929" i="1"/>
  <c r="C929" i="1" s="1"/>
  <c r="D926" i="1"/>
  <c r="C926" i="1" s="1"/>
  <c r="C924" i="1"/>
  <c r="C923" i="1"/>
  <c r="D1607" i="1"/>
  <c r="C1607" i="1" s="1"/>
  <c r="D922" i="1"/>
  <c r="C922" i="1" s="1"/>
  <c r="D921" i="1"/>
  <c r="C921" i="1" s="1"/>
  <c r="D1605" i="1"/>
  <c r="C1605" i="1" s="1"/>
  <c r="D919" i="1"/>
  <c r="C919" i="1" s="1"/>
  <c r="D918" i="1"/>
  <c r="C918" i="1" s="1"/>
  <c r="D1601" i="1"/>
  <c r="C1601" i="1" s="1"/>
  <c r="D911" i="1"/>
  <c r="C911" i="1" s="1"/>
  <c r="D909" i="1"/>
  <c r="C909" i="1" s="1"/>
  <c r="C908" i="1"/>
  <c r="D1587" i="1"/>
  <c r="C1587" i="1" s="1"/>
  <c r="D905" i="1"/>
  <c r="C905" i="1" s="1"/>
  <c r="D903" i="1"/>
  <c r="C903" i="1" s="1"/>
  <c r="D902" i="1"/>
  <c r="C902" i="1" s="1"/>
  <c r="D899" i="1"/>
  <c r="C899" i="1" s="1"/>
  <c r="C901" i="1"/>
  <c r="R1631" i="1"/>
  <c r="C898" i="1"/>
  <c r="D1579" i="1"/>
  <c r="C1579" i="1" s="1"/>
  <c r="D882" i="1"/>
  <c r="C882" i="1" s="1"/>
  <c r="D881" i="1"/>
  <c r="D1581" i="1" l="1"/>
  <c r="C1581" i="1" s="1"/>
  <c r="R954" i="1"/>
  <c r="C881" i="1"/>
  <c r="D1346" i="1"/>
  <c r="C1346" i="1" s="1"/>
  <c r="C1345" i="1"/>
  <c r="D1344" i="1"/>
  <c r="C1344" i="1" s="1"/>
  <c r="D1343" i="1"/>
  <c r="C1343" i="1" s="1"/>
  <c r="D2000" i="1"/>
  <c r="C2000" i="1" s="1"/>
  <c r="D1999" i="1"/>
  <c r="C1999" i="1" s="1"/>
  <c r="D1998" i="1"/>
  <c r="C1998" i="1" s="1"/>
  <c r="C1342" i="1"/>
  <c r="D1997" i="1"/>
  <c r="C1997" i="1" l="1"/>
  <c r="D954" i="1"/>
  <c r="C954" i="1" s="1"/>
  <c r="C866" i="1"/>
  <c r="C867" i="1"/>
  <c r="C877" i="1"/>
  <c r="C868" i="1"/>
  <c r="C864" i="1"/>
  <c r="E1787" i="1" l="1"/>
  <c r="F1787" i="1"/>
  <c r="G1787" i="1"/>
  <c r="H1787" i="1"/>
  <c r="I1787" i="1"/>
  <c r="J1787" i="1"/>
  <c r="K1787" i="1"/>
  <c r="L1787" i="1"/>
  <c r="M1787" i="1"/>
  <c r="O1787" i="1"/>
  <c r="P1787" i="1"/>
  <c r="Q1787" i="1"/>
  <c r="R1787" i="1"/>
  <c r="S1787" i="1"/>
  <c r="D1786" i="1"/>
  <c r="C1786" i="1" s="1"/>
  <c r="S1136" i="1"/>
  <c r="R1136" i="1"/>
  <c r="Q1136" i="1"/>
  <c r="P1136" i="1"/>
  <c r="O1136" i="1"/>
  <c r="M1136" i="1"/>
  <c r="L1136" i="1"/>
  <c r="K1136" i="1"/>
  <c r="J1136" i="1"/>
  <c r="I1136" i="1"/>
  <c r="H1136" i="1"/>
  <c r="G1136" i="1"/>
  <c r="F1136" i="1"/>
  <c r="E1136" i="1"/>
  <c r="C1135" i="1" l="1"/>
  <c r="D1136" i="1"/>
  <c r="C1136" i="1" s="1"/>
  <c r="D794" i="1"/>
  <c r="F794" i="1"/>
  <c r="G794" i="1"/>
  <c r="H794" i="1"/>
  <c r="I794" i="1"/>
  <c r="J794" i="1"/>
  <c r="K794" i="1"/>
  <c r="L794" i="1"/>
  <c r="M794" i="1"/>
  <c r="N794" i="1"/>
  <c r="O794" i="1"/>
  <c r="P794" i="1"/>
  <c r="Q794" i="1"/>
  <c r="R794" i="1"/>
  <c r="S794" i="1"/>
  <c r="E794" i="1"/>
  <c r="D1489" i="1"/>
  <c r="C1489" i="1" s="1"/>
  <c r="D1488" i="1"/>
  <c r="C793" i="1"/>
  <c r="C792" i="1"/>
  <c r="D1492" i="1" l="1"/>
  <c r="C1492" i="1" s="1"/>
  <c r="C1488" i="1"/>
  <c r="C1221" i="1"/>
  <c r="F1179" i="1" l="1"/>
  <c r="E1179" i="1"/>
  <c r="G1179" i="1"/>
  <c r="H1179" i="1"/>
  <c r="I1179" i="1"/>
  <c r="J1179" i="1"/>
  <c r="K1179" i="1"/>
  <c r="L1179" i="1"/>
  <c r="M1179" i="1"/>
  <c r="N1179" i="1"/>
  <c r="O1179" i="1"/>
  <c r="P1179" i="1"/>
  <c r="Q1179" i="1"/>
  <c r="R1179" i="1"/>
  <c r="S1179" i="1"/>
  <c r="D1171" i="1"/>
  <c r="D1172" i="1"/>
  <c r="D1173" i="1"/>
  <c r="C1176" i="1"/>
  <c r="C1177" i="1"/>
  <c r="C1170" i="1"/>
  <c r="C1174" i="1"/>
  <c r="C1175" i="1"/>
  <c r="C1178" i="1"/>
  <c r="C1167" i="1"/>
  <c r="E1093" i="1"/>
  <c r="F1093" i="1"/>
  <c r="G1093" i="1"/>
  <c r="H1093" i="1"/>
  <c r="I1093" i="1"/>
  <c r="J1093" i="1"/>
  <c r="K1093" i="1"/>
  <c r="L1093" i="1"/>
  <c r="M1093" i="1"/>
  <c r="N1093" i="1"/>
  <c r="O1093" i="1"/>
  <c r="P1093" i="1"/>
  <c r="Q1093" i="1"/>
  <c r="R1093" i="1"/>
  <c r="S1093" i="1"/>
  <c r="E879" i="1"/>
  <c r="F879" i="1"/>
  <c r="G879" i="1"/>
  <c r="H879" i="1"/>
  <c r="I879" i="1"/>
  <c r="J879" i="1"/>
  <c r="K879" i="1"/>
  <c r="L879" i="1"/>
  <c r="M879" i="1"/>
  <c r="N879" i="1"/>
  <c r="O879" i="1"/>
  <c r="P879" i="1"/>
  <c r="Q879" i="1"/>
  <c r="R879" i="1"/>
  <c r="S879" i="1"/>
  <c r="D2024" i="1" l="1"/>
  <c r="C2024" i="1" s="1"/>
  <c r="C876" i="1"/>
  <c r="C875" i="1"/>
  <c r="C874" i="1"/>
  <c r="C873" i="1"/>
  <c r="C865" i="1"/>
  <c r="C862" i="1"/>
  <c r="C861" i="1"/>
  <c r="C858" i="1"/>
  <c r="C859" i="1"/>
  <c r="C860" i="1"/>
  <c r="C857" i="1" l="1"/>
  <c r="C1229" i="1"/>
  <c r="D1216" i="1"/>
  <c r="C1216" i="1" s="1"/>
  <c r="D1184" i="1"/>
  <c r="C1184" i="1" s="1"/>
  <c r="C1081" i="1" l="1"/>
  <c r="C1082" i="1"/>
  <c r="D1083" i="1"/>
  <c r="C1083" i="1" s="1"/>
  <c r="D1755" i="1" l="1"/>
  <c r="C1755" i="1" s="1"/>
  <c r="H762" i="1"/>
  <c r="C524" i="1"/>
  <c r="C530" i="1"/>
  <c r="C726" i="1"/>
  <c r="S1486" i="1" l="1"/>
  <c r="R1486" i="1"/>
  <c r="Q1486" i="1"/>
  <c r="P1486" i="1"/>
  <c r="O1486" i="1"/>
  <c r="N1486" i="1"/>
  <c r="M1486" i="1"/>
  <c r="L1486" i="1"/>
  <c r="K1486" i="1"/>
  <c r="J1486" i="1"/>
  <c r="I1486" i="1"/>
  <c r="H1486" i="1"/>
  <c r="G1486" i="1"/>
  <c r="F1486" i="1"/>
  <c r="E1486" i="1"/>
  <c r="D1485" i="1"/>
  <c r="C1485" i="1" s="1"/>
  <c r="D1374" i="1" l="1"/>
  <c r="C1374" i="1" s="1"/>
  <c r="C1375" i="1"/>
  <c r="D1858" i="1" l="1"/>
  <c r="C1858" i="1" s="1"/>
  <c r="D1809" i="1" l="1"/>
  <c r="C1809" i="1" s="1"/>
  <c r="C1163" i="1"/>
  <c r="C1232" i="1" l="1"/>
  <c r="P1478" i="1" l="1"/>
  <c r="Q1478" i="1"/>
  <c r="R1478" i="1"/>
  <c r="S1478" i="1"/>
  <c r="O1478" i="1"/>
  <c r="E1478" i="1"/>
  <c r="F1478" i="1"/>
  <c r="G1478" i="1"/>
  <c r="H1478" i="1"/>
  <c r="I1478" i="1"/>
  <c r="J1478" i="1"/>
  <c r="K1478" i="1"/>
  <c r="L1478" i="1"/>
  <c r="M1478" i="1"/>
  <c r="D1036" i="1" l="1"/>
  <c r="C1036" i="1" l="1"/>
  <c r="S762" i="1"/>
  <c r="R762" i="1"/>
  <c r="Q762" i="1"/>
  <c r="P762" i="1"/>
  <c r="O762" i="1"/>
  <c r="N762" i="1"/>
  <c r="M762" i="1"/>
  <c r="L762" i="1"/>
  <c r="K762" i="1"/>
  <c r="J762" i="1"/>
  <c r="I762" i="1"/>
  <c r="G762" i="1"/>
  <c r="F762" i="1"/>
  <c r="E762" i="1"/>
  <c r="P1079" i="1" l="1"/>
  <c r="Q1079" i="1"/>
  <c r="R1079" i="1"/>
  <c r="S1079" i="1"/>
  <c r="O1079" i="1"/>
  <c r="E1079" i="1"/>
  <c r="F1079" i="1"/>
  <c r="G1079" i="1"/>
  <c r="H1079" i="1"/>
  <c r="I1079" i="1"/>
  <c r="J1079" i="1"/>
  <c r="K1079" i="1"/>
  <c r="L1079" i="1"/>
  <c r="M1079" i="1"/>
  <c r="D975" i="1"/>
  <c r="C975" i="1" s="1"/>
  <c r="D189" i="1"/>
  <c r="C189" i="1" s="1"/>
  <c r="P1388" i="1" l="1"/>
  <c r="Q1388" i="1"/>
  <c r="R1388" i="1"/>
  <c r="S1388" i="1"/>
  <c r="O1388" i="1"/>
  <c r="F1388" i="1"/>
  <c r="G1388" i="1"/>
  <c r="H1388" i="1"/>
  <c r="I1388" i="1"/>
  <c r="J1388" i="1"/>
  <c r="K1388" i="1"/>
  <c r="L1388" i="1"/>
  <c r="M1388" i="1"/>
  <c r="P338" i="1" l="1"/>
  <c r="Q338" i="1"/>
  <c r="R338" i="1"/>
  <c r="S338" i="1"/>
  <c r="O338" i="1"/>
  <c r="E338" i="1"/>
  <c r="F338" i="1"/>
  <c r="G338" i="1"/>
  <c r="H338" i="1"/>
  <c r="I338" i="1"/>
  <c r="J338" i="1"/>
  <c r="K338" i="1"/>
  <c r="L338" i="1"/>
  <c r="M338" i="1"/>
  <c r="D1325" i="1" l="1"/>
  <c r="C1325" i="1" s="1"/>
  <c r="D1370" i="1" l="1"/>
  <c r="C1370" i="1" s="1"/>
  <c r="D1387" i="1"/>
  <c r="C1387" i="1" s="1"/>
  <c r="C1378" i="1"/>
  <c r="C1373" i="1"/>
  <c r="D1364" i="1"/>
  <c r="C1364" i="1" s="1"/>
  <c r="D1347" i="1"/>
  <c r="C1347" i="1" s="1"/>
  <c r="C1348" i="1"/>
  <c r="D1313" i="1" l="1"/>
  <c r="C1313" i="1" s="1"/>
  <c r="C1312" i="1"/>
  <c r="D1260" i="1"/>
  <c r="C1260" i="1" s="1"/>
  <c r="C337" i="1"/>
  <c r="C1234" i="1"/>
  <c r="D1220" i="1" l="1"/>
  <c r="C1220" i="1" s="1"/>
  <c r="D1281" i="1"/>
  <c r="C1281" i="1" s="1"/>
  <c r="D551" i="1"/>
  <c r="C1249" i="1"/>
  <c r="C1248" i="1"/>
  <c r="D1867" i="1"/>
  <c r="C1867" i="1" s="1"/>
  <c r="C1224" i="1"/>
  <c r="D1208" i="1"/>
  <c r="C1208" i="1" s="1"/>
  <c r="C1201" i="1"/>
  <c r="C1310" i="1"/>
  <c r="C1250" i="1"/>
  <c r="D1850" i="1"/>
  <c r="C1850" i="1" s="1"/>
  <c r="C1212" i="1"/>
  <c r="D1100" i="1"/>
  <c r="C1100" i="1" s="1"/>
  <c r="I2086" i="1" l="1"/>
  <c r="I2102" i="1" s="1"/>
  <c r="H2086" i="1"/>
  <c r="H2102" i="1" s="1"/>
  <c r="G2086" i="1"/>
  <c r="G2102" i="1" s="1"/>
  <c r="C804" i="1" l="1"/>
  <c r="D978" i="1"/>
  <c r="C978" i="1" s="1"/>
  <c r="D1078" i="1"/>
  <c r="C1078" i="1" s="1"/>
  <c r="D1077" i="1"/>
  <c r="C1077" i="1" s="1"/>
  <c r="C1017" i="1"/>
  <c r="D982" i="1"/>
  <c r="C982" i="1" s="1"/>
  <c r="C1055" i="1"/>
  <c r="C1033" i="1"/>
  <c r="C1473" i="1" l="1"/>
  <c r="C1460" i="1"/>
  <c r="C1457" i="1"/>
  <c r="C1331" i="1" l="1"/>
  <c r="C1429" i="1" l="1"/>
  <c r="C740" i="1"/>
  <c r="C1406" i="1"/>
  <c r="C1327" i="1"/>
  <c r="C1139" i="1"/>
  <c r="C331" i="1" l="1"/>
  <c r="D499" i="1" l="1"/>
  <c r="C499" i="1" s="1"/>
  <c r="D500" i="1"/>
  <c r="C500" i="1" s="1"/>
  <c r="C68" i="1" l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6" i="1"/>
  <c r="C87" i="1"/>
  <c r="C88" i="1"/>
  <c r="C89" i="1"/>
  <c r="C90" i="1"/>
  <c r="C91" i="1"/>
  <c r="C92" i="1"/>
  <c r="C67" i="1"/>
  <c r="O93" i="1"/>
  <c r="J93" i="1"/>
  <c r="I93" i="1"/>
  <c r="H93" i="1"/>
  <c r="G93" i="1"/>
  <c r="E93" i="1"/>
  <c r="D63" i="1" l="1"/>
  <c r="C63" i="1" s="1"/>
  <c r="D62" i="1" l="1"/>
  <c r="C62" i="1" s="1"/>
  <c r="D61" i="1"/>
  <c r="C61" i="1" s="1"/>
  <c r="C453" i="1" l="1"/>
  <c r="C531" i="1" l="1"/>
  <c r="C470" i="1" l="1"/>
  <c r="C471" i="1"/>
  <c r="C472" i="1"/>
  <c r="C607" i="1" l="1"/>
  <c r="D273" i="1" l="1"/>
  <c r="C273" i="1" s="1"/>
  <c r="D685" i="1" l="1"/>
  <c r="D552" i="1"/>
  <c r="D550" i="1"/>
  <c r="C385" i="1"/>
  <c r="C384" i="1"/>
  <c r="C383" i="1"/>
  <c r="D136" i="1"/>
  <c r="C295" i="1" l="1"/>
  <c r="E782" i="1" l="1"/>
  <c r="E388" i="1"/>
  <c r="E359" i="1"/>
  <c r="E341" i="1"/>
  <c r="E296" i="1"/>
  <c r="E279" i="1"/>
  <c r="E111" i="1"/>
  <c r="E65" i="1"/>
  <c r="E34" i="1"/>
  <c r="D645" i="1" l="1"/>
  <c r="C645" i="1" s="1"/>
  <c r="C643" i="1"/>
  <c r="D644" i="1"/>
  <c r="C644" i="1" s="1"/>
  <c r="C657" i="1"/>
  <c r="C659" i="1"/>
  <c r="C1042" i="1" l="1"/>
  <c r="D1937" i="1" l="1"/>
  <c r="C1937" i="1" s="1"/>
  <c r="C1282" i="1"/>
  <c r="C550" i="1" l="1"/>
  <c r="C551" i="1"/>
  <c r="C282" i="1" l="1"/>
  <c r="C532" i="1" l="1"/>
  <c r="D2098" i="1" l="1"/>
  <c r="C2098" i="1" s="1"/>
  <c r="D2097" i="1"/>
  <c r="C2097" i="1" s="1"/>
  <c r="D2096" i="1"/>
  <c r="C2096" i="1" s="1"/>
  <c r="D2095" i="1"/>
  <c r="C2095" i="1" s="1"/>
  <c r="D2094" i="1"/>
  <c r="C2094" i="1" s="1"/>
  <c r="D2093" i="1"/>
  <c r="C2093" i="1" s="1"/>
  <c r="C2092" i="1"/>
  <c r="D2090" i="1"/>
  <c r="C2090" i="1" s="1"/>
  <c r="D2089" i="1"/>
  <c r="C2089" i="1" s="1"/>
  <c r="D2088" i="1"/>
  <c r="C2088" i="1" s="1"/>
  <c r="D2087" i="1"/>
  <c r="C2087" i="1" s="1"/>
  <c r="D2086" i="1"/>
  <c r="C2085" i="1"/>
  <c r="D2070" i="1"/>
  <c r="C2070" i="1" s="1"/>
  <c r="D2066" i="1"/>
  <c r="D2058" i="1"/>
  <c r="C2058" i="1" s="1"/>
  <c r="D2057" i="1"/>
  <c r="C2057" i="1" s="1"/>
  <c r="D2056" i="1"/>
  <c r="C2056" i="1" s="1"/>
  <c r="D2055" i="1"/>
  <c r="C2055" i="1" s="1"/>
  <c r="D2054" i="1"/>
  <c r="C2054" i="1" s="1"/>
  <c r="D2053" i="1"/>
  <c r="C2053" i="1" s="1"/>
  <c r="D2052" i="1"/>
  <c r="C2052" i="1" s="1"/>
  <c r="D2051" i="1"/>
  <c r="D2042" i="1"/>
  <c r="C2042" i="1" s="1"/>
  <c r="D2041" i="1"/>
  <c r="C2041" i="1" s="1"/>
  <c r="D2040" i="1"/>
  <c r="C2040" i="1" s="1"/>
  <c r="D2039" i="1"/>
  <c r="C2039" i="1" s="1"/>
  <c r="D2038" i="1"/>
  <c r="C2038" i="1" s="1"/>
  <c r="D2037" i="1"/>
  <c r="C2037" i="1" s="1"/>
  <c r="D2036" i="1"/>
  <c r="C2036" i="1" s="1"/>
  <c r="D2035" i="1"/>
  <c r="C2035" i="1" s="1"/>
  <c r="D2034" i="1"/>
  <c r="C2034" i="1" s="1"/>
  <c r="D2033" i="1"/>
  <c r="C2033" i="1" s="1"/>
  <c r="D2029" i="1"/>
  <c r="C2029" i="1" s="1"/>
  <c r="D2028" i="1"/>
  <c r="C2028" i="1" s="1"/>
  <c r="D2027" i="1"/>
  <c r="C2027" i="1" s="1"/>
  <c r="D2022" i="1"/>
  <c r="C2022" i="1" s="1"/>
  <c r="D2021" i="1"/>
  <c r="C2021" i="1" s="1"/>
  <c r="D2020" i="1"/>
  <c r="C2020" i="1" s="1"/>
  <c r="D2019" i="1"/>
  <c r="C2019" i="1" s="1"/>
  <c r="D2018" i="1"/>
  <c r="C2018" i="1" s="1"/>
  <c r="D2017" i="1"/>
  <c r="C2017" i="1" s="1"/>
  <c r="D2016" i="1"/>
  <c r="C2016" i="1" s="1"/>
  <c r="D2015" i="1"/>
  <c r="C2015" i="1" s="1"/>
  <c r="D2014" i="1"/>
  <c r="C2014" i="1" s="1"/>
  <c r="D2013" i="1"/>
  <c r="C2013" i="1" s="1"/>
  <c r="D2012" i="1"/>
  <c r="C2012" i="1" s="1"/>
  <c r="D2011" i="1"/>
  <c r="C2011" i="1" s="1"/>
  <c r="D2010" i="1"/>
  <c r="C2010" i="1" s="1"/>
  <c r="D2009" i="1"/>
  <c r="C2009" i="1" s="1"/>
  <c r="D2008" i="1"/>
  <c r="C2008" i="1" s="1"/>
  <c r="D2007" i="1"/>
  <c r="C2007" i="1" s="1"/>
  <c r="D2006" i="1"/>
  <c r="C2006" i="1" s="1"/>
  <c r="D2002" i="1"/>
  <c r="D1994" i="1"/>
  <c r="C1994" i="1" s="1"/>
  <c r="D1993" i="1"/>
  <c r="C1993" i="1" s="1"/>
  <c r="D1992" i="1"/>
  <c r="C1992" i="1" s="1"/>
  <c r="D1991" i="1"/>
  <c r="C1991" i="1" s="1"/>
  <c r="D1990" i="1"/>
  <c r="C1990" i="1" s="1"/>
  <c r="D1985" i="1"/>
  <c r="C1985" i="1" s="1"/>
  <c r="D1984" i="1"/>
  <c r="D1972" i="1"/>
  <c r="C1972" i="1" s="1"/>
  <c r="D1970" i="1"/>
  <c r="C1970" i="1" s="1"/>
  <c r="D1969" i="1"/>
  <c r="C1969" i="1" s="1"/>
  <c r="D1968" i="1"/>
  <c r="C1968" i="1" s="1"/>
  <c r="D1967" i="1"/>
  <c r="C1967" i="1" s="1"/>
  <c r="D1966" i="1"/>
  <c r="C1966" i="1" s="1"/>
  <c r="D1965" i="1"/>
  <c r="C1965" i="1" s="1"/>
  <c r="D1964" i="1"/>
  <c r="C1964" i="1" s="1"/>
  <c r="D1963" i="1"/>
  <c r="C1963" i="1" s="1"/>
  <c r="D1962" i="1"/>
  <c r="C1962" i="1" s="1"/>
  <c r="D1961" i="1"/>
  <c r="C1961" i="1" s="1"/>
  <c r="D1960" i="1"/>
  <c r="C1960" i="1" s="1"/>
  <c r="D1958" i="1"/>
  <c r="C1958" i="1" s="1"/>
  <c r="D1957" i="1"/>
  <c r="C1957" i="1" s="1"/>
  <c r="D1956" i="1"/>
  <c r="C1956" i="1" s="1"/>
  <c r="D1955" i="1"/>
  <c r="C1955" i="1" s="1"/>
  <c r="D1954" i="1"/>
  <c r="C1954" i="1" s="1"/>
  <c r="D1953" i="1"/>
  <c r="C1953" i="1" s="1"/>
  <c r="D1952" i="1"/>
  <c r="C1952" i="1" s="1"/>
  <c r="D1951" i="1"/>
  <c r="C1951" i="1" s="1"/>
  <c r="D1950" i="1"/>
  <c r="C1950" i="1" s="1"/>
  <c r="D1949" i="1"/>
  <c r="C1949" i="1" s="1"/>
  <c r="D1948" i="1"/>
  <c r="C1948" i="1" s="1"/>
  <c r="D1947" i="1"/>
  <c r="C1947" i="1" s="1"/>
  <c r="D1946" i="1"/>
  <c r="C1946" i="1" s="1"/>
  <c r="D1945" i="1"/>
  <c r="C1945" i="1" s="1"/>
  <c r="D1944" i="1"/>
  <c r="C1944" i="1" s="1"/>
  <c r="D1943" i="1"/>
  <c r="C1943" i="1" s="1"/>
  <c r="D1942" i="1"/>
  <c r="C1942" i="1" s="1"/>
  <c r="D1941" i="1"/>
  <c r="C1941" i="1" s="1"/>
  <c r="D1940" i="1"/>
  <c r="C1940" i="1" s="1"/>
  <c r="D1939" i="1"/>
  <c r="C1939" i="1" s="1"/>
  <c r="D1938" i="1"/>
  <c r="C1938" i="1" s="1"/>
  <c r="D1934" i="1"/>
  <c r="C1934" i="1" s="1"/>
  <c r="D1933" i="1"/>
  <c r="C1933" i="1" s="1"/>
  <c r="D1931" i="1"/>
  <c r="C1931" i="1" s="1"/>
  <c r="D1930" i="1"/>
  <c r="C1930" i="1" s="1"/>
  <c r="D1929" i="1"/>
  <c r="C1929" i="1" s="1"/>
  <c r="D1928" i="1"/>
  <c r="C1928" i="1" s="1"/>
  <c r="D1927" i="1"/>
  <c r="C1927" i="1" s="1"/>
  <c r="D1925" i="1"/>
  <c r="C1925" i="1" s="1"/>
  <c r="D1924" i="1"/>
  <c r="C1924" i="1" s="1"/>
  <c r="D1923" i="1"/>
  <c r="C1923" i="1" s="1"/>
  <c r="D1922" i="1"/>
  <c r="C1922" i="1" s="1"/>
  <c r="D1921" i="1"/>
  <c r="C1921" i="1" s="1"/>
  <c r="D1920" i="1"/>
  <c r="C1920" i="1" s="1"/>
  <c r="D1919" i="1"/>
  <c r="C1919" i="1" s="1"/>
  <c r="D1918" i="1"/>
  <c r="C1918" i="1" s="1"/>
  <c r="D1917" i="1"/>
  <c r="C1917" i="1" s="1"/>
  <c r="D1916" i="1"/>
  <c r="C1916" i="1" s="1"/>
  <c r="D1915" i="1"/>
  <c r="C1915" i="1" s="1"/>
  <c r="D1914" i="1"/>
  <c r="C1914" i="1" s="1"/>
  <c r="D1913" i="1"/>
  <c r="C1913" i="1" s="1"/>
  <c r="D1912" i="1"/>
  <c r="C1912" i="1" s="1"/>
  <c r="D1911" i="1"/>
  <c r="C1911" i="1" s="1"/>
  <c r="D1910" i="1"/>
  <c r="C1910" i="1" s="1"/>
  <c r="D1907" i="1"/>
  <c r="C1907" i="1" s="1"/>
  <c r="D1902" i="1"/>
  <c r="C1902" i="1" s="1"/>
  <c r="D1901" i="1"/>
  <c r="C1901" i="1" s="1"/>
  <c r="D1900" i="1"/>
  <c r="C1900" i="1" s="1"/>
  <c r="D1899" i="1"/>
  <c r="C1899" i="1" s="1"/>
  <c r="D1898" i="1"/>
  <c r="C1898" i="1" s="1"/>
  <c r="D1897" i="1"/>
  <c r="C1897" i="1" s="1"/>
  <c r="D1895" i="1"/>
  <c r="C1895" i="1" s="1"/>
  <c r="D1893" i="1"/>
  <c r="C1893" i="1" s="1"/>
  <c r="D1892" i="1"/>
  <c r="C1892" i="1" s="1"/>
  <c r="D1891" i="1"/>
  <c r="C1891" i="1" s="1"/>
  <c r="D1890" i="1"/>
  <c r="C1890" i="1" s="1"/>
  <c r="D1889" i="1"/>
  <c r="C1889" i="1" s="1"/>
  <c r="D1888" i="1"/>
  <c r="C1888" i="1" s="1"/>
  <c r="D1887" i="1"/>
  <c r="C1887" i="1" s="1"/>
  <c r="D1886" i="1"/>
  <c r="C1886" i="1" s="1"/>
  <c r="D1884" i="1"/>
  <c r="C1884" i="1" s="1"/>
  <c r="D1883" i="1"/>
  <c r="C1883" i="1" s="1"/>
  <c r="D1882" i="1"/>
  <c r="C1882" i="1" s="1"/>
  <c r="D1881" i="1"/>
  <c r="C1881" i="1" s="1"/>
  <c r="D1880" i="1"/>
  <c r="C1880" i="1" s="1"/>
  <c r="D1878" i="1"/>
  <c r="C1878" i="1" s="1"/>
  <c r="D1877" i="1"/>
  <c r="C1877" i="1" s="1"/>
  <c r="D1876" i="1"/>
  <c r="C1876" i="1" s="1"/>
  <c r="D1875" i="1"/>
  <c r="C1875" i="1" s="1"/>
  <c r="D1874" i="1"/>
  <c r="C1874" i="1" s="1"/>
  <c r="D1873" i="1"/>
  <c r="C1873" i="1" s="1"/>
  <c r="D1872" i="1"/>
  <c r="C1872" i="1" s="1"/>
  <c r="D1871" i="1"/>
  <c r="C1871" i="1" s="1"/>
  <c r="D1870" i="1"/>
  <c r="C1870" i="1" s="1"/>
  <c r="D1868" i="1"/>
  <c r="C1868" i="1" s="1"/>
  <c r="D1866" i="1"/>
  <c r="C1866" i="1" s="1"/>
  <c r="D1865" i="1"/>
  <c r="C1865" i="1" s="1"/>
  <c r="D1864" i="1"/>
  <c r="C1864" i="1" s="1"/>
  <c r="D1863" i="1"/>
  <c r="C1863" i="1" s="1"/>
  <c r="D1862" i="1"/>
  <c r="C1862" i="1" s="1"/>
  <c r="D1861" i="1"/>
  <c r="C1861" i="1" s="1"/>
  <c r="D1859" i="1"/>
  <c r="C1859" i="1" s="1"/>
  <c r="D1856" i="1"/>
  <c r="C1856" i="1" s="1"/>
  <c r="D1855" i="1"/>
  <c r="C1855" i="1" s="1"/>
  <c r="D1854" i="1"/>
  <c r="C1854" i="1" s="1"/>
  <c r="D1853" i="1"/>
  <c r="C1853" i="1" s="1"/>
  <c r="D1849" i="1"/>
  <c r="C1849" i="1" s="1"/>
  <c r="D1848" i="1"/>
  <c r="C1848" i="1" s="1"/>
  <c r="D1847" i="1"/>
  <c r="C1847" i="1" s="1"/>
  <c r="D1846" i="1"/>
  <c r="C1846" i="1" s="1"/>
  <c r="D1844" i="1"/>
  <c r="C1844" i="1" s="1"/>
  <c r="D1842" i="1"/>
  <c r="C1842" i="1" s="1"/>
  <c r="D1841" i="1"/>
  <c r="C1841" i="1" s="1"/>
  <c r="D1840" i="1"/>
  <c r="C1840" i="1" s="1"/>
  <c r="D1839" i="1"/>
  <c r="C1839" i="1" s="1"/>
  <c r="D1836" i="1"/>
  <c r="C1836" i="1" s="1"/>
  <c r="D1835" i="1"/>
  <c r="C1835" i="1" s="1"/>
  <c r="D1834" i="1"/>
  <c r="C1834" i="1" s="1"/>
  <c r="D1833" i="1"/>
  <c r="C1833" i="1" s="1"/>
  <c r="D1832" i="1"/>
  <c r="C1832" i="1" s="1"/>
  <c r="D1831" i="1"/>
  <c r="C1831" i="1" s="1"/>
  <c r="D1830" i="1"/>
  <c r="C1830" i="1" s="1"/>
  <c r="D1829" i="1"/>
  <c r="C1829" i="1" s="1"/>
  <c r="D1828" i="1"/>
  <c r="C1828" i="1" s="1"/>
  <c r="D1826" i="1"/>
  <c r="C1826" i="1" s="1"/>
  <c r="D1825" i="1"/>
  <c r="C1825" i="1" s="1"/>
  <c r="D1824" i="1"/>
  <c r="C1824" i="1" s="1"/>
  <c r="D1823" i="1"/>
  <c r="C1823" i="1" s="1"/>
  <c r="D1822" i="1"/>
  <c r="C1822" i="1" s="1"/>
  <c r="D1821" i="1"/>
  <c r="S1819" i="1"/>
  <c r="R1819" i="1"/>
  <c r="Q1819" i="1"/>
  <c r="P1819" i="1"/>
  <c r="O1819" i="1"/>
  <c r="M1819" i="1"/>
  <c r="L1819" i="1"/>
  <c r="K1819" i="1"/>
  <c r="J1819" i="1"/>
  <c r="I1819" i="1"/>
  <c r="H1819" i="1"/>
  <c r="G1819" i="1"/>
  <c r="E1819" i="1"/>
  <c r="D1818" i="1"/>
  <c r="C1818" i="1" s="1"/>
  <c r="D1817" i="1"/>
  <c r="C1817" i="1" s="1"/>
  <c r="D1816" i="1"/>
  <c r="C1816" i="1" s="1"/>
  <c r="D1815" i="1"/>
  <c r="C1815" i="1" s="1"/>
  <c r="D1814" i="1"/>
  <c r="C1814" i="1" s="1"/>
  <c r="D1813" i="1"/>
  <c r="S1811" i="1"/>
  <c r="R1811" i="1"/>
  <c r="Q1811" i="1"/>
  <c r="P1811" i="1"/>
  <c r="O1811" i="1"/>
  <c r="M1811" i="1"/>
  <c r="L1811" i="1"/>
  <c r="K1811" i="1"/>
  <c r="J1811" i="1"/>
  <c r="I1811" i="1"/>
  <c r="H1811" i="1"/>
  <c r="G1811" i="1"/>
  <c r="F1811" i="1"/>
  <c r="E1811" i="1"/>
  <c r="D1810" i="1"/>
  <c r="C1810" i="1" s="1"/>
  <c r="D1808" i="1"/>
  <c r="C1808" i="1" s="1"/>
  <c r="D1807" i="1"/>
  <c r="C1807" i="1" s="1"/>
  <c r="D1806" i="1"/>
  <c r="C1806" i="1" s="1"/>
  <c r="D1805" i="1"/>
  <c r="C1805" i="1" s="1"/>
  <c r="D1804" i="1"/>
  <c r="C1804" i="1" s="1"/>
  <c r="D1803" i="1"/>
  <c r="C1803" i="1" s="1"/>
  <c r="D1802" i="1"/>
  <c r="C1802" i="1" s="1"/>
  <c r="D1801" i="1"/>
  <c r="C1801" i="1" s="1"/>
  <c r="D1800" i="1"/>
  <c r="S1798" i="1"/>
  <c r="R1798" i="1"/>
  <c r="Q1798" i="1"/>
  <c r="P1798" i="1"/>
  <c r="O1798" i="1"/>
  <c r="M1798" i="1"/>
  <c r="L1798" i="1"/>
  <c r="K1798" i="1"/>
  <c r="J1798" i="1"/>
  <c r="I1798" i="1"/>
  <c r="H1798" i="1"/>
  <c r="G1798" i="1"/>
  <c r="F1798" i="1"/>
  <c r="E1798" i="1"/>
  <c r="D1797" i="1"/>
  <c r="C1797" i="1" s="1"/>
  <c r="D1796" i="1"/>
  <c r="C1796" i="1" s="1"/>
  <c r="D1795" i="1"/>
  <c r="C1795" i="1" s="1"/>
  <c r="D1794" i="1"/>
  <c r="C1794" i="1" s="1"/>
  <c r="D1793" i="1"/>
  <c r="C1793" i="1" s="1"/>
  <c r="D1792" i="1"/>
  <c r="C1792" i="1" s="1"/>
  <c r="D1791" i="1"/>
  <c r="C1791" i="1" s="1"/>
  <c r="D1790" i="1"/>
  <c r="C1790" i="1" s="1"/>
  <c r="D1789" i="1"/>
  <c r="D1785" i="1"/>
  <c r="D1782" i="1"/>
  <c r="C1782" i="1" s="1"/>
  <c r="D1781" i="1"/>
  <c r="C1781" i="1" s="1"/>
  <c r="D1780" i="1"/>
  <c r="C1780" i="1" s="1"/>
  <c r="D1779" i="1"/>
  <c r="C1779" i="1" s="1"/>
  <c r="D1778" i="1"/>
  <c r="C1778" i="1" s="1"/>
  <c r="D1777" i="1"/>
  <c r="C1777" i="1" s="1"/>
  <c r="D1776" i="1"/>
  <c r="C1776" i="1" s="1"/>
  <c r="D1775" i="1"/>
  <c r="C1775" i="1" s="1"/>
  <c r="D1774" i="1"/>
  <c r="C1774" i="1" s="1"/>
  <c r="D1773" i="1"/>
  <c r="C1773" i="1" s="1"/>
  <c r="D1772" i="1"/>
  <c r="C1772" i="1" s="1"/>
  <c r="D1771" i="1"/>
  <c r="C1771" i="1" s="1"/>
  <c r="D1770" i="1"/>
  <c r="C1770" i="1" s="1"/>
  <c r="D1769" i="1"/>
  <c r="C1769" i="1" s="1"/>
  <c r="D1768" i="1"/>
  <c r="C1768" i="1" s="1"/>
  <c r="D1767" i="1"/>
  <c r="C1767" i="1" s="1"/>
  <c r="D1766" i="1"/>
  <c r="C1766" i="1" s="1"/>
  <c r="D1765" i="1"/>
  <c r="C1765" i="1" s="1"/>
  <c r="D1764" i="1"/>
  <c r="C1764" i="1" s="1"/>
  <c r="D1762" i="1"/>
  <c r="C1762" i="1" s="1"/>
  <c r="D1761" i="1"/>
  <c r="C1761" i="1" s="1"/>
  <c r="D1760" i="1"/>
  <c r="C1760" i="1" s="1"/>
  <c r="D1759" i="1"/>
  <c r="C1759" i="1" s="1"/>
  <c r="D1758" i="1"/>
  <c r="C1758" i="1" s="1"/>
  <c r="D1757" i="1"/>
  <c r="C1757" i="1" s="1"/>
  <c r="D1756" i="1"/>
  <c r="C1756" i="1" s="1"/>
  <c r="D1747" i="1"/>
  <c r="S1741" i="1"/>
  <c r="R1741" i="1"/>
  <c r="Q1741" i="1"/>
  <c r="P1741" i="1"/>
  <c r="O1741" i="1"/>
  <c r="M1741" i="1"/>
  <c r="L1741" i="1"/>
  <c r="K1741" i="1"/>
  <c r="J1741" i="1"/>
  <c r="I1741" i="1"/>
  <c r="H1741" i="1"/>
  <c r="G1741" i="1"/>
  <c r="F1741" i="1"/>
  <c r="E1741" i="1"/>
  <c r="D1740" i="1"/>
  <c r="C1740" i="1" s="1"/>
  <c r="D1739" i="1"/>
  <c r="C1739" i="1" s="1"/>
  <c r="C1738" i="1"/>
  <c r="D1737" i="1"/>
  <c r="C1737" i="1" s="1"/>
  <c r="D1736" i="1"/>
  <c r="S1734" i="1"/>
  <c r="R1734" i="1"/>
  <c r="Q1734" i="1"/>
  <c r="P1734" i="1"/>
  <c r="O1734" i="1"/>
  <c r="M1734" i="1"/>
  <c r="L1734" i="1"/>
  <c r="K1734" i="1"/>
  <c r="J1734" i="1"/>
  <c r="I1734" i="1"/>
  <c r="H1734" i="1"/>
  <c r="G1734" i="1"/>
  <c r="F1734" i="1"/>
  <c r="E1734" i="1"/>
  <c r="D1733" i="1"/>
  <c r="C1733" i="1" s="1"/>
  <c r="D1732" i="1"/>
  <c r="C1732" i="1" s="1"/>
  <c r="D1730" i="1"/>
  <c r="C1730" i="1" s="1"/>
  <c r="D1729" i="1"/>
  <c r="C1729" i="1" s="1"/>
  <c r="D1728" i="1"/>
  <c r="C1728" i="1" s="1"/>
  <c r="D1727" i="1"/>
  <c r="C1727" i="1" s="1"/>
  <c r="D1726" i="1"/>
  <c r="C1726" i="1" s="1"/>
  <c r="D1725" i="1"/>
  <c r="C1725" i="1" s="1"/>
  <c r="D1723" i="1"/>
  <c r="C1723" i="1" s="1"/>
  <c r="D1722" i="1"/>
  <c r="C1722" i="1" s="1"/>
  <c r="D1721" i="1"/>
  <c r="C1721" i="1" s="1"/>
  <c r="D1720" i="1"/>
  <c r="C1720" i="1" s="1"/>
  <c r="D1719" i="1"/>
  <c r="C1719" i="1" s="1"/>
  <c r="D1718" i="1"/>
  <c r="C1718" i="1" s="1"/>
  <c r="D1716" i="1"/>
  <c r="C1716" i="1" s="1"/>
  <c r="D1715" i="1"/>
  <c r="C1715" i="1" s="1"/>
  <c r="D1714" i="1"/>
  <c r="C1714" i="1" s="1"/>
  <c r="D1713" i="1"/>
  <c r="C1713" i="1" s="1"/>
  <c r="D1712" i="1"/>
  <c r="C1712" i="1" s="1"/>
  <c r="D1711" i="1"/>
  <c r="C1711" i="1" s="1"/>
  <c r="D1708" i="1"/>
  <c r="C1708" i="1" s="1"/>
  <c r="D1707" i="1"/>
  <c r="C1707" i="1" s="1"/>
  <c r="D1706" i="1"/>
  <c r="C1706" i="1" s="1"/>
  <c r="D1705" i="1"/>
  <c r="C1705" i="1" s="1"/>
  <c r="D1702" i="1"/>
  <c r="C1702" i="1" s="1"/>
  <c r="D1701" i="1"/>
  <c r="C1701" i="1" s="1"/>
  <c r="D1699" i="1"/>
  <c r="C1699" i="1" s="1"/>
  <c r="D1698" i="1"/>
  <c r="C1698" i="1" s="1"/>
  <c r="D1697" i="1"/>
  <c r="C1697" i="1" s="1"/>
  <c r="D1696" i="1"/>
  <c r="C1696" i="1" s="1"/>
  <c r="D1695" i="1"/>
  <c r="C1695" i="1" s="1"/>
  <c r="D1694" i="1"/>
  <c r="C1694" i="1" s="1"/>
  <c r="D1693" i="1"/>
  <c r="C1693" i="1" s="1"/>
  <c r="D1692" i="1"/>
  <c r="C1692" i="1" s="1"/>
  <c r="D1690" i="1"/>
  <c r="C1690" i="1" s="1"/>
  <c r="D1689" i="1"/>
  <c r="C1689" i="1" s="1"/>
  <c r="D1688" i="1"/>
  <c r="C1688" i="1" s="1"/>
  <c r="D1687" i="1"/>
  <c r="C1687" i="1" s="1"/>
  <c r="D1686" i="1"/>
  <c r="C1686" i="1" s="1"/>
  <c r="D1685" i="1"/>
  <c r="C1685" i="1" s="1"/>
  <c r="D1684" i="1"/>
  <c r="C1684" i="1" s="1"/>
  <c r="D1683" i="1"/>
  <c r="C1683" i="1" s="1"/>
  <c r="D1682" i="1"/>
  <c r="C1682" i="1" s="1"/>
  <c r="D1681" i="1"/>
  <c r="C1681" i="1" s="1"/>
  <c r="D1680" i="1"/>
  <c r="C1680" i="1" s="1"/>
  <c r="D1679" i="1"/>
  <c r="C1679" i="1" s="1"/>
  <c r="C1678" i="1"/>
  <c r="D1670" i="1"/>
  <c r="C1670" i="1" s="1"/>
  <c r="D1669" i="1"/>
  <c r="C1669" i="1" s="1"/>
  <c r="D1668" i="1"/>
  <c r="C1668" i="1" s="1"/>
  <c r="D1667" i="1"/>
  <c r="C1667" i="1" s="1"/>
  <c r="D1666" i="1"/>
  <c r="C1666" i="1" s="1"/>
  <c r="D1665" i="1"/>
  <c r="C1665" i="1" s="1"/>
  <c r="D1664" i="1"/>
  <c r="C1664" i="1" s="1"/>
  <c r="D1663" i="1"/>
  <c r="C1663" i="1" s="1"/>
  <c r="D1662" i="1"/>
  <c r="C1662" i="1" s="1"/>
  <c r="D1660" i="1"/>
  <c r="S1658" i="1"/>
  <c r="R1658" i="1"/>
  <c r="Q1658" i="1"/>
  <c r="P1658" i="1"/>
  <c r="O1658" i="1"/>
  <c r="M1658" i="1"/>
  <c r="L1658" i="1"/>
  <c r="K1658" i="1"/>
  <c r="J1658" i="1"/>
  <c r="I1658" i="1"/>
  <c r="H1658" i="1"/>
  <c r="G1658" i="1"/>
  <c r="F1658" i="1"/>
  <c r="E1658" i="1"/>
  <c r="D1657" i="1"/>
  <c r="C1657" i="1" s="1"/>
  <c r="D1656" i="1"/>
  <c r="C1656" i="1" s="1"/>
  <c r="D1655" i="1"/>
  <c r="C1655" i="1" s="1"/>
  <c r="D1654" i="1"/>
  <c r="C1654" i="1" s="1"/>
  <c r="D1653" i="1"/>
  <c r="C1653" i="1" s="1"/>
  <c r="D1652" i="1"/>
  <c r="C1652" i="1" s="1"/>
  <c r="D1651" i="1"/>
  <c r="C1651" i="1" s="1"/>
  <c r="D1650" i="1"/>
  <c r="C1650" i="1" s="1"/>
  <c r="D1649" i="1"/>
  <c r="C1649" i="1" s="1"/>
  <c r="D1648" i="1"/>
  <c r="C1648" i="1" s="1"/>
  <c r="D1642" i="1"/>
  <c r="C1642" i="1" s="1"/>
  <c r="D1639" i="1"/>
  <c r="C1639" i="1" s="1"/>
  <c r="D1638" i="1"/>
  <c r="C1638" i="1" s="1"/>
  <c r="D1637" i="1"/>
  <c r="C1637" i="1" s="1"/>
  <c r="D1636" i="1"/>
  <c r="C1636" i="1" s="1"/>
  <c r="D1635" i="1"/>
  <c r="C1635" i="1" s="1"/>
  <c r="D1634" i="1"/>
  <c r="C1634" i="1" s="1"/>
  <c r="D1633" i="1"/>
  <c r="D1630" i="1"/>
  <c r="C1630" i="1" s="1"/>
  <c r="D1629" i="1"/>
  <c r="C1629" i="1" s="1"/>
  <c r="D1626" i="1"/>
  <c r="C1626" i="1" s="1"/>
  <c r="D1625" i="1"/>
  <c r="C1625" i="1" s="1"/>
  <c r="D1624" i="1"/>
  <c r="C1624" i="1" s="1"/>
  <c r="D1623" i="1"/>
  <c r="C1623" i="1" s="1"/>
  <c r="D1622" i="1"/>
  <c r="C1622" i="1" s="1"/>
  <c r="D1621" i="1"/>
  <c r="C1621" i="1" s="1"/>
  <c r="D1620" i="1"/>
  <c r="C1620" i="1" s="1"/>
  <c r="D1610" i="1"/>
  <c r="C1610" i="1" s="1"/>
  <c r="D1609" i="1"/>
  <c r="C1609" i="1" s="1"/>
  <c r="D1608" i="1"/>
  <c r="C1608" i="1" s="1"/>
  <c r="D1604" i="1"/>
  <c r="C1604" i="1" s="1"/>
  <c r="D1602" i="1"/>
  <c r="C1602" i="1" s="1"/>
  <c r="D1600" i="1"/>
  <c r="C1600" i="1" s="1"/>
  <c r="D1599" i="1"/>
  <c r="C1599" i="1" s="1"/>
  <c r="D1598" i="1"/>
  <c r="C1598" i="1" s="1"/>
  <c r="D1597" i="1"/>
  <c r="C1597" i="1" s="1"/>
  <c r="D1592" i="1"/>
  <c r="C1592" i="1" s="1"/>
  <c r="D1589" i="1"/>
  <c r="C1589" i="1" s="1"/>
  <c r="D1588" i="1"/>
  <c r="C1588" i="1" s="1"/>
  <c r="D1584" i="1"/>
  <c r="C1584" i="1" s="1"/>
  <c r="D1583" i="1"/>
  <c r="C1583" i="1" s="1"/>
  <c r="D1580" i="1"/>
  <c r="C1580" i="1" s="1"/>
  <c r="D1578" i="1"/>
  <c r="C1578" i="1" s="1"/>
  <c r="D1576" i="1"/>
  <c r="C1576" i="1" s="1"/>
  <c r="D1575" i="1"/>
  <c r="C1575" i="1" s="1"/>
  <c r="D1574" i="1"/>
  <c r="C1574" i="1" s="1"/>
  <c r="D1573" i="1"/>
  <c r="C1573" i="1" s="1"/>
  <c r="D1572" i="1"/>
  <c r="C1572" i="1" s="1"/>
  <c r="D1571" i="1"/>
  <c r="C1571" i="1" s="1"/>
  <c r="D1570" i="1"/>
  <c r="C1570" i="1" s="1"/>
  <c r="D1569" i="1"/>
  <c r="C1569" i="1" s="1"/>
  <c r="D1568" i="1"/>
  <c r="C1568" i="1" s="1"/>
  <c r="D1567" i="1"/>
  <c r="C1567" i="1" s="1"/>
  <c r="D1566" i="1"/>
  <c r="C1566" i="1" s="1"/>
  <c r="D1565" i="1"/>
  <c r="C1565" i="1" s="1"/>
  <c r="D1564" i="1"/>
  <c r="C1564" i="1" s="1"/>
  <c r="D1563" i="1"/>
  <c r="S1561" i="1"/>
  <c r="R1561" i="1"/>
  <c r="Q1561" i="1"/>
  <c r="P1561" i="1"/>
  <c r="O1561" i="1"/>
  <c r="M1561" i="1"/>
  <c r="L1561" i="1"/>
  <c r="K1561" i="1"/>
  <c r="J1561" i="1"/>
  <c r="I1561" i="1"/>
  <c r="H1561" i="1"/>
  <c r="G1561" i="1"/>
  <c r="F1561" i="1"/>
  <c r="E1561" i="1"/>
  <c r="D1560" i="1"/>
  <c r="C1560" i="1" s="1"/>
  <c r="D1559" i="1"/>
  <c r="C1559" i="1" s="1"/>
  <c r="D1558" i="1"/>
  <c r="C1558" i="1" s="1"/>
  <c r="D1557" i="1"/>
  <c r="C1557" i="1" s="1"/>
  <c r="D1554" i="1"/>
  <c r="C1554" i="1" s="1"/>
  <c r="D1553" i="1"/>
  <c r="C1553" i="1" s="1"/>
  <c r="C1549" i="1"/>
  <c r="C1548" i="1"/>
  <c r="C1547" i="1"/>
  <c r="D1546" i="1"/>
  <c r="C1546" i="1" s="1"/>
  <c r="D1545" i="1"/>
  <c r="C1545" i="1" s="1"/>
  <c r="D1544" i="1"/>
  <c r="C1544" i="1" s="1"/>
  <c r="D1550" i="1"/>
  <c r="C1550" i="1" s="1"/>
  <c r="D1542" i="1"/>
  <c r="C1542" i="1" s="1"/>
  <c r="D1541" i="1"/>
  <c r="C1541" i="1" s="1"/>
  <c r="D1540" i="1"/>
  <c r="C1540" i="1" s="1"/>
  <c r="D1539" i="1"/>
  <c r="C1539" i="1" s="1"/>
  <c r="D1538" i="1"/>
  <c r="D1526" i="1"/>
  <c r="C1526" i="1" s="1"/>
  <c r="D1525" i="1"/>
  <c r="C1525" i="1" s="1"/>
  <c r="D1524" i="1"/>
  <c r="C1524" i="1" s="1"/>
  <c r="D1523" i="1"/>
  <c r="C1523" i="1" s="1"/>
  <c r="D1522" i="1"/>
  <c r="C1522" i="1" s="1"/>
  <c r="D1521" i="1"/>
  <c r="C1521" i="1" s="1"/>
  <c r="D1520" i="1"/>
  <c r="C1520" i="1" s="1"/>
  <c r="D1518" i="1"/>
  <c r="C1518" i="1" s="1"/>
  <c r="D1517" i="1"/>
  <c r="C1517" i="1" s="1"/>
  <c r="D1516" i="1"/>
  <c r="C1516" i="1" s="1"/>
  <c r="D1515" i="1"/>
  <c r="C1515" i="1" s="1"/>
  <c r="D1514" i="1"/>
  <c r="C1514" i="1" s="1"/>
  <c r="D1513" i="1"/>
  <c r="C1513" i="1" s="1"/>
  <c r="D1512" i="1"/>
  <c r="C1512" i="1" s="1"/>
  <c r="D1511" i="1"/>
  <c r="C1511" i="1" s="1"/>
  <c r="D1510" i="1"/>
  <c r="C1510" i="1" s="1"/>
  <c r="D1509" i="1"/>
  <c r="C1509" i="1" s="1"/>
  <c r="D1508" i="1"/>
  <c r="C1508" i="1" s="1"/>
  <c r="D1506" i="1"/>
  <c r="C1506" i="1" s="1"/>
  <c r="D1505" i="1"/>
  <c r="S1502" i="1"/>
  <c r="R1502" i="1"/>
  <c r="Q1502" i="1"/>
  <c r="P1502" i="1"/>
  <c r="O1502" i="1"/>
  <c r="M1502" i="1"/>
  <c r="L1502" i="1"/>
  <c r="K1502" i="1"/>
  <c r="J1502" i="1"/>
  <c r="I1502" i="1"/>
  <c r="H1502" i="1"/>
  <c r="G1502" i="1"/>
  <c r="F1502" i="1"/>
  <c r="E1502" i="1"/>
  <c r="D1501" i="1"/>
  <c r="C1501" i="1" s="1"/>
  <c r="D1500" i="1"/>
  <c r="C1500" i="1" s="1"/>
  <c r="D1499" i="1"/>
  <c r="C1499" i="1" s="1"/>
  <c r="D1498" i="1"/>
  <c r="C1498" i="1" s="1"/>
  <c r="D1497" i="1"/>
  <c r="C1497" i="1" s="1"/>
  <c r="D1496" i="1"/>
  <c r="C1496" i="1" s="1"/>
  <c r="D1495" i="1"/>
  <c r="C1495" i="1" s="1"/>
  <c r="D1494" i="1"/>
  <c r="C1494" i="1" s="1"/>
  <c r="D1484" i="1"/>
  <c r="C1484" i="1" s="1"/>
  <c r="D1483" i="1"/>
  <c r="C1483" i="1" s="1"/>
  <c r="D1482" i="1"/>
  <c r="D1477" i="1"/>
  <c r="C1477" i="1" s="1"/>
  <c r="D1476" i="1"/>
  <c r="C1476" i="1" s="1"/>
  <c r="D1475" i="1"/>
  <c r="C1475" i="1" s="1"/>
  <c r="D1474" i="1"/>
  <c r="C1474" i="1" s="1"/>
  <c r="D1472" i="1"/>
  <c r="C1472" i="1" s="1"/>
  <c r="C1471" i="1"/>
  <c r="C1470" i="1"/>
  <c r="C1469" i="1"/>
  <c r="C1468" i="1"/>
  <c r="C1467" i="1"/>
  <c r="D1466" i="1"/>
  <c r="C1466" i="1" s="1"/>
  <c r="C1465" i="1"/>
  <c r="C1464" i="1"/>
  <c r="C1463" i="1"/>
  <c r="C1462" i="1"/>
  <c r="C1461" i="1"/>
  <c r="C1459" i="1"/>
  <c r="C1458" i="1"/>
  <c r="D1456" i="1"/>
  <c r="C1456" i="1" s="1"/>
  <c r="D1455" i="1"/>
  <c r="C1455" i="1" s="1"/>
  <c r="D1454" i="1"/>
  <c r="C1454" i="1" s="1"/>
  <c r="D1447" i="1"/>
  <c r="C1447" i="1" s="1"/>
  <c r="D1446" i="1"/>
  <c r="C1446" i="1" s="1"/>
  <c r="C1445" i="1"/>
  <c r="D1444" i="1"/>
  <c r="C1444" i="1" s="1"/>
  <c r="D1443" i="1"/>
  <c r="C1443" i="1" s="1"/>
  <c r="D1442" i="1"/>
  <c r="C1442" i="1" s="1"/>
  <c r="C1441" i="1"/>
  <c r="C1440" i="1"/>
  <c r="D1439" i="1"/>
  <c r="C1439" i="1" s="1"/>
  <c r="D1438" i="1"/>
  <c r="C1438" i="1" s="1"/>
  <c r="D1437" i="1"/>
  <c r="C1437" i="1" s="1"/>
  <c r="D1436" i="1"/>
  <c r="C1436" i="1" s="1"/>
  <c r="C1435" i="1"/>
  <c r="D1434" i="1"/>
  <c r="C1434" i="1" s="1"/>
  <c r="D1433" i="1"/>
  <c r="C1433" i="1" s="1"/>
  <c r="D1432" i="1"/>
  <c r="C1432" i="1" s="1"/>
  <c r="D1431" i="1"/>
  <c r="C1431" i="1" s="1"/>
  <c r="C1430" i="1"/>
  <c r="D1428" i="1"/>
  <c r="C1428" i="1" s="1"/>
  <c r="D1427" i="1"/>
  <c r="C1427" i="1" s="1"/>
  <c r="C1426" i="1"/>
  <c r="D1425" i="1"/>
  <c r="C1425" i="1" s="1"/>
  <c r="D1424" i="1"/>
  <c r="C1424" i="1" s="1"/>
  <c r="D1423" i="1"/>
  <c r="C1423" i="1" s="1"/>
  <c r="D1422" i="1"/>
  <c r="C1422" i="1" s="1"/>
  <c r="D1421" i="1"/>
  <c r="C1421" i="1" s="1"/>
  <c r="D1420" i="1"/>
  <c r="C1420" i="1" s="1"/>
  <c r="C1419" i="1"/>
  <c r="D1418" i="1"/>
  <c r="C1418" i="1" s="1"/>
  <c r="D1417" i="1"/>
  <c r="C1417" i="1" s="1"/>
  <c r="D1416" i="1"/>
  <c r="C1416" i="1" s="1"/>
  <c r="D1415" i="1"/>
  <c r="C1415" i="1" s="1"/>
  <c r="C1414" i="1"/>
  <c r="D1413" i="1"/>
  <c r="C1413" i="1" s="1"/>
  <c r="D1411" i="1"/>
  <c r="C1411" i="1" s="1"/>
  <c r="C1410" i="1"/>
  <c r="D1409" i="1"/>
  <c r="C1409" i="1" s="1"/>
  <c r="C1408" i="1"/>
  <c r="D1407" i="1"/>
  <c r="C1407" i="1" s="1"/>
  <c r="C1405" i="1"/>
  <c r="D1404" i="1"/>
  <c r="S1400" i="1"/>
  <c r="R1400" i="1"/>
  <c r="Q1400" i="1"/>
  <c r="P1400" i="1"/>
  <c r="O1400" i="1"/>
  <c r="M1400" i="1"/>
  <c r="L1400" i="1"/>
  <c r="K1400" i="1"/>
  <c r="J1400" i="1"/>
  <c r="I1400" i="1"/>
  <c r="H1400" i="1"/>
  <c r="F1400" i="1"/>
  <c r="E1400" i="1"/>
  <c r="C1399" i="1"/>
  <c r="C1398" i="1"/>
  <c r="C1397" i="1"/>
  <c r="C1396" i="1"/>
  <c r="C1395" i="1"/>
  <c r="C1393" i="1"/>
  <c r="C1392" i="1"/>
  <c r="C1391" i="1"/>
  <c r="C1390" i="1"/>
  <c r="D1386" i="1"/>
  <c r="C1386" i="1" s="1"/>
  <c r="D1385" i="1"/>
  <c r="C1385" i="1" s="1"/>
  <c r="D1384" i="1"/>
  <c r="C1384" i="1" s="1"/>
  <c r="D1383" i="1"/>
  <c r="C1383" i="1" s="1"/>
  <c r="D1382" i="1"/>
  <c r="C1382" i="1" s="1"/>
  <c r="D1381" i="1"/>
  <c r="C1381" i="1" s="1"/>
  <c r="D1380" i="1"/>
  <c r="C1380" i="1" s="1"/>
  <c r="C1379" i="1"/>
  <c r="D1377" i="1"/>
  <c r="C1377" i="1" s="1"/>
  <c r="D2032" i="1"/>
  <c r="C2032" i="1" s="1"/>
  <c r="C1376" i="1"/>
  <c r="D1372" i="1"/>
  <c r="C1372" i="1" s="1"/>
  <c r="D1371" i="1"/>
  <c r="C1371" i="1" s="1"/>
  <c r="C1369" i="1"/>
  <c r="D2025" i="1"/>
  <c r="C2025" i="1" s="1"/>
  <c r="C1368" i="1"/>
  <c r="C1367" i="1"/>
  <c r="C1366" i="1"/>
  <c r="C1365" i="1"/>
  <c r="C1363" i="1"/>
  <c r="C1362" i="1"/>
  <c r="C1361" i="1"/>
  <c r="C1360" i="1"/>
  <c r="C1359" i="1"/>
  <c r="C1358" i="1"/>
  <c r="C1357" i="1"/>
  <c r="C1356" i="1"/>
  <c r="C1355" i="1"/>
  <c r="C1354" i="1"/>
  <c r="C1353" i="1"/>
  <c r="C1352" i="1"/>
  <c r="C1351" i="1"/>
  <c r="C1350" i="1"/>
  <c r="D2005" i="1"/>
  <c r="C2005" i="1" s="1"/>
  <c r="C1349" i="1"/>
  <c r="C1341" i="1"/>
  <c r="S1338" i="1"/>
  <c r="R1338" i="1"/>
  <c r="Q1338" i="1"/>
  <c r="P1338" i="1"/>
  <c r="O1338" i="1"/>
  <c r="M1338" i="1"/>
  <c r="L1338" i="1"/>
  <c r="K1338" i="1"/>
  <c r="J1338" i="1"/>
  <c r="I1338" i="1"/>
  <c r="H1338" i="1"/>
  <c r="G1338" i="1"/>
  <c r="F1338" i="1"/>
  <c r="E1338" i="1"/>
  <c r="D1337" i="1"/>
  <c r="C1337" i="1" s="1"/>
  <c r="D1336" i="1"/>
  <c r="C1336" i="1" s="1"/>
  <c r="D1335" i="1"/>
  <c r="C1335" i="1" s="1"/>
  <c r="C1334" i="1"/>
  <c r="C1333" i="1"/>
  <c r="D1332" i="1"/>
  <c r="C1332" i="1" s="1"/>
  <c r="C1330" i="1"/>
  <c r="C1329" i="1"/>
  <c r="D1328" i="1"/>
  <c r="C1328" i="1" s="1"/>
  <c r="D1326" i="1"/>
  <c r="C1326" i="1" s="1"/>
  <c r="D1324" i="1"/>
  <c r="C1324" i="1" s="1"/>
  <c r="D1323" i="1"/>
  <c r="C1323" i="1" s="1"/>
  <c r="D1322" i="1"/>
  <c r="S1320" i="1"/>
  <c r="R1320" i="1"/>
  <c r="Q1320" i="1"/>
  <c r="P1320" i="1"/>
  <c r="O1320" i="1"/>
  <c r="M1320" i="1"/>
  <c r="L1320" i="1"/>
  <c r="K1320" i="1"/>
  <c r="J1320" i="1"/>
  <c r="I1320" i="1"/>
  <c r="H1320" i="1"/>
  <c r="G1320" i="1"/>
  <c r="F1320" i="1"/>
  <c r="C1319" i="1"/>
  <c r="C1318" i="1"/>
  <c r="C1317" i="1"/>
  <c r="C1316" i="1"/>
  <c r="D1973" i="1"/>
  <c r="C1973" i="1" s="1"/>
  <c r="D1315" i="1"/>
  <c r="C1315" i="1" s="1"/>
  <c r="D1314" i="1"/>
  <c r="C1314" i="1" s="1"/>
  <c r="D1971" i="1"/>
  <c r="C1971" i="1" s="1"/>
  <c r="D1311" i="1"/>
  <c r="C1311" i="1" s="1"/>
  <c r="C1309" i="1"/>
  <c r="C1308" i="1"/>
  <c r="C1307" i="1"/>
  <c r="D1305" i="1"/>
  <c r="C1305" i="1" s="1"/>
  <c r="C1304" i="1"/>
  <c r="C1303" i="1"/>
  <c r="C1302" i="1"/>
  <c r="C1301" i="1"/>
  <c r="C1300" i="1"/>
  <c r="C1299" i="1"/>
  <c r="C1298" i="1"/>
  <c r="C1297" i="1"/>
  <c r="C1296" i="1"/>
  <c r="C1295" i="1"/>
  <c r="C1294" i="1"/>
  <c r="C1293" i="1"/>
  <c r="C1292" i="1"/>
  <c r="C1291" i="1"/>
  <c r="C1290" i="1"/>
  <c r="C1289" i="1"/>
  <c r="C1288" i="1"/>
  <c r="C1287" i="1"/>
  <c r="C1286" i="1"/>
  <c r="C1285" i="1"/>
  <c r="C1284" i="1"/>
  <c r="C1283" i="1"/>
  <c r="C1280" i="1"/>
  <c r="D1279" i="1"/>
  <c r="C1279" i="1" s="1"/>
  <c r="D1278" i="1"/>
  <c r="C1278" i="1" s="1"/>
  <c r="D1277" i="1"/>
  <c r="C1277" i="1" s="1"/>
  <c r="D1276" i="1"/>
  <c r="C1276" i="1" s="1"/>
  <c r="C1275" i="1"/>
  <c r="C1274" i="1"/>
  <c r="C1273" i="1"/>
  <c r="D1926" i="1"/>
  <c r="C1926" i="1" s="1"/>
  <c r="C1272" i="1"/>
  <c r="C1271" i="1"/>
  <c r="C1270" i="1"/>
  <c r="C1269" i="1"/>
  <c r="C1268" i="1"/>
  <c r="C1267" i="1"/>
  <c r="C1266" i="1"/>
  <c r="C1265" i="1"/>
  <c r="C1264" i="1"/>
  <c r="C1263" i="1"/>
  <c r="C1262" i="1"/>
  <c r="C1261" i="1"/>
  <c r="D1908" i="1"/>
  <c r="C1908" i="1" s="1"/>
  <c r="D1906" i="1"/>
  <c r="C1906" i="1" s="1"/>
  <c r="D1259" i="1"/>
  <c r="C1259" i="1" s="1"/>
  <c r="D1258" i="1"/>
  <c r="C1258" i="1" s="1"/>
  <c r="D1257" i="1"/>
  <c r="C1257" i="1" s="1"/>
  <c r="C1256" i="1"/>
  <c r="C1255" i="1"/>
  <c r="C1254" i="1"/>
  <c r="D1896" i="1"/>
  <c r="C1896" i="1" s="1"/>
  <c r="D1894" i="1"/>
  <c r="C1894" i="1" s="1"/>
  <c r="C1253" i="1"/>
  <c r="C1252" i="1"/>
  <c r="C1251" i="1"/>
  <c r="C1247" i="1"/>
  <c r="C1246" i="1"/>
  <c r="C1245" i="1"/>
  <c r="C1244" i="1"/>
  <c r="C1243" i="1"/>
  <c r="C1242" i="1"/>
  <c r="C1241" i="1"/>
  <c r="C1240" i="1"/>
  <c r="C1239" i="1"/>
  <c r="C1238" i="1"/>
  <c r="C1237" i="1"/>
  <c r="C1236" i="1"/>
  <c r="C1235" i="1"/>
  <c r="C1233" i="1"/>
  <c r="C1231" i="1"/>
  <c r="C1230" i="1"/>
  <c r="C1228" i="1"/>
  <c r="C1227" i="1"/>
  <c r="C1226" i="1"/>
  <c r="C1225" i="1"/>
  <c r="D1860" i="1"/>
  <c r="C1860" i="1" s="1"/>
  <c r="C1223" i="1"/>
  <c r="C1222" i="1"/>
  <c r="D1852" i="1"/>
  <c r="C1852" i="1" s="1"/>
  <c r="D1851" i="1"/>
  <c r="C1851" i="1" s="1"/>
  <c r="C1219" i="1"/>
  <c r="C1218" i="1"/>
  <c r="C1217" i="1"/>
  <c r="C1215" i="1"/>
  <c r="C1214" i="1"/>
  <c r="C1213" i="1"/>
  <c r="D1211" i="1"/>
  <c r="C1211" i="1" s="1"/>
  <c r="D1210" i="1"/>
  <c r="C1210" i="1" s="1"/>
  <c r="D1209" i="1"/>
  <c r="C1209" i="1" s="1"/>
  <c r="D1843" i="1"/>
  <c r="C1843" i="1" s="1"/>
  <c r="C1207" i="1"/>
  <c r="C1206" i="1"/>
  <c r="C1205" i="1"/>
  <c r="D1204" i="1"/>
  <c r="C1204" i="1" s="1"/>
  <c r="D1203" i="1"/>
  <c r="C1203" i="1" s="1"/>
  <c r="C1202" i="1"/>
  <c r="C1200" i="1"/>
  <c r="D1199" i="1"/>
  <c r="C1199" i="1" s="1"/>
  <c r="C1198" i="1"/>
  <c r="C1197" i="1"/>
  <c r="C1196" i="1"/>
  <c r="C1195" i="1"/>
  <c r="C1194" i="1"/>
  <c r="C1192" i="1"/>
  <c r="D1191" i="1"/>
  <c r="C1191" i="1" s="1"/>
  <c r="C1190" i="1"/>
  <c r="D1189" i="1"/>
  <c r="C1189" i="1" s="1"/>
  <c r="D1188" i="1"/>
  <c r="C1188" i="1" s="1"/>
  <c r="D1187" i="1"/>
  <c r="C1187" i="1" s="1"/>
  <c r="D1827" i="1"/>
  <c r="C1827" i="1" s="1"/>
  <c r="D1186" i="1"/>
  <c r="C1186" i="1" s="1"/>
  <c r="D1185" i="1"/>
  <c r="C1185" i="1" s="1"/>
  <c r="D1183" i="1"/>
  <c r="C1183" i="1" s="1"/>
  <c r="C1181" i="1"/>
  <c r="C1173" i="1"/>
  <c r="C1172" i="1"/>
  <c r="C1171" i="1"/>
  <c r="D1169" i="1"/>
  <c r="C1169" i="1" s="1"/>
  <c r="D1168" i="1"/>
  <c r="S1165" i="1"/>
  <c r="R1165" i="1"/>
  <c r="Q1165" i="1"/>
  <c r="P1165" i="1"/>
  <c r="O1165" i="1"/>
  <c r="M1165" i="1"/>
  <c r="L1165" i="1"/>
  <c r="K1165" i="1"/>
  <c r="J1165" i="1"/>
  <c r="I1165" i="1"/>
  <c r="H1165" i="1"/>
  <c r="G1165" i="1"/>
  <c r="F1165" i="1"/>
  <c r="E1165" i="1"/>
  <c r="C1164" i="1"/>
  <c r="C1162" i="1"/>
  <c r="D1161" i="1"/>
  <c r="C1161" i="1" s="1"/>
  <c r="C1160" i="1"/>
  <c r="C1159" i="1"/>
  <c r="C1158" i="1"/>
  <c r="D1157" i="1"/>
  <c r="C1157" i="1" s="1"/>
  <c r="C1156" i="1"/>
  <c r="D1155" i="1"/>
  <c r="C1155" i="1" s="1"/>
  <c r="C1154" i="1"/>
  <c r="C1153" i="1"/>
  <c r="C1152" i="1"/>
  <c r="C1151" i="1"/>
  <c r="C1150" i="1"/>
  <c r="C1149" i="1"/>
  <c r="D1148" i="1"/>
  <c r="C1148" i="1" s="1"/>
  <c r="D1147" i="1"/>
  <c r="C1147" i="1" s="1"/>
  <c r="S1145" i="1"/>
  <c r="R1145" i="1"/>
  <c r="Q1145" i="1"/>
  <c r="P1145" i="1"/>
  <c r="O1145" i="1"/>
  <c r="M1145" i="1"/>
  <c r="L1145" i="1"/>
  <c r="K1145" i="1"/>
  <c r="J1145" i="1"/>
  <c r="I1145" i="1"/>
  <c r="H1145" i="1"/>
  <c r="G1145" i="1"/>
  <c r="F1145" i="1"/>
  <c r="E1145" i="1"/>
  <c r="C1144" i="1"/>
  <c r="C1143" i="1"/>
  <c r="C1142" i="1"/>
  <c r="C1141" i="1"/>
  <c r="C1140" i="1"/>
  <c r="C1138" i="1"/>
  <c r="C1132" i="1"/>
  <c r="C1131" i="1"/>
  <c r="C1130" i="1"/>
  <c r="C1129" i="1"/>
  <c r="C1126" i="1"/>
  <c r="C1125" i="1"/>
  <c r="C1124" i="1"/>
  <c r="C1123" i="1"/>
  <c r="C1122" i="1"/>
  <c r="C1121" i="1"/>
  <c r="C1120" i="1"/>
  <c r="C1119" i="1"/>
  <c r="C1118" i="1"/>
  <c r="C1117" i="1"/>
  <c r="C1116" i="1"/>
  <c r="D1115" i="1"/>
  <c r="C1115" i="1" s="1"/>
  <c r="C1114" i="1"/>
  <c r="C1113" i="1"/>
  <c r="D1112" i="1"/>
  <c r="C1112" i="1" s="1"/>
  <c r="D1111" i="1"/>
  <c r="C1111" i="1" s="1"/>
  <c r="D1110" i="1"/>
  <c r="C1110" i="1" s="1"/>
  <c r="D1109" i="1"/>
  <c r="C1109" i="1" s="1"/>
  <c r="C1108" i="1"/>
  <c r="C1107" i="1"/>
  <c r="D1106" i="1"/>
  <c r="C1106" i="1" s="1"/>
  <c r="C1105" i="1"/>
  <c r="C1104" i="1"/>
  <c r="C1748" i="1"/>
  <c r="C1102" i="1"/>
  <c r="D1101" i="1"/>
  <c r="C1101" i="1" s="1"/>
  <c r="C1099" i="1"/>
  <c r="C1098" i="1"/>
  <c r="C1097" i="1"/>
  <c r="D1096" i="1"/>
  <c r="C1096" i="1" s="1"/>
  <c r="D1095" i="1"/>
  <c r="C1092" i="1"/>
  <c r="D1091" i="1"/>
  <c r="C1091" i="1" s="1"/>
  <c r="D1090" i="1"/>
  <c r="C1090" i="1" s="1"/>
  <c r="C1089" i="1"/>
  <c r="C1088" i="1"/>
  <c r="C1087" i="1"/>
  <c r="C1086" i="1"/>
  <c r="C1076" i="1"/>
  <c r="C1075" i="1"/>
  <c r="C1074" i="1"/>
  <c r="C1073" i="1"/>
  <c r="C1072" i="1"/>
  <c r="D1071" i="1"/>
  <c r="C1071" i="1" s="1"/>
  <c r="C1070" i="1"/>
  <c r="C1069" i="1"/>
  <c r="C1068" i="1"/>
  <c r="C1067" i="1"/>
  <c r="C1066" i="1"/>
  <c r="C1065" i="1"/>
  <c r="D1064" i="1"/>
  <c r="C1064" i="1" s="1"/>
  <c r="C1063" i="1"/>
  <c r="C1062" i="1"/>
  <c r="C1061" i="1"/>
  <c r="C1060" i="1"/>
  <c r="C1059" i="1"/>
  <c r="C1058" i="1"/>
  <c r="C1057" i="1"/>
  <c r="C1056" i="1"/>
  <c r="C1054" i="1"/>
  <c r="C1053" i="1"/>
  <c r="C1052" i="1"/>
  <c r="C1051" i="1"/>
  <c r="C1050" i="1"/>
  <c r="C1049" i="1"/>
  <c r="D1048" i="1"/>
  <c r="C1048" i="1" s="1"/>
  <c r="D1047" i="1"/>
  <c r="C1047" i="1" s="1"/>
  <c r="C1046" i="1"/>
  <c r="D1045" i="1"/>
  <c r="C1045" i="1" s="1"/>
  <c r="D1044" i="1"/>
  <c r="C1044" i="1" s="1"/>
  <c r="D1043" i="1"/>
  <c r="C1043" i="1" s="1"/>
  <c r="D1041" i="1"/>
  <c r="C1041" i="1" s="1"/>
  <c r="C1040" i="1"/>
  <c r="C1039" i="1"/>
  <c r="C1038" i="1"/>
  <c r="D1037" i="1"/>
  <c r="C1037" i="1" s="1"/>
  <c r="C1035" i="1"/>
  <c r="C1034" i="1"/>
  <c r="C1032" i="1"/>
  <c r="C1031" i="1"/>
  <c r="D1030" i="1"/>
  <c r="C1030" i="1" s="1"/>
  <c r="C1029" i="1"/>
  <c r="C1028" i="1"/>
  <c r="D1027" i="1"/>
  <c r="C1027" i="1" s="1"/>
  <c r="C1026" i="1"/>
  <c r="C1025" i="1"/>
  <c r="C1024" i="1"/>
  <c r="C1023" i="1"/>
  <c r="C1022" i="1"/>
  <c r="C1021" i="1"/>
  <c r="C1020" i="1"/>
  <c r="C1019" i="1"/>
  <c r="D1018" i="1"/>
  <c r="C1018" i="1" s="1"/>
  <c r="D1016" i="1"/>
  <c r="C1016" i="1" s="1"/>
  <c r="C1015" i="1"/>
  <c r="C1014" i="1"/>
  <c r="C1013" i="1"/>
  <c r="C1012" i="1"/>
  <c r="C1011" i="1"/>
  <c r="C1010" i="1"/>
  <c r="C1009" i="1"/>
  <c r="C1008" i="1"/>
  <c r="C1007" i="1"/>
  <c r="C1006" i="1"/>
  <c r="D1005" i="1"/>
  <c r="C1005" i="1" s="1"/>
  <c r="C1004" i="1"/>
  <c r="C1003" i="1"/>
  <c r="C1002" i="1"/>
  <c r="C1001" i="1"/>
  <c r="C1000" i="1"/>
  <c r="D999" i="1"/>
  <c r="C999" i="1" s="1"/>
  <c r="C998" i="1"/>
  <c r="C997" i="1"/>
  <c r="C996" i="1"/>
  <c r="C995" i="1"/>
  <c r="C994" i="1"/>
  <c r="C993" i="1"/>
  <c r="C992" i="1"/>
  <c r="C991" i="1"/>
  <c r="D990" i="1"/>
  <c r="C990" i="1" s="1"/>
  <c r="D989" i="1"/>
  <c r="C989" i="1" s="1"/>
  <c r="C988" i="1"/>
  <c r="C987" i="1"/>
  <c r="C986" i="1"/>
  <c r="C985" i="1"/>
  <c r="D984" i="1"/>
  <c r="C984" i="1" s="1"/>
  <c r="D983" i="1"/>
  <c r="C983" i="1" s="1"/>
  <c r="D981" i="1"/>
  <c r="C981" i="1" s="1"/>
  <c r="D980" i="1"/>
  <c r="C980" i="1" s="1"/>
  <c r="D979" i="1"/>
  <c r="C979" i="1" s="1"/>
  <c r="C977" i="1"/>
  <c r="D976" i="1"/>
  <c r="S973" i="1"/>
  <c r="R973" i="1"/>
  <c r="Q973" i="1"/>
  <c r="P973" i="1"/>
  <c r="O973" i="1"/>
  <c r="M973" i="1"/>
  <c r="L973" i="1"/>
  <c r="K973" i="1"/>
  <c r="J973" i="1"/>
  <c r="I973" i="1"/>
  <c r="H973" i="1"/>
  <c r="G973" i="1"/>
  <c r="F973" i="1"/>
  <c r="C972" i="1"/>
  <c r="C971" i="1"/>
  <c r="C969" i="1"/>
  <c r="C968" i="1"/>
  <c r="C967" i="1"/>
  <c r="C966" i="1"/>
  <c r="C965" i="1"/>
  <c r="C964" i="1"/>
  <c r="C963" i="1"/>
  <c r="D1647" i="1"/>
  <c r="C1647" i="1" s="1"/>
  <c r="C962" i="1"/>
  <c r="D1646" i="1"/>
  <c r="C1646" i="1" s="1"/>
  <c r="D1645" i="1"/>
  <c r="C1645" i="1" s="1"/>
  <c r="D1644" i="1"/>
  <c r="C1644" i="1" s="1"/>
  <c r="D1643" i="1"/>
  <c r="C1643" i="1" s="1"/>
  <c r="C960" i="1"/>
  <c r="D1640" i="1"/>
  <c r="C1640" i="1" s="1"/>
  <c r="C959" i="1"/>
  <c r="C958" i="1"/>
  <c r="C957" i="1"/>
  <c r="C956" i="1"/>
  <c r="D878" i="1"/>
  <c r="C878" i="1" s="1"/>
  <c r="D872" i="1"/>
  <c r="C872" i="1" s="1"/>
  <c r="D871" i="1"/>
  <c r="C871" i="1" s="1"/>
  <c r="D870" i="1"/>
  <c r="C870" i="1" s="1"/>
  <c r="D869" i="1"/>
  <c r="C869" i="1" s="1"/>
  <c r="D863" i="1"/>
  <c r="C863" i="1" s="1"/>
  <c r="D851" i="1"/>
  <c r="C851" i="1" s="1"/>
  <c r="D846" i="1"/>
  <c r="C846" i="1" s="1"/>
  <c r="D844" i="1"/>
  <c r="S839" i="1"/>
  <c r="R839" i="1"/>
  <c r="Q839" i="1"/>
  <c r="P839" i="1"/>
  <c r="O839" i="1"/>
  <c r="M839" i="1"/>
  <c r="L839" i="1"/>
  <c r="K839" i="1"/>
  <c r="J839" i="1"/>
  <c r="I839" i="1"/>
  <c r="H839" i="1"/>
  <c r="G839" i="1"/>
  <c r="F839" i="1"/>
  <c r="E839" i="1"/>
  <c r="C838" i="1"/>
  <c r="C837" i="1"/>
  <c r="C836" i="1"/>
  <c r="C835" i="1"/>
  <c r="C834" i="1"/>
  <c r="C833" i="1"/>
  <c r="D832" i="1"/>
  <c r="C832" i="1" s="1"/>
  <c r="C831" i="1"/>
  <c r="C830" i="1"/>
  <c r="D829" i="1"/>
  <c r="C829" i="1" s="1"/>
  <c r="D828" i="1"/>
  <c r="C828" i="1" s="1"/>
  <c r="C827" i="1"/>
  <c r="C826" i="1"/>
  <c r="D825" i="1"/>
  <c r="C825" i="1" s="1"/>
  <c r="C824" i="1"/>
  <c r="C823" i="1"/>
  <c r="C822" i="1"/>
  <c r="C821" i="1"/>
  <c r="C820" i="1"/>
  <c r="C819" i="1"/>
  <c r="C818" i="1"/>
  <c r="C817" i="1"/>
  <c r="C816" i="1"/>
  <c r="C815" i="1"/>
  <c r="C814" i="1"/>
  <c r="C813" i="1"/>
  <c r="C812" i="1"/>
  <c r="D811" i="1"/>
  <c r="C811" i="1" s="1"/>
  <c r="D810" i="1"/>
  <c r="C810" i="1" s="1"/>
  <c r="C809" i="1"/>
  <c r="C808" i="1"/>
  <c r="D807" i="1"/>
  <c r="C807" i="1" s="1"/>
  <c r="C806" i="1"/>
  <c r="C805" i="1"/>
  <c r="D803" i="1"/>
  <c r="C803" i="1" s="1"/>
  <c r="C802" i="1"/>
  <c r="D801" i="1"/>
  <c r="C801" i="1" s="1"/>
  <c r="D800" i="1"/>
  <c r="C800" i="1" s="1"/>
  <c r="S798" i="1"/>
  <c r="R798" i="1"/>
  <c r="Q798" i="1"/>
  <c r="P798" i="1"/>
  <c r="O798" i="1"/>
  <c r="M798" i="1"/>
  <c r="L798" i="1"/>
  <c r="K798" i="1"/>
  <c r="J798" i="1"/>
  <c r="I798" i="1"/>
  <c r="H798" i="1"/>
  <c r="G798" i="1"/>
  <c r="F798" i="1"/>
  <c r="E798" i="1"/>
  <c r="C797" i="1"/>
  <c r="D796" i="1"/>
  <c r="S790" i="1"/>
  <c r="R790" i="1"/>
  <c r="Q790" i="1"/>
  <c r="P790" i="1"/>
  <c r="O790" i="1"/>
  <c r="N790" i="1"/>
  <c r="M790" i="1"/>
  <c r="L790" i="1"/>
  <c r="K790" i="1"/>
  <c r="J790" i="1"/>
  <c r="I790" i="1"/>
  <c r="H790" i="1"/>
  <c r="G790" i="1"/>
  <c r="F790" i="1"/>
  <c r="E790" i="1"/>
  <c r="D789" i="1"/>
  <c r="C789" i="1" s="1"/>
  <c r="C788" i="1"/>
  <c r="C787" i="1"/>
  <c r="A784" i="1"/>
  <c r="S782" i="1"/>
  <c r="R782" i="1"/>
  <c r="Q782" i="1"/>
  <c r="P782" i="1"/>
  <c r="O782" i="1"/>
  <c r="N782" i="1"/>
  <c r="M782" i="1"/>
  <c r="L782" i="1"/>
  <c r="K782" i="1"/>
  <c r="J782" i="1"/>
  <c r="I782" i="1"/>
  <c r="H782" i="1"/>
  <c r="G782" i="1"/>
  <c r="F782" i="1"/>
  <c r="C781" i="1"/>
  <c r="C780" i="1"/>
  <c r="C779" i="1"/>
  <c r="C778" i="1"/>
  <c r="C777" i="1"/>
  <c r="C776" i="1"/>
  <c r="C775" i="1"/>
  <c r="C774" i="1"/>
  <c r="C773" i="1"/>
  <c r="C772" i="1"/>
  <c r="C771" i="1"/>
  <c r="C770" i="1"/>
  <c r="C769" i="1"/>
  <c r="C768" i="1"/>
  <c r="C767" i="1"/>
  <c r="C766" i="1"/>
  <c r="C765" i="1"/>
  <c r="C764" i="1"/>
  <c r="C1450" i="1"/>
  <c r="C761" i="1"/>
  <c r="C1448" i="1"/>
  <c r="C760" i="1"/>
  <c r="C759" i="1"/>
  <c r="C758" i="1"/>
  <c r="C757" i="1"/>
  <c r="C756" i="1"/>
  <c r="C755" i="1"/>
  <c r="C754" i="1"/>
  <c r="C753" i="1"/>
  <c r="C752" i="1"/>
  <c r="C751" i="1"/>
  <c r="C750" i="1"/>
  <c r="C749" i="1"/>
  <c r="C748" i="1"/>
  <c r="C747" i="1"/>
  <c r="C746" i="1"/>
  <c r="C745" i="1"/>
  <c r="C744" i="1"/>
  <c r="C743" i="1"/>
  <c r="C742" i="1"/>
  <c r="D741" i="1"/>
  <c r="C741" i="1" s="1"/>
  <c r="C739" i="1"/>
  <c r="C738" i="1"/>
  <c r="C737" i="1"/>
  <c r="C736" i="1"/>
  <c r="C735" i="1"/>
  <c r="C734" i="1"/>
  <c r="C733" i="1"/>
  <c r="C732" i="1"/>
  <c r="C731" i="1"/>
  <c r="C730" i="1"/>
  <c r="C729" i="1"/>
  <c r="C728" i="1"/>
  <c r="C727" i="1"/>
  <c r="C725" i="1"/>
  <c r="C724" i="1"/>
  <c r="C723" i="1"/>
  <c r="C722" i="1"/>
  <c r="C721" i="1"/>
  <c r="C720" i="1"/>
  <c r="C719" i="1"/>
  <c r="C718" i="1"/>
  <c r="C717" i="1"/>
  <c r="C716" i="1"/>
  <c r="C715" i="1"/>
  <c r="C714" i="1"/>
  <c r="C713" i="1"/>
  <c r="C712" i="1"/>
  <c r="C711" i="1"/>
  <c r="C710" i="1"/>
  <c r="D709" i="1"/>
  <c r="S707" i="1"/>
  <c r="R707" i="1"/>
  <c r="Q707" i="1"/>
  <c r="P707" i="1"/>
  <c r="O707" i="1"/>
  <c r="N707" i="1"/>
  <c r="M707" i="1"/>
  <c r="L707" i="1"/>
  <c r="K707" i="1"/>
  <c r="J707" i="1"/>
  <c r="I707" i="1"/>
  <c r="H707" i="1"/>
  <c r="G707" i="1"/>
  <c r="F707" i="1"/>
  <c r="E707" i="1"/>
  <c r="D707" i="1"/>
  <c r="C705" i="1"/>
  <c r="C704" i="1"/>
  <c r="C703" i="1"/>
  <c r="C702" i="1"/>
  <c r="C701" i="1"/>
  <c r="C700" i="1"/>
  <c r="C699" i="1"/>
  <c r="C698" i="1"/>
  <c r="C697" i="1"/>
  <c r="C696" i="1"/>
  <c r="C695" i="1"/>
  <c r="C694" i="1"/>
  <c r="C693" i="1"/>
  <c r="C692" i="1"/>
  <c r="C691" i="1"/>
  <c r="C690" i="1"/>
  <c r="C689" i="1"/>
  <c r="C688" i="1"/>
  <c r="S686" i="1"/>
  <c r="R686" i="1"/>
  <c r="Q686" i="1"/>
  <c r="P686" i="1"/>
  <c r="O686" i="1"/>
  <c r="N686" i="1"/>
  <c r="M686" i="1"/>
  <c r="L686" i="1"/>
  <c r="K686" i="1"/>
  <c r="J686" i="1"/>
  <c r="I686" i="1"/>
  <c r="H686" i="1"/>
  <c r="F686" i="1"/>
  <c r="E686" i="1"/>
  <c r="C685" i="1"/>
  <c r="C684" i="1"/>
  <c r="C683" i="1"/>
  <c r="C682" i="1"/>
  <c r="C681" i="1"/>
  <c r="C680" i="1"/>
  <c r="C679" i="1"/>
  <c r="C678" i="1"/>
  <c r="C677" i="1"/>
  <c r="C676" i="1"/>
  <c r="C675" i="1"/>
  <c r="C674" i="1"/>
  <c r="C673" i="1"/>
  <c r="C672" i="1"/>
  <c r="C671" i="1"/>
  <c r="C670" i="1"/>
  <c r="C669" i="1"/>
  <c r="C668" i="1"/>
  <c r="C667" i="1"/>
  <c r="C666" i="1"/>
  <c r="C665" i="1"/>
  <c r="C664" i="1"/>
  <c r="C663" i="1"/>
  <c r="D662" i="1"/>
  <c r="C662" i="1" s="1"/>
  <c r="C661" i="1"/>
  <c r="C660" i="1"/>
  <c r="C658" i="1"/>
  <c r="D656" i="1"/>
  <c r="C656" i="1" s="1"/>
  <c r="C655" i="1"/>
  <c r="C654" i="1"/>
  <c r="C653" i="1"/>
  <c r="C652" i="1"/>
  <c r="C651" i="1"/>
  <c r="C650" i="1"/>
  <c r="C649" i="1"/>
  <c r="C648" i="1"/>
  <c r="C647" i="1"/>
  <c r="C646" i="1"/>
  <c r="C642" i="1"/>
  <c r="D641" i="1"/>
  <c r="C641" i="1" s="1"/>
  <c r="D640" i="1"/>
  <c r="C640" i="1" s="1"/>
  <c r="D639" i="1"/>
  <c r="C639" i="1" s="1"/>
  <c r="C637" i="1"/>
  <c r="C636" i="1"/>
  <c r="C635" i="1"/>
  <c r="C634" i="1"/>
  <c r="C633" i="1"/>
  <c r="C632" i="1"/>
  <c r="C631" i="1"/>
  <c r="C629" i="1"/>
  <c r="C628" i="1"/>
  <c r="C627" i="1"/>
  <c r="S625" i="1"/>
  <c r="R625" i="1"/>
  <c r="Q625" i="1"/>
  <c r="P625" i="1"/>
  <c r="O625" i="1"/>
  <c r="M625" i="1"/>
  <c r="L625" i="1"/>
  <c r="K625" i="1"/>
  <c r="J625" i="1"/>
  <c r="I625" i="1"/>
  <c r="H625" i="1"/>
  <c r="G625" i="1"/>
  <c r="F625" i="1"/>
  <c r="E625" i="1"/>
  <c r="C624" i="1"/>
  <c r="C623" i="1"/>
  <c r="C622" i="1"/>
  <c r="C621" i="1"/>
  <c r="C620" i="1"/>
  <c r="C619" i="1"/>
  <c r="C618" i="1"/>
  <c r="C617" i="1"/>
  <c r="C616" i="1"/>
  <c r="C615" i="1"/>
  <c r="C614" i="1"/>
  <c r="C613" i="1"/>
  <c r="C612" i="1"/>
  <c r="C611" i="1"/>
  <c r="D610" i="1"/>
  <c r="C610" i="1" s="1"/>
  <c r="C609" i="1"/>
  <c r="C608" i="1"/>
  <c r="C606" i="1"/>
  <c r="C605" i="1"/>
  <c r="D604" i="1"/>
  <c r="C604" i="1" s="1"/>
  <c r="C603" i="1"/>
  <c r="C602" i="1"/>
  <c r="C601" i="1"/>
  <c r="C600" i="1"/>
  <c r="C597" i="1"/>
  <c r="C594" i="1"/>
  <c r="C593" i="1"/>
  <c r="D592" i="1"/>
  <c r="C592" i="1" s="1"/>
  <c r="C591" i="1"/>
  <c r="C590" i="1"/>
  <c r="C587" i="1"/>
  <c r="C586" i="1"/>
  <c r="C585" i="1"/>
  <c r="C584" i="1"/>
  <c r="C583" i="1"/>
  <c r="C582" i="1"/>
  <c r="D581" i="1"/>
  <c r="C581" i="1" s="1"/>
  <c r="D580" i="1"/>
  <c r="C580" i="1" s="1"/>
  <c r="C578" i="1"/>
  <c r="D577" i="1"/>
  <c r="C577" i="1" s="1"/>
  <c r="D579" i="1"/>
  <c r="C579" i="1" s="1"/>
  <c r="D576" i="1"/>
  <c r="C576" i="1" s="1"/>
  <c r="C575" i="1"/>
  <c r="D574" i="1"/>
  <c r="C574" i="1" s="1"/>
  <c r="C573" i="1"/>
  <c r="C572" i="1"/>
  <c r="C571" i="1"/>
  <c r="C570" i="1"/>
  <c r="C569" i="1"/>
  <c r="C568" i="1"/>
  <c r="C565" i="1"/>
  <c r="C564" i="1"/>
  <c r="C563" i="1"/>
  <c r="D562" i="1"/>
  <c r="C562" i="1" s="1"/>
  <c r="D561" i="1"/>
  <c r="C561" i="1" s="1"/>
  <c r="C560" i="1"/>
  <c r="C559" i="1"/>
  <c r="C557" i="1"/>
  <c r="C556" i="1"/>
  <c r="C555" i="1"/>
  <c r="C552" i="1"/>
  <c r="C549" i="1"/>
  <c r="C548" i="1"/>
  <c r="C547" i="1"/>
  <c r="C546" i="1"/>
  <c r="C545" i="1"/>
  <c r="C544" i="1"/>
  <c r="C543" i="1"/>
  <c r="C542" i="1"/>
  <c r="C541" i="1"/>
  <c r="C540" i="1"/>
  <c r="C539" i="1"/>
  <c r="C538" i="1"/>
  <c r="C537" i="1"/>
  <c r="C536" i="1"/>
  <c r="C535" i="1"/>
  <c r="D534" i="1"/>
  <c r="C534" i="1" s="1"/>
  <c r="C533" i="1"/>
  <c r="D529" i="1"/>
  <c r="C529" i="1" s="1"/>
  <c r="D528" i="1"/>
  <c r="C528" i="1" s="1"/>
  <c r="C527" i="1"/>
  <c r="D526" i="1"/>
  <c r="C526" i="1" s="1"/>
  <c r="C525" i="1"/>
  <c r="C523" i="1"/>
  <c r="C522" i="1"/>
  <c r="C521" i="1"/>
  <c r="C520" i="1"/>
  <c r="C516" i="1"/>
  <c r="C513" i="1"/>
  <c r="D511" i="1"/>
  <c r="C511" i="1" s="1"/>
  <c r="C510" i="1"/>
  <c r="C509" i="1"/>
  <c r="C507" i="1"/>
  <c r="C506" i="1"/>
  <c r="C505" i="1"/>
  <c r="C504" i="1"/>
  <c r="C503" i="1"/>
  <c r="C502" i="1"/>
  <c r="C501" i="1"/>
  <c r="C498" i="1"/>
  <c r="C497" i="1"/>
  <c r="C496" i="1"/>
  <c r="C495" i="1"/>
  <c r="C494" i="1"/>
  <c r="C493" i="1"/>
  <c r="D1879" i="1"/>
  <c r="C1879" i="1" s="1"/>
  <c r="C492" i="1"/>
  <c r="C491" i="1"/>
  <c r="C490" i="1"/>
  <c r="C489" i="1"/>
  <c r="C488" i="1"/>
  <c r="C487" i="1"/>
  <c r="D486" i="1"/>
  <c r="C486" i="1" s="1"/>
  <c r="C485" i="1"/>
  <c r="C484" i="1"/>
  <c r="C483" i="1"/>
  <c r="C482" i="1"/>
  <c r="C476" i="1"/>
  <c r="C473" i="1"/>
  <c r="C466" i="1"/>
  <c r="C469" i="1"/>
  <c r="D468" i="1"/>
  <c r="C468" i="1" s="1"/>
  <c r="D467" i="1"/>
  <c r="C467" i="1" s="1"/>
  <c r="C465" i="1"/>
  <c r="C464" i="1"/>
  <c r="C463" i="1"/>
  <c r="C462" i="1"/>
  <c r="C461" i="1"/>
  <c r="C460" i="1"/>
  <c r="D459" i="1"/>
  <c r="C459" i="1" s="1"/>
  <c r="D452" i="1"/>
  <c r="C452" i="1" s="1"/>
  <c r="D451" i="1"/>
  <c r="C451" i="1" s="1"/>
  <c r="C447" i="1"/>
  <c r="C446" i="1"/>
  <c r="C445" i="1"/>
  <c r="C444" i="1"/>
  <c r="C450" i="1"/>
  <c r="D449" i="1"/>
  <c r="C449" i="1" s="1"/>
  <c r="C443" i="1"/>
  <c r="C442" i="1"/>
  <c r="D438" i="1"/>
  <c r="C438" i="1" s="1"/>
  <c r="D437" i="1"/>
  <c r="C437" i="1" s="1"/>
  <c r="D436" i="1"/>
  <c r="C436" i="1" s="1"/>
  <c r="C434" i="1"/>
  <c r="C433" i="1"/>
  <c r="C432" i="1"/>
  <c r="C431" i="1"/>
  <c r="C430" i="1"/>
  <c r="C429" i="1"/>
  <c r="C428" i="1"/>
  <c r="C427" i="1"/>
  <c r="C426" i="1"/>
  <c r="C425" i="1"/>
  <c r="D424" i="1"/>
  <c r="C424" i="1" s="1"/>
  <c r="D423" i="1"/>
  <c r="C423" i="1" s="1"/>
  <c r="C422" i="1"/>
  <c r="C421" i="1"/>
  <c r="C420" i="1"/>
  <c r="C419" i="1"/>
  <c r="D418" i="1"/>
  <c r="C418" i="1" s="1"/>
  <c r="D417" i="1"/>
  <c r="C417" i="1" s="1"/>
  <c r="C416" i="1"/>
  <c r="C415" i="1"/>
  <c r="C414" i="1"/>
  <c r="C413" i="1"/>
  <c r="C410" i="1"/>
  <c r="C409" i="1"/>
  <c r="C408" i="1"/>
  <c r="C406" i="1"/>
  <c r="C405" i="1"/>
  <c r="C404" i="1"/>
  <c r="C403" i="1"/>
  <c r="D402" i="1"/>
  <c r="C402" i="1" s="1"/>
  <c r="D401" i="1"/>
  <c r="C401" i="1" s="1"/>
  <c r="D400" i="1"/>
  <c r="C400" i="1" s="1"/>
  <c r="C399" i="1"/>
  <c r="C398" i="1"/>
  <c r="C397" i="1"/>
  <c r="C392" i="1"/>
  <c r="D391" i="1"/>
  <c r="C390" i="1"/>
  <c r="S388" i="1"/>
  <c r="R388" i="1"/>
  <c r="Q388" i="1"/>
  <c r="P388" i="1"/>
  <c r="O388" i="1"/>
  <c r="N388" i="1"/>
  <c r="M388" i="1"/>
  <c r="L388" i="1"/>
  <c r="K388" i="1"/>
  <c r="J388" i="1"/>
  <c r="I388" i="1"/>
  <c r="H388" i="1"/>
  <c r="G388" i="1"/>
  <c r="F388" i="1"/>
  <c r="C387" i="1"/>
  <c r="C386" i="1"/>
  <c r="S381" i="1"/>
  <c r="R381" i="1"/>
  <c r="Q381" i="1"/>
  <c r="P381" i="1"/>
  <c r="O381" i="1"/>
  <c r="N381" i="1"/>
  <c r="M381" i="1"/>
  <c r="L381" i="1"/>
  <c r="K381" i="1"/>
  <c r="J381" i="1"/>
  <c r="I381" i="1"/>
  <c r="H381" i="1"/>
  <c r="G381" i="1"/>
  <c r="F381" i="1"/>
  <c r="C379" i="1"/>
  <c r="E381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S359" i="1"/>
  <c r="R359" i="1"/>
  <c r="Q359" i="1"/>
  <c r="P359" i="1"/>
  <c r="O359" i="1"/>
  <c r="N359" i="1"/>
  <c r="M359" i="1"/>
  <c r="L359" i="1"/>
  <c r="K359" i="1"/>
  <c r="J359" i="1"/>
  <c r="I359" i="1"/>
  <c r="H359" i="1"/>
  <c r="G359" i="1"/>
  <c r="F359" i="1"/>
  <c r="D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S341" i="1"/>
  <c r="R341" i="1"/>
  <c r="Q341" i="1"/>
  <c r="P341" i="1"/>
  <c r="O341" i="1"/>
  <c r="N341" i="1"/>
  <c r="M341" i="1"/>
  <c r="L341" i="1"/>
  <c r="K341" i="1"/>
  <c r="J341" i="1"/>
  <c r="I341" i="1"/>
  <c r="H341" i="1"/>
  <c r="G341" i="1"/>
  <c r="F341" i="1"/>
  <c r="D341" i="1"/>
  <c r="C340" i="1"/>
  <c r="C336" i="1"/>
  <c r="C335" i="1"/>
  <c r="C334" i="1"/>
  <c r="C333" i="1"/>
  <c r="C332" i="1"/>
  <c r="C330" i="1"/>
  <c r="C329" i="1"/>
  <c r="C328" i="1"/>
  <c r="C327" i="1"/>
  <c r="C326" i="1"/>
  <c r="C325" i="1"/>
  <c r="C324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S296" i="1"/>
  <c r="R296" i="1"/>
  <c r="Q296" i="1"/>
  <c r="P296" i="1"/>
  <c r="O296" i="1"/>
  <c r="N296" i="1"/>
  <c r="M296" i="1"/>
  <c r="L296" i="1"/>
  <c r="K296" i="1"/>
  <c r="J296" i="1"/>
  <c r="I296" i="1"/>
  <c r="H296" i="1"/>
  <c r="G296" i="1"/>
  <c r="F296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1" i="1"/>
  <c r="S279" i="1"/>
  <c r="R279" i="1"/>
  <c r="Q279" i="1"/>
  <c r="P279" i="1"/>
  <c r="O279" i="1"/>
  <c r="N279" i="1"/>
  <c r="M279" i="1"/>
  <c r="L279" i="1"/>
  <c r="K279" i="1"/>
  <c r="J279" i="1"/>
  <c r="I279" i="1"/>
  <c r="H279" i="1"/>
  <c r="G279" i="1"/>
  <c r="F279" i="1"/>
  <c r="C278" i="1"/>
  <c r="C277" i="1"/>
  <c r="D276" i="1"/>
  <c r="C276" i="1" s="1"/>
  <c r="D275" i="1"/>
  <c r="C275" i="1" s="1"/>
  <c r="C274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D260" i="1"/>
  <c r="C260" i="1" s="1"/>
  <c r="C259" i="1"/>
  <c r="C258" i="1"/>
  <c r="C257" i="1"/>
  <c r="C256" i="1"/>
  <c r="D255" i="1"/>
  <c r="C255" i="1" s="1"/>
  <c r="C254" i="1"/>
  <c r="C253" i="1"/>
  <c r="C252" i="1"/>
  <c r="C251" i="1"/>
  <c r="C250" i="1"/>
  <c r="C249" i="1"/>
  <c r="C248" i="1"/>
  <c r="C247" i="1"/>
  <c r="C246" i="1"/>
  <c r="C245" i="1"/>
  <c r="C244" i="1"/>
  <c r="D243" i="1"/>
  <c r="C243" i="1" s="1"/>
  <c r="C242" i="1"/>
  <c r="C241" i="1"/>
  <c r="C240" i="1"/>
  <c r="C239" i="1"/>
  <c r="C238" i="1"/>
  <c r="D237" i="1"/>
  <c r="C237" i="1" s="1"/>
  <c r="C236" i="1"/>
  <c r="D235" i="1"/>
  <c r="C235" i="1" s="1"/>
  <c r="C234" i="1"/>
  <c r="C233" i="1"/>
  <c r="C232" i="1"/>
  <c r="C231" i="1"/>
  <c r="C230" i="1"/>
  <c r="C229" i="1"/>
  <c r="C228" i="1"/>
  <c r="C227" i="1"/>
  <c r="C226" i="1"/>
  <c r="D225" i="1"/>
  <c r="C225" i="1" s="1"/>
  <c r="D224" i="1"/>
  <c r="C224" i="1" s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D206" i="1"/>
  <c r="C206" i="1" s="1"/>
  <c r="C205" i="1"/>
  <c r="C204" i="1"/>
  <c r="C203" i="1"/>
  <c r="C202" i="1"/>
  <c r="C201" i="1"/>
  <c r="C200" i="1"/>
  <c r="C199" i="1"/>
  <c r="C198" i="1"/>
  <c r="C197" i="1"/>
  <c r="C196" i="1"/>
  <c r="C195" i="1"/>
  <c r="D194" i="1"/>
  <c r="C194" i="1" s="1"/>
  <c r="C193" i="1"/>
  <c r="C192" i="1"/>
  <c r="C191" i="1"/>
  <c r="C190" i="1"/>
  <c r="D188" i="1"/>
  <c r="C188" i="1" s="1"/>
  <c r="C187" i="1"/>
  <c r="C186" i="1"/>
  <c r="C185" i="1"/>
  <c r="C184" i="1"/>
  <c r="S182" i="1"/>
  <c r="R182" i="1"/>
  <c r="Q182" i="1"/>
  <c r="P182" i="1"/>
  <c r="O182" i="1"/>
  <c r="N182" i="1"/>
  <c r="M182" i="1"/>
  <c r="L182" i="1"/>
  <c r="K182" i="1"/>
  <c r="J182" i="1"/>
  <c r="I182" i="1"/>
  <c r="H182" i="1"/>
  <c r="G182" i="1"/>
  <c r="F182" i="1"/>
  <c r="C181" i="1"/>
  <c r="C180" i="1"/>
  <c r="D179" i="1"/>
  <c r="C179" i="1" s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E182" i="1"/>
  <c r="C157" i="1"/>
  <c r="C156" i="1"/>
  <c r="C155" i="1"/>
  <c r="C154" i="1"/>
  <c r="S152" i="1"/>
  <c r="R152" i="1"/>
  <c r="Q152" i="1"/>
  <c r="P152" i="1"/>
  <c r="O152" i="1"/>
  <c r="M152" i="1"/>
  <c r="L152" i="1"/>
  <c r="K152" i="1"/>
  <c r="J152" i="1"/>
  <c r="I152" i="1"/>
  <c r="H152" i="1"/>
  <c r="G152" i="1"/>
  <c r="F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D129" i="1"/>
  <c r="C129" i="1" s="1"/>
  <c r="E152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S111" i="1"/>
  <c r="R111" i="1"/>
  <c r="Q111" i="1"/>
  <c r="P111" i="1"/>
  <c r="O111" i="1"/>
  <c r="N111" i="1"/>
  <c r="M111" i="1"/>
  <c r="L111" i="1"/>
  <c r="K111" i="1"/>
  <c r="J111" i="1"/>
  <c r="I111" i="1"/>
  <c r="H111" i="1"/>
  <c r="G111" i="1"/>
  <c r="F111" i="1"/>
  <c r="C110" i="1"/>
  <c r="C109" i="1"/>
  <c r="C108" i="1"/>
  <c r="C107" i="1"/>
  <c r="C106" i="1"/>
  <c r="C105" i="1"/>
  <c r="C104" i="1"/>
  <c r="C103" i="1"/>
  <c r="C102" i="1"/>
  <c r="C101" i="1"/>
  <c r="D100" i="1"/>
  <c r="C100" i="1" s="1"/>
  <c r="C99" i="1"/>
  <c r="C98" i="1"/>
  <c r="C97" i="1"/>
  <c r="C96" i="1"/>
  <c r="C95" i="1"/>
  <c r="S93" i="1"/>
  <c r="R93" i="1"/>
  <c r="Q93" i="1"/>
  <c r="P93" i="1"/>
  <c r="N93" i="1"/>
  <c r="M93" i="1"/>
  <c r="L93" i="1"/>
  <c r="K93" i="1"/>
  <c r="F93" i="1"/>
  <c r="C85" i="1"/>
  <c r="S65" i="1"/>
  <c r="R65" i="1"/>
  <c r="Q65" i="1"/>
  <c r="P65" i="1"/>
  <c r="O65" i="1"/>
  <c r="M65" i="1"/>
  <c r="L65" i="1"/>
  <c r="K65" i="1"/>
  <c r="J65" i="1"/>
  <c r="I65" i="1"/>
  <c r="H65" i="1"/>
  <c r="G65" i="1"/>
  <c r="F65" i="1"/>
  <c r="C64" i="1"/>
  <c r="C60" i="1"/>
  <c r="C59" i="1"/>
  <c r="C58" i="1"/>
  <c r="C57" i="1"/>
  <c r="C56" i="1"/>
  <c r="C55" i="1"/>
  <c r="C54" i="1"/>
  <c r="C53" i="1"/>
  <c r="D52" i="1"/>
  <c r="C52" i="1" s="1"/>
  <c r="D51" i="1"/>
  <c r="C51" i="1" s="1"/>
  <c r="C50" i="1"/>
  <c r="C49" i="1"/>
  <c r="C48" i="1"/>
  <c r="C47" i="1"/>
  <c r="C46" i="1"/>
  <c r="C45" i="1"/>
  <c r="C44" i="1"/>
  <c r="C43" i="1"/>
  <c r="D42" i="1"/>
  <c r="C42" i="1" s="1"/>
  <c r="C41" i="1"/>
  <c r="D40" i="1"/>
  <c r="C39" i="1"/>
  <c r="C38" i="1"/>
  <c r="C37" i="1"/>
  <c r="C36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D34" i="1"/>
  <c r="C33" i="1"/>
  <c r="C32" i="1"/>
  <c r="C31" i="1"/>
  <c r="C30" i="1"/>
  <c r="C29" i="1"/>
  <c r="C28" i="1"/>
  <c r="C27" i="1"/>
  <c r="C26" i="1"/>
  <c r="C25" i="1"/>
  <c r="C24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C21" i="1"/>
  <c r="C20" i="1"/>
  <c r="C19" i="1"/>
  <c r="C18" i="1"/>
  <c r="C17" i="1"/>
  <c r="C16" i="1"/>
  <c r="C14" i="1"/>
  <c r="C13" i="1"/>
  <c r="C12" i="1"/>
  <c r="A10" i="1"/>
  <c r="C2066" i="1" l="1"/>
  <c r="D2079" i="1"/>
  <c r="C2079" i="1" s="1"/>
  <c r="D1551" i="1"/>
  <c r="C1551" i="1" s="1"/>
  <c r="D2102" i="1"/>
  <c r="C2102" i="1" s="1"/>
  <c r="C844" i="1"/>
  <c r="D855" i="1"/>
  <c r="C855" i="1" s="1"/>
  <c r="D2061" i="1"/>
  <c r="C2061" i="1" s="1"/>
  <c r="D1783" i="1"/>
  <c r="C1783" i="1" s="1"/>
  <c r="D2049" i="1"/>
  <c r="C2049" i="1" s="1"/>
  <c r="D1995" i="1"/>
  <c r="C1995" i="1" s="1"/>
  <c r="C1505" i="1"/>
  <c r="D1527" i="1"/>
  <c r="C1527" i="1" s="1"/>
  <c r="C1563" i="1"/>
  <c r="D1631" i="1"/>
  <c r="C1631" i="1" s="1"/>
  <c r="C2002" i="1"/>
  <c r="C1984" i="1"/>
  <c r="A8" i="1"/>
  <c r="D598" i="1"/>
  <c r="D1451" i="1"/>
  <c r="C1451" i="1" s="1"/>
  <c r="C1404" i="1"/>
  <c r="D1974" i="1"/>
  <c r="C1974" i="1" s="1"/>
  <c r="H10" i="1"/>
  <c r="L10" i="1"/>
  <c r="P10" i="1"/>
  <c r="I10" i="1"/>
  <c r="Q10" i="1"/>
  <c r="F10" i="1"/>
  <c r="J10" i="1"/>
  <c r="R10" i="1"/>
  <c r="M10" i="1"/>
  <c r="C40" i="1"/>
  <c r="D65" i="1"/>
  <c r="C65" i="1" s="1"/>
  <c r="K10" i="1"/>
  <c r="O10" i="1"/>
  <c r="S10" i="1"/>
  <c r="F784" i="1"/>
  <c r="J784" i="1"/>
  <c r="R784" i="1"/>
  <c r="D1486" i="1"/>
  <c r="C1486" i="1" s="1"/>
  <c r="F1480" i="1"/>
  <c r="J1480" i="1"/>
  <c r="O1480" i="1"/>
  <c r="S1480" i="1"/>
  <c r="K784" i="1"/>
  <c r="O784" i="1"/>
  <c r="S784" i="1"/>
  <c r="G1480" i="1"/>
  <c r="K1480" i="1"/>
  <c r="P1480" i="1"/>
  <c r="H784" i="1"/>
  <c r="L784" i="1"/>
  <c r="P784" i="1"/>
  <c r="H1480" i="1"/>
  <c r="L1480" i="1"/>
  <c r="Q1480" i="1"/>
  <c r="I784" i="1"/>
  <c r="M784" i="1"/>
  <c r="Q784" i="1"/>
  <c r="D1133" i="1"/>
  <c r="C1133" i="1" s="1"/>
  <c r="E1480" i="1"/>
  <c r="I1480" i="1"/>
  <c r="M1480" i="1"/>
  <c r="R1480" i="1"/>
  <c r="C1785" i="1"/>
  <c r="D1787" i="1"/>
  <c r="C1787" i="1" s="1"/>
  <c r="D1179" i="1"/>
  <c r="C1179" i="1" s="1"/>
  <c r="C1813" i="1"/>
  <c r="D1819" i="1"/>
  <c r="C1819" i="1" s="1"/>
  <c r="C1182" i="1"/>
  <c r="D1320" i="1"/>
  <c r="C1800" i="1"/>
  <c r="D1811" i="1"/>
  <c r="C1811" i="1" s="1"/>
  <c r="C1085" i="1"/>
  <c r="D1093" i="1"/>
  <c r="C1093" i="1" s="1"/>
  <c r="D879" i="1"/>
  <c r="C879" i="1" s="1"/>
  <c r="C391" i="1"/>
  <c r="C1453" i="1"/>
  <c r="D1478" i="1"/>
  <c r="C1478" i="1" s="1"/>
  <c r="C709" i="1"/>
  <c r="D762" i="1"/>
  <c r="C762" i="1" s="1"/>
  <c r="D1079" i="1"/>
  <c r="C1079" i="1" s="1"/>
  <c r="C1340" i="1"/>
  <c r="D1388" i="1"/>
  <c r="C1388" i="1" s="1"/>
  <c r="C323" i="1"/>
  <c r="D338" i="1"/>
  <c r="C338" i="1" s="1"/>
  <c r="C976" i="1"/>
  <c r="D93" i="1"/>
  <c r="C93" i="1" s="1"/>
  <c r="C796" i="1"/>
  <c r="D798" i="1"/>
  <c r="C798" i="1" s="1"/>
  <c r="C1084" i="1"/>
  <c r="C2086" i="1"/>
  <c r="D388" i="1"/>
  <c r="C388" i="1" s="1"/>
  <c r="C15" i="1"/>
  <c r="D22" i="1"/>
  <c r="C786" i="1"/>
  <c r="D790" i="1"/>
  <c r="C589" i="1"/>
  <c r="C1538" i="1"/>
  <c r="D1502" i="1"/>
  <c r="C1502" i="1" s="1"/>
  <c r="D1798" i="1"/>
  <c r="C1798" i="1" s="1"/>
  <c r="C1789" i="1"/>
  <c r="C34" i="1"/>
  <c r="C128" i="1"/>
  <c r="C380" i="1"/>
  <c r="C706" i="1"/>
  <c r="C707" i="1"/>
  <c r="D1561" i="1"/>
  <c r="C1561" i="1" s="1"/>
  <c r="C2051" i="1"/>
  <c r="C158" i="1"/>
  <c r="D296" i="1"/>
  <c r="C296" i="1" s="1"/>
  <c r="C341" i="1"/>
  <c r="C558" i="1"/>
  <c r="C359" i="1"/>
  <c r="D625" i="1"/>
  <c r="C625" i="1" s="1"/>
  <c r="D1145" i="1"/>
  <c r="C1145" i="1" s="1"/>
  <c r="D1741" i="1"/>
  <c r="C1741" i="1" s="1"/>
  <c r="C1736" i="1"/>
  <c r="C1747" i="1"/>
  <c r="C1821" i="1"/>
  <c r="D152" i="1"/>
  <c r="C152" i="1" s="1"/>
  <c r="C588" i="1"/>
  <c r="D782" i="1"/>
  <c r="C782" i="1" s="1"/>
  <c r="E10" i="1"/>
  <c r="D182" i="1"/>
  <c r="C182" i="1" s="1"/>
  <c r="D279" i="1"/>
  <c r="C279" i="1" s="1"/>
  <c r="C1168" i="1"/>
  <c r="D111" i="1"/>
  <c r="C111" i="1" s="1"/>
  <c r="D381" i="1"/>
  <c r="C381" i="1" s="1"/>
  <c r="D1165" i="1"/>
  <c r="C1165" i="1" s="1"/>
  <c r="D1338" i="1"/>
  <c r="C1338" i="1" s="1"/>
  <c r="C1322" i="1"/>
  <c r="C1306" i="1"/>
  <c r="E1320" i="1"/>
  <c r="C630" i="1"/>
  <c r="D839" i="1"/>
  <c r="C839" i="1" s="1"/>
  <c r="D973" i="1"/>
  <c r="C1095" i="1"/>
  <c r="C1633" i="1"/>
  <c r="D1658" i="1"/>
  <c r="C1658" i="1" s="1"/>
  <c r="D1734" i="1"/>
  <c r="C1734" i="1" s="1"/>
  <c r="C1660" i="1"/>
  <c r="G1400" i="1"/>
  <c r="G784" i="1" s="1"/>
  <c r="C1394" i="1"/>
  <c r="C1403" i="1"/>
  <c r="C1482" i="1"/>
  <c r="C794" i="1" l="1"/>
  <c r="D1480" i="1"/>
  <c r="C1480" i="1" s="1"/>
  <c r="C1320" i="1"/>
  <c r="C598" i="1"/>
  <c r="C22" i="1"/>
  <c r="D1400" i="1"/>
  <c r="C1400" i="1" s="1"/>
  <c r="C790" i="1"/>
  <c r="D784" i="1" l="1"/>
  <c r="C961" i="1"/>
  <c r="E973" i="1"/>
  <c r="E784" i="1" s="1"/>
  <c r="C784" i="1" l="1"/>
  <c r="C973" i="1"/>
  <c r="G686" i="1"/>
  <c r="G10" i="1" s="1"/>
  <c r="D638" i="1"/>
  <c r="C638" i="1" s="1"/>
  <c r="D686" i="1" l="1"/>
  <c r="D10" i="1" s="1"/>
  <c r="C10" i="1" s="1"/>
  <c r="C686" i="1" l="1"/>
  <c r="E8" i="1"/>
  <c r="F8" i="1"/>
  <c r="R8" i="1"/>
  <c r="J8" i="1"/>
  <c r="Q8" i="1"/>
  <c r="M8" i="1"/>
  <c r="I8" i="1"/>
  <c r="P8" i="1"/>
  <c r="L8" i="1"/>
  <c r="H8" i="1"/>
  <c r="S8" i="1"/>
  <c r="O8" i="1"/>
  <c r="K8" i="1"/>
  <c r="D8" i="1" l="1"/>
  <c r="G8" i="1"/>
  <c r="C8" i="1" l="1"/>
</calcChain>
</file>

<file path=xl/sharedStrings.xml><?xml version="1.0" encoding="utf-8"?>
<sst xmlns="http://schemas.openxmlformats.org/spreadsheetml/2006/main" count="3190" uniqueCount="1300">
  <si>
    <t>II. Перечень работ по капитальному ремонту общего имущества в многоквартирных домах</t>
  </si>
  <si>
    <t>Адрес МКД</t>
  </si>
  <si>
    <t>Стоимость капитального ремонта ВСЕГО</t>
  </si>
  <si>
    <t>виды, установленные ч.1 ст.166 Жилищного Кодекса РФ</t>
  </si>
  <si>
    <t>ремонт крыши</t>
  </si>
  <si>
    <t>ремонт подвальных помещений</t>
  </si>
  <si>
    <t>ремонт фасада</t>
  </si>
  <si>
    <t>ремонт фасада с утеплением</t>
  </si>
  <si>
    <t>ремонт фундамента</t>
  </si>
  <si>
    <t>электроснабжение</t>
  </si>
  <si>
    <t>теплоснабжение</t>
  </si>
  <si>
    <t>горячее водоснабжение</t>
  </si>
  <si>
    <t>холодное водоснабжение</t>
  </si>
  <si>
    <t>водоотведение</t>
  </si>
  <si>
    <t>газоснабжение</t>
  </si>
  <si>
    <t>руб.</t>
  </si>
  <si>
    <t>ед.</t>
  </si>
  <si>
    <t>тип</t>
  </si>
  <si>
    <t>Всего по автономному округу на 2020-2022 годы</t>
  </si>
  <si>
    <t>-</t>
  </si>
  <si>
    <t>2020 год</t>
  </si>
  <si>
    <t>Итого по автономному округу на 2020 год</t>
  </si>
  <si>
    <t>г. Белоярский, мкр. 1, д. 31</t>
  </si>
  <si>
    <t>г. Белоярский, мкр. 1, д. 34</t>
  </si>
  <si>
    <t>г. Белоярский, мкр. 3, д. 15</t>
  </si>
  <si>
    <t>г. Белоярский, мкр. 3, д. 18</t>
  </si>
  <si>
    <t>г. Белоярский, мкр. 3, д. 2</t>
  </si>
  <si>
    <t>г. Белоярский, мкр. 3, д. 20</t>
  </si>
  <si>
    <t>г. Белоярский, мкр. 3, д. 21</t>
  </si>
  <si>
    <t>г. Белоярский, мкр. 3, д. 22</t>
  </si>
  <si>
    <t>г. Белоярский, мкр. 3, д. 27</t>
  </si>
  <si>
    <t>г. Белоярский, мкр. 3, д. 29</t>
  </si>
  <si>
    <t>д. Ушья, ул. Лесная, д. 43</t>
  </si>
  <si>
    <t>д. Ушья, ул. Лесная, д. 44</t>
  </si>
  <si>
    <t>пгт. Междуреченский, ул. 60 лет ВЛКСМ, д. 1</t>
  </si>
  <si>
    <t>пгт. Междуреченский, ул. 60 лет ВЛКСМ, д. 3А</t>
  </si>
  <si>
    <t>пгт. Междуреченский, ул. Кедровая, д. 1</t>
  </si>
  <si>
    <t>пгт. Междуреченский, ул. Кедровая, д. 3</t>
  </si>
  <si>
    <t>пгт. Междуреченский, ул. Кедровая, д. 5</t>
  </si>
  <si>
    <t>пгт. Мортка, ул. Путейская, д. 4</t>
  </si>
  <si>
    <t>пгт. Мортка, ул. Путейская, д. 5</t>
  </si>
  <si>
    <t>пгт. Мортка, ул. Путейская, д. 6</t>
  </si>
  <si>
    <t>город Когалым</t>
  </si>
  <si>
    <t>ул. Дружбы Народов, д. 10</t>
  </si>
  <si>
    <t>ул. Дружбы Народов, д. 12</t>
  </si>
  <si>
    <t>ул. Дружбы Народов, д. 12/1</t>
  </si>
  <si>
    <t>ул. Дружбы Народов, д. 12А</t>
  </si>
  <si>
    <t>ул. Дружбы Народов, д. 12Б</t>
  </si>
  <si>
    <t>ул. Дружбы Народов, д. 18</t>
  </si>
  <si>
    <t>ул. Мира, д. 14</t>
  </si>
  <si>
    <t>ул. Мира, д. 16</t>
  </si>
  <si>
    <t>ул. Мира, д. 18</t>
  </si>
  <si>
    <t>ул. Мира, д. 18А</t>
  </si>
  <si>
    <t>ул. Мира, д. 19</t>
  </si>
  <si>
    <t>ул. Мира, д. 21</t>
  </si>
  <si>
    <t>ул. Мира, д. 22А</t>
  </si>
  <si>
    <t>плоская</t>
  </si>
  <si>
    <t>ул. Мира, д. 22Б</t>
  </si>
  <si>
    <t>ул. Мира, д. 22В</t>
  </si>
  <si>
    <t>ул. Молодежная, д. 11</t>
  </si>
  <si>
    <t>ул. Молодежная, д. 13</t>
  </si>
  <si>
    <t>ул. Молодежная, д. 13А</t>
  </si>
  <si>
    <t>ул. Прибалтийская, д. 1</t>
  </si>
  <si>
    <t>ул. Прибалтийская, д. 11</t>
  </si>
  <si>
    <t>ул. Прибалтийская, д. 13</t>
  </si>
  <si>
    <t>ул. Прибалтийская, д. 15</t>
  </si>
  <si>
    <t>ул. Прибалтийская, д. 17</t>
  </si>
  <si>
    <t>ул. Прибалтийская, д. 23</t>
  </si>
  <si>
    <t>ул. Прибалтийская, д. 27</t>
  </si>
  <si>
    <t>ул. Прибалтийская, д. 5</t>
  </si>
  <si>
    <t>ул. Степана Повха, д. 4</t>
  </si>
  <si>
    <t>ул. Таллинская, д. 19</t>
  </si>
  <si>
    <t>Итого по городу Когалыму</t>
  </si>
  <si>
    <t>город Лангепас</t>
  </si>
  <si>
    <t>ул. Ленина, д. 13А</t>
  </si>
  <si>
    <t>ул. Ленина, д. 15</t>
  </si>
  <si>
    <t>ул. Ленина, д. 15А</t>
  </si>
  <si>
    <t>ул. Ленина, д. 17</t>
  </si>
  <si>
    <t>ул. Ленина, д. 28</t>
  </si>
  <si>
    <t>ул. Ленина, д. 30А</t>
  </si>
  <si>
    <t>ул. Ленина, д. 70</t>
  </si>
  <si>
    <t>ул. Мира, д. 15А</t>
  </si>
  <si>
    <t>ул. Мира, д. 19А</t>
  </si>
  <si>
    <t>ул. Мира, д. 3</t>
  </si>
  <si>
    <t>ул. Мира, д. 5</t>
  </si>
  <si>
    <t>ул. Мира, д. 7</t>
  </si>
  <si>
    <t>ул. Мира, д. 9</t>
  </si>
  <si>
    <t>ул. Парковая, д. 1</t>
  </si>
  <si>
    <t>ул. Парковая, д. 13</t>
  </si>
  <si>
    <t>ул. Парковая, д. 13А</t>
  </si>
  <si>
    <t>ул. Парковая, д. 15</t>
  </si>
  <si>
    <t>ул. Парковая, д. 15А</t>
  </si>
  <si>
    <t>ул. Парковая, д. 17/1</t>
  </si>
  <si>
    <t>ул. Парковая, д. 5</t>
  </si>
  <si>
    <t>ул. Парковая, д. 7</t>
  </si>
  <si>
    <t>ул. Парковая, д. 7А</t>
  </si>
  <si>
    <t>ул. Солнечная, д. 10</t>
  </si>
  <si>
    <t>ул. Солнечная, д. 10А</t>
  </si>
  <si>
    <t>ул. Солнечная, д. 12</t>
  </si>
  <si>
    <t>ул. Солнечная, д. 12А</t>
  </si>
  <si>
    <t>ул. Солнечная, д. 14</t>
  </si>
  <si>
    <t>ул. Солнечная, д. 16</t>
  </si>
  <si>
    <t>ул. Солнечная, д. 4</t>
  </si>
  <si>
    <t>Итого по городу Лангепасу</t>
  </si>
  <si>
    <t>город Мегион</t>
  </si>
  <si>
    <t>пгт. Высокий, ул. Бахилова, д. 8</t>
  </si>
  <si>
    <t>пгт. Высокий, ул. Ленина, д. 6</t>
  </si>
  <si>
    <t>ул. 50 лет Октября, д. 6</t>
  </si>
  <si>
    <t>ул. 50 лет Октября, д. 8</t>
  </si>
  <si>
    <t>ул. Заречная, д. 16</t>
  </si>
  <si>
    <t>ул. Ленина, д. 10</t>
  </si>
  <si>
    <t>скатная</t>
  </si>
  <si>
    <t>ул. Ленина, д. 4, корп. 1</t>
  </si>
  <si>
    <t>ул. Ленина, д. 4, корп. 2</t>
  </si>
  <si>
    <t>ул. Нефтяников, д. 9</t>
  </si>
  <si>
    <t>ул. Садовая, д. 16</t>
  </si>
  <si>
    <t>ул. Свободы, д. 29, корп. 2</t>
  </si>
  <si>
    <t>ул. Свободы, д. 38</t>
  </si>
  <si>
    <t>ул. Свободы, д. 42</t>
  </si>
  <si>
    <t>ул. Свободы, д. 44</t>
  </si>
  <si>
    <t>ул. Свободы, д. 46</t>
  </si>
  <si>
    <t>ул. Строителей, д. 2</t>
  </si>
  <si>
    <t>ул. Строителей, д. 7, корп. 1</t>
  </si>
  <si>
    <t>ул. Сутормина, д. 2</t>
  </si>
  <si>
    <t>ул. Сутормина, д. 4</t>
  </si>
  <si>
    <t>ул. Чехова, д. 1, корп. 1</t>
  </si>
  <si>
    <t>Итого по городу Мегион</t>
  </si>
  <si>
    <t>город Нефтеюганск</t>
  </si>
  <si>
    <t>мкр. 10а, д. 1</t>
  </si>
  <si>
    <t>мкр. 10-й, д. 10</t>
  </si>
  <si>
    <t>мкр. 10-й, д. 11</t>
  </si>
  <si>
    <t>мкр. 16-й, д. 1</t>
  </si>
  <si>
    <t>мкр. 16А, д. 66</t>
  </si>
  <si>
    <t>мкр. 1-й, д. 21</t>
  </si>
  <si>
    <t>мкр. 2-й, д. 1а</t>
  </si>
  <si>
    <t>мкр. 2-й, д. 14</t>
  </si>
  <si>
    <t>мкр. 2-й, д. 16</t>
  </si>
  <si>
    <t>мкр. 2-й, д. 19</t>
  </si>
  <si>
    <t>мкр. 2-й, д. 20</t>
  </si>
  <si>
    <t>мкр. 2-й, д. 22</t>
  </si>
  <si>
    <t>мкр. 2-й, д. 23</t>
  </si>
  <si>
    <t>мкр. 2-й, д. 3</t>
  </si>
  <si>
    <t>мкр. 2-й, д. 4</t>
  </si>
  <si>
    <t>мкр. 2-й, д. 6</t>
  </si>
  <si>
    <t>мкр. 2-й, д. 8</t>
  </si>
  <si>
    <t>мкр. 3-й, д. 12</t>
  </si>
  <si>
    <t>мкр. 3-й, д. 13</t>
  </si>
  <si>
    <t>мкр. 3-й, д. 14</t>
  </si>
  <si>
    <t>мкр. 3-й, д. 15</t>
  </si>
  <si>
    <t>мкр. 3-й, д. 16</t>
  </si>
  <si>
    <t>мкр. 3-й, д. 5</t>
  </si>
  <si>
    <t>мкр. 3-й, д. 6</t>
  </si>
  <si>
    <t>мкр. 3-й, д. 7</t>
  </si>
  <si>
    <t>мкр. 3-й, д. 8</t>
  </si>
  <si>
    <t>мкр. 5-й, д. 2</t>
  </si>
  <si>
    <t>мкр. 5-й, д. 3</t>
  </si>
  <si>
    <t>мкр. 5-й, д. 4</t>
  </si>
  <si>
    <t>мкр. 5-й, д. 65</t>
  </si>
  <si>
    <t>мкр. 7-й, д. 40Г</t>
  </si>
  <si>
    <t>мкр. 7-й, д. 50</t>
  </si>
  <si>
    <t>мкр. 7-й, д. 56</t>
  </si>
  <si>
    <t>мкр. 7-й, д. 60</t>
  </si>
  <si>
    <t>мкр. 8-й, д. 1</t>
  </si>
  <si>
    <t>мкр. 8-й, д. 10</t>
  </si>
  <si>
    <t>мкр. 8-й, д. 12</t>
  </si>
  <si>
    <t>мкр. 8-й, д. 15</t>
  </si>
  <si>
    <t>мкр. 8-й, д. 16</t>
  </si>
  <si>
    <t>мкр. 8-й, д. 17</t>
  </si>
  <si>
    <t>мкр. 8-й, д. 2</t>
  </si>
  <si>
    <t>мкр. 8-й, д. 3</t>
  </si>
  <si>
    <t>мкр. 8-й, д. 4</t>
  </si>
  <si>
    <t>мкр. 8-й, д. 7</t>
  </si>
  <si>
    <t>мкр. 9-й, д. 1</t>
  </si>
  <si>
    <t>мкр. 9-й, д. 12</t>
  </si>
  <si>
    <t>мкр. 9-й, д. 13</t>
  </si>
  <si>
    <t>мкр. 9-й, д. 14</t>
  </si>
  <si>
    <t>мкр. 9-й, д. 15</t>
  </si>
  <si>
    <t>мкр. 9-й, д. 16</t>
  </si>
  <si>
    <t>мкр. 9-й, д. 17</t>
  </si>
  <si>
    <t>мкр. 9-й, д. 18</t>
  </si>
  <si>
    <t>мкр. 9-й, д. 19</t>
  </si>
  <si>
    <t>мкр. 9-й, д. 2</t>
  </si>
  <si>
    <t>мкр. 9-й, д. 3</t>
  </si>
  <si>
    <t>мкр. 9-й, д. 4</t>
  </si>
  <si>
    <t>мкр. 9-й, д. 6</t>
  </si>
  <si>
    <t>мкр. 9-й, д. 8</t>
  </si>
  <si>
    <t>мкр. 9-й, д. 9</t>
  </si>
  <si>
    <t>Итого по городу Нефтеюганску</t>
  </si>
  <si>
    <t>п. Каркатеевы, ул. Центральная, д. 13</t>
  </si>
  <si>
    <t>п. Каркатеевы, ул. Центральная, д. 31</t>
  </si>
  <si>
    <t>п. Каркатеевы, ул. Центральная, д. 32</t>
  </si>
  <si>
    <t>п. Каркатеевы, ул. Центральная, д. 33</t>
  </si>
  <si>
    <t>п. Каркатеевы, ул. Центральная, д. 34</t>
  </si>
  <si>
    <t>п. Куть-Ях, д. 10</t>
  </si>
  <si>
    <t>п. Куть-Ях, д. 11</t>
  </si>
  <si>
    <t>п. Куть-Ях, д. 12</t>
  </si>
  <si>
    <t>п. Куть-Ях, д. 3</t>
  </si>
  <si>
    <t>п. Куть-Ях, д. 9</t>
  </si>
  <si>
    <t>п. Сингапай, ул. Круг Б-3, д. 39</t>
  </si>
  <si>
    <t>п. Сингапай, ул. Круг Б-3, д. 40</t>
  </si>
  <si>
    <t>п. Сингапай, ул. Круг Б-3, д. 43</t>
  </si>
  <si>
    <t>п. Сингапай, ул. Круг Б-4, д. 28</t>
  </si>
  <si>
    <t>п. Сингапай, ул. Круг Б-4, д. 29</t>
  </si>
  <si>
    <t>п. Сингапай, ул. Круг Б-4, д. 32</t>
  </si>
  <si>
    <t>п. Сингапай, ул. Круг Б-4, д. 33</t>
  </si>
  <si>
    <t>п. Сингапай, ул. Круг Б-4, д. 34</t>
  </si>
  <si>
    <t>п. Сингапай, ул. Круг В-1, д. 44</t>
  </si>
  <si>
    <t>пгт. Пойковский, мкр. 1-й, д. 63</t>
  </si>
  <si>
    <t>пгт. Пойковский, мкр. 1-й, д. 64</t>
  </si>
  <si>
    <t>пгт. Пойковский, мкр. 2-й, д. 25</t>
  </si>
  <si>
    <t>пгт. Пойковский, мкр. 2-й, д. 29</t>
  </si>
  <si>
    <t>пгт. Пойковский, мкр. 2-й, д. 8</t>
  </si>
  <si>
    <t>пгт. Пойковский, мкр. 3-й, д. 120</t>
  </si>
  <si>
    <t>пгт. Пойковский, мкр. 3-й, д. 22</t>
  </si>
  <si>
    <t>пгт. Пойковский, мкр. 3-й, д. 4</t>
  </si>
  <si>
    <t>пгт. Пойковский, мкр. 3-й, д. 73</t>
  </si>
  <si>
    <t>город Нижневартовск</t>
  </si>
  <si>
    <t>б-р. Комсомольский, д. 14А</t>
  </si>
  <si>
    <t>б-р. Комсомольский, д. 14В</t>
  </si>
  <si>
    <t>б-р. Комсомольский, д. 2</t>
  </si>
  <si>
    <t>б-р. Комсомольский, д. 2Б</t>
  </si>
  <si>
    <t>б-р. Комсомольский, д. 5А</t>
  </si>
  <si>
    <t>пр-кт. Победы, д. 12</t>
  </si>
  <si>
    <t>пр-кт. Победы, д. 12А</t>
  </si>
  <si>
    <t>пр-кт. Победы, д. 18</t>
  </si>
  <si>
    <t>пр-кт. Победы, д. 20б</t>
  </si>
  <si>
    <t>пр-кт. Победы, д. 22А</t>
  </si>
  <si>
    <t>пр-кт. Победы, д. 25</t>
  </si>
  <si>
    <t>ул. 60 лет Октября, д. 3</t>
  </si>
  <si>
    <t>ул. 60 лет Октября, д. 5а</t>
  </si>
  <si>
    <t>ул. 60 лет Октября, д. 7</t>
  </si>
  <si>
    <t>ул. Гагарина, д. 7</t>
  </si>
  <si>
    <t>ул. Гагарина, д. 7Б</t>
  </si>
  <si>
    <t>ул. Дружбы Народов, д. 20</t>
  </si>
  <si>
    <t>ул. Дружбы Народов, д. 26А</t>
  </si>
  <si>
    <t>ул. Дружбы Народов, д. 26Б</t>
  </si>
  <si>
    <t>ул. Дружбы Народов, д. 29А</t>
  </si>
  <si>
    <t>ул. Дружбы Народов, д. 31</t>
  </si>
  <si>
    <t>ул. Дружбы Народов, д. 33</t>
  </si>
  <si>
    <t>ул. Дружбы Народов, д. 6</t>
  </si>
  <si>
    <t>ул. Заводская, д. 11, корп. 11</t>
  </si>
  <si>
    <t>ул. Заводская, д. 11А</t>
  </si>
  <si>
    <t>ул. Заводская, д. 13</t>
  </si>
  <si>
    <t>ул. Интернациональная, д. 18</t>
  </si>
  <si>
    <t>ул. Интернациональная, д. 20</t>
  </si>
  <si>
    <t>ул. Интернациональная, д. 20Б</t>
  </si>
  <si>
    <t>ул. Интернациональная, д. 22</t>
  </si>
  <si>
    <t>ул. Интернациональная, д. 24</t>
  </si>
  <si>
    <t>ул. Ленина, д. 21</t>
  </si>
  <si>
    <t>ул. Ленина, д. 23</t>
  </si>
  <si>
    <t>ул. Ленина, д. 25Б</t>
  </si>
  <si>
    <t>ул. Ленина, д. 3А</t>
  </si>
  <si>
    <t>ул. Маршала Жукова, д. 11</t>
  </si>
  <si>
    <t>ул. Менделеева, д. 4а</t>
  </si>
  <si>
    <t>ул. Мира, д. 16Б ВСТАВКА</t>
  </si>
  <si>
    <t>ул. Мира, д. 30</t>
  </si>
  <si>
    <t>ул. Мира, д. 34А</t>
  </si>
  <si>
    <t>ул. Мира, д. 50</t>
  </si>
  <si>
    <t>ул. Мира, д. 5А</t>
  </si>
  <si>
    <t>ул. Мира, д. 60Б</t>
  </si>
  <si>
    <t>ул. Мира, д. 60КОРП1</t>
  </si>
  <si>
    <t>ул. Мира, д. 60КОРП2</t>
  </si>
  <si>
    <t>ул. Мира, д. 60КОРП3</t>
  </si>
  <si>
    <t>ул. Мира, д. 60КОРП4</t>
  </si>
  <si>
    <t>ул. Мира, д. 76</t>
  </si>
  <si>
    <t>ул. Мира, д. 81</t>
  </si>
  <si>
    <t>ул. Мира, д. 83</t>
  </si>
  <si>
    <t>ул. Мира, д. 85</t>
  </si>
  <si>
    <t>ул. Нефтяников, д. 15</t>
  </si>
  <si>
    <t>ул. Нефтяников, д. 15А</t>
  </si>
  <si>
    <t>ул. Нефтяников, д. 17А</t>
  </si>
  <si>
    <t>ул. Нефтяников, д. 21А</t>
  </si>
  <si>
    <t>ул. Нефтяников, д. 23</t>
  </si>
  <si>
    <t>ул. Нефтяников, д. 25</t>
  </si>
  <si>
    <t>ул. Нефтяников, д. 64</t>
  </si>
  <si>
    <t>ул. Нефтяников, д. 74</t>
  </si>
  <si>
    <t>ул. Нефтяников, д. 78</t>
  </si>
  <si>
    <t>ул. Озёрная, д. 1</t>
  </si>
  <si>
    <t>ул. Омская, д. 6</t>
  </si>
  <si>
    <t>ул. Омская, д. 6А</t>
  </si>
  <si>
    <t>ул. Пермская, д. 1</t>
  </si>
  <si>
    <t>ул. Пермская, д. 2</t>
  </si>
  <si>
    <t>ул. Пермская, д. 3А</t>
  </si>
  <si>
    <t>ул. Пермская, д. 4</t>
  </si>
  <si>
    <t>ул. Пермская, д. 4А</t>
  </si>
  <si>
    <t>ул. Пермская, д. 5</t>
  </si>
  <si>
    <t>ул. Пермская, д. 6</t>
  </si>
  <si>
    <t>ул. Пермская, д. 8</t>
  </si>
  <si>
    <t>ул. Пионерская, д. 5</t>
  </si>
  <si>
    <t>ул. Спортивная, д. 11</t>
  </si>
  <si>
    <t>ул. Спортивная, д. 13</t>
  </si>
  <si>
    <t>ул. Спортивная, д. 13а</t>
  </si>
  <si>
    <t>ул. Спортивная, д. 17</t>
  </si>
  <si>
    <t>ул. Спортивная, д. 5</t>
  </si>
  <si>
    <t>ул. Спортивная, д. 5А</t>
  </si>
  <si>
    <t>ул. Спортивная, д. 7Б</t>
  </si>
  <si>
    <t>ул. Ханты-Мансийская, д. 27</t>
  </si>
  <si>
    <t>ул. Ханты-Мансийская, д. 35</t>
  </si>
  <si>
    <t>ул. Ханты-Мансийская, д. 37</t>
  </si>
  <si>
    <t>ул. Чапаева, д. 17</t>
  </si>
  <si>
    <t>ул. Чапаева, д. 17А</t>
  </si>
  <si>
    <t>ул. Чапаева, д. 19</t>
  </si>
  <si>
    <t>ул. Чапаева, д. 21</t>
  </si>
  <si>
    <t>ул. Чапаева, д. 23</t>
  </si>
  <si>
    <t>ул. Чапаева, д. 49А</t>
  </si>
  <si>
    <t>ул. Чапаева, д. 53А</t>
  </si>
  <si>
    <t>ул. Чапаева, д. 57</t>
  </si>
  <si>
    <t>ул. Чапаева, д. 65</t>
  </si>
  <si>
    <t>ул. Чапаева, д. 67</t>
  </si>
  <si>
    <t>ул. Чапаева, д. 69</t>
  </si>
  <si>
    <t>ул. Чапаева, д. 7</t>
  </si>
  <si>
    <t>ул. Чапаева, д. 7Б</t>
  </si>
  <si>
    <t>Итого по городу Нижневартовску</t>
  </si>
  <si>
    <t>пгт. Излучинск, пер. Строителей, д. 1</t>
  </si>
  <si>
    <t>пгт. Излучинск, ул. Набережная, д. 1</t>
  </si>
  <si>
    <t>пгт. Излучинск, ул. Набережная, д. 10</t>
  </si>
  <si>
    <t>пгт. Излучинск, ул. Набережная, д. 2</t>
  </si>
  <si>
    <t>пгт. Излучинск, ул. Набережная, д. 4</t>
  </si>
  <si>
    <t>пгт. Излучинск, ул. Набережная, д. 8</t>
  </si>
  <si>
    <t>пгт. Излучинск, ул. Пионерная, д. 1</t>
  </si>
  <si>
    <t>пгт. Излучинск, ул. Школьная, д. 14</t>
  </si>
  <si>
    <t>пгт. Излучинск, ул. Школьная, д. 16</t>
  </si>
  <si>
    <t>пгт. Излучинск, ул. Школьная, д. 2</t>
  </si>
  <si>
    <t>пгт. Излучинск, ул. Энергетиков, д. 11</t>
  </si>
  <si>
    <t>пгт. Излучинск, ул. Энергетиков, д. 13</t>
  </si>
  <si>
    <t>пгт. Излучинск, ул. Энергетиков, д. 15</t>
  </si>
  <si>
    <t>пгт. Излучинск, ул. Энергетиков, д. 17</t>
  </si>
  <si>
    <t>пгт. Излучинск, ул. Энергетиков, д. 5</t>
  </si>
  <si>
    <t>город Нягань</t>
  </si>
  <si>
    <t>мкр. 1-й, д. 1</t>
  </si>
  <si>
    <t>мкр. 1-й, д. 10</t>
  </si>
  <si>
    <t>мкр. 1-й, д. 11</t>
  </si>
  <si>
    <t>мкр. 1-й, д. 13</t>
  </si>
  <si>
    <t>мкр. 1-й, д. 14</t>
  </si>
  <si>
    <t>мкр. 1-й, д. 19</t>
  </si>
  <si>
    <t>мкр. 1-й, д. 20</t>
  </si>
  <si>
    <t>мкр. 1-й, д. 22</t>
  </si>
  <si>
    <t>мкр. 1-й, д. 26</t>
  </si>
  <si>
    <t>мкр. 1-й, д. 27</t>
  </si>
  <si>
    <t>мкр. 1-й, д. 28</t>
  </si>
  <si>
    <t>мкр. 1-й, д. 29А</t>
  </si>
  <si>
    <t>мкр. 1-й, д. 29Б</t>
  </si>
  <si>
    <t>мкр. 1-й, д. 29В</t>
  </si>
  <si>
    <t>мкр. 1-й, д. 3</t>
  </si>
  <si>
    <t>мкр. 1-й, д. 32</t>
  </si>
  <si>
    <t>мкр. 1-й, д. 33</t>
  </si>
  <si>
    <t>мкр. 1-й, д. 34</t>
  </si>
  <si>
    <t>мкр. 1-й, д. 35</t>
  </si>
  <si>
    <t>мкр. 1-й, д. 38</t>
  </si>
  <si>
    <t>мкр. 1-й, д. 39</t>
  </si>
  <si>
    <t>мкр. 1-й, д. 4</t>
  </si>
  <si>
    <t>мкр. 1-й, д. 40</t>
  </si>
  <si>
    <t>мкр. 1-й, д. 41</t>
  </si>
  <si>
    <t>мкр. 1-й, д. 43</t>
  </si>
  <si>
    <t>мкр. 1-й, д. 46</t>
  </si>
  <si>
    <t>мкр. 1-й, д. 48</t>
  </si>
  <si>
    <t>мкр. 1-й, д. 49</t>
  </si>
  <si>
    <t>мкр. 1-й, д. 5</t>
  </si>
  <si>
    <t>мкр. 1-й, д. 50</t>
  </si>
  <si>
    <t>мкр. 1-й, д. 51</t>
  </si>
  <si>
    <t>мкр. 2-й, д. 2</t>
  </si>
  <si>
    <t>мкр. 4-й, д. 7</t>
  </si>
  <si>
    <t>мкр. 7-й, д. 4</t>
  </si>
  <si>
    <t>мкр. Энергетиков, д. 40</t>
  </si>
  <si>
    <t>ул. Пионерская, д. 149</t>
  </si>
  <si>
    <t>ул. Пионерская, д. 151</t>
  </si>
  <si>
    <t>ул. Тихона Сенькина, д. 14</t>
  </si>
  <si>
    <t>Итого по городу Нягани</t>
  </si>
  <si>
    <t>пгт. Приобье, мкр. Газовиков, д. 19</t>
  </si>
  <si>
    <t>город Покачи</t>
  </si>
  <si>
    <t>ул. Комсомольская, д. 1</t>
  </si>
  <si>
    <t>ул. Комсомольская, д. 2</t>
  </si>
  <si>
    <t>ул. Комсомольская, д. 4</t>
  </si>
  <si>
    <t>ул. Комсомольская, д. 5</t>
  </si>
  <si>
    <t>ул. Комсомольская, д. 7</t>
  </si>
  <si>
    <t>ул. Ленина, д. 2</t>
  </si>
  <si>
    <t>ул. Ленина, д. 4</t>
  </si>
  <si>
    <t>ул. Мира, д. 2</t>
  </si>
  <si>
    <t>ул. Мира, д. 8</t>
  </si>
  <si>
    <t>ул. Молодежная, д. 1</t>
  </si>
  <si>
    <t>ул. Молодежная, д. 15</t>
  </si>
  <si>
    <t>ул. Молодежная, д. 9</t>
  </si>
  <si>
    <t>ул. Таежная, д. 10</t>
  </si>
  <si>
    <t>ул. Таежная, д. 12</t>
  </si>
  <si>
    <t>ул. Таежная, д. 16</t>
  </si>
  <si>
    <t>Итого по городу Покачи</t>
  </si>
  <si>
    <t>город Пыть-Ях</t>
  </si>
  <si>
    <t>мкр 1-й Центральный, д. 11</t>
  </si>
  <si>
    <t>мкр 1-й Центральный, д. 12</t>
  </si>
  <si>
    <t>мкр 1-й Центральный, д. 21</t>
  </si>
  <si>
    <t>мкр 1-й Центральный, д. 4</t>
  </si>
  <si>
    <t>мкр 1-й Центральный, д. 5</t>
  </si>
  <si>
    <t>мкр 1-й Центральный, д. 6</t>
  </si>
  <si>
    <t>мкр 2а Лесников, ул. Советская, д. 13</t>
  </si>
  <si>
    <t>мкр 2а Лесников, ул. Советская, д. 16</t>
  </si>
  <si>
    <t>мкр 2-й Нефтяников, д. 10</t>
  </si>
  <si>
    <t>мкр 2-й Нефтяников, д. 11</t>
  </si>
  <si>
    <t>мкр 2-й Нефтяников, д. 12</t>
  </si>
  <si>
    <t>мкр 2-й Нефтяников, д. 13</t>
  </si>
  <si>
    <t>мкр 2-й Нефтяников, д. 14</t>
  </si>
  <si>
    <t>мкр 2-й Нефтяников, д. 16</t>
  </si>
  <si>
    <t>мкр 2-й Нефтяников, д. 28</t>
  </si>
  <si>
    <t>мкр 2-й Нефтяников, д. 7</t>
  </si>
  <si>
    <t>мкр 2-й Нефтяников, д. 8</t>
  </si>
  <si>
    <t>мкр 2-й Нефтяников, д. 9</t>
  </si>
  <si>
    <t>мкр. 5-й Солнечный, д. 10/3</t>
  </si>
  <si>
    <t>мкр 7-й Газовиков, д. 1А</t>
  </si>
  <si>
    <t>Итого по городу Пыть-Яху</t>
  </si>
  <si>
    <t>город Радужный</t>
  </si>
  <si>
    <t>мкр. 2-й, д. 1</t>
  </si>
  <si>
    <t>мкр. 2-й, д. 10</t>
  </si>
  <si>
    <t>мкр. 2-й, д. 11</t>
  </si>
  <si>
    <t>мкр. 2-й, д. 13</t>
  </si>
  <si>
    <t>мкр. 2-й, д. 5</t>
  </si>
  <si>
    <t>мкр. 3-й, д. 1</t>
  </si>
  <si>
    <t>мкр. 3-й, д. 11</t>
  </si>
  <si>
    <t>мкр. 3-й, д. 18</t>
  </si>
  <si>
    <t>мкр. 3-й, д. 9</t>
  </si>
  <si>
    <t>Итого по городу Радужный</t>
  </si>
  <si>
    <t>город Сургут</t>
  </si>
  <si>
    <t>б-р. Свободы, д. 2</t>
  </si>
  <si>
    <t>пр-кт. Комсомольский, д. 27*</t>
  </si>
  <si>
    <t>пр-кт. Комсомольский, д. 27/1</t>
  </si>
  <si>
    <t>пр-кт. Ленина, д. 35</t>
  </si>
  <si>
    <t>пр-кт. Ленина, д. 35/1</t>
  </si>
  <si>
    <t>пр-кт. Ленина, д. 36</t>
  </si>
  <si>
    <t>пр-кт. Ленина, д. 37</t>
  </si>
  <si>
    <t>пр-кт. Ленина, д. 37/1</t>
  </si>
  <si>
    <t>пр-кт. Ленина, д. 39</t>
  </si>
  <si>
    <t>пр-кт. Ленина, д. 39/1</t>
  </si>
  <si>
    <t>пр-кт. Ленина, д. 52</t>
  </si>
  <si>
    <t>пр-кт. Ленина, д. 54</t>
  </si>
  <si>
    <t>пр-кт. Ленина, д. 56</t>
  </si>
  <si>
    <t>пр-кт. Ленина, д. 58</t>
  </si>
  <si>
    <t>пр-кт. Ленина, д. 61/1</t>
  </si>
  <si>
    <t>пр-кт. Ленина, д. 65/3</t>
  </si>
  <si>
    <t>пр-кт. Ленина, д. 66</t>
  </si>
  <si>
    <t>пр-кт. Мира, д. 31</t>
  </si>
  <si>
    <t>пр-кт. Мира, д. 34/1</t>
  </si>
  <si>
    <t>пр-кт. Мира, д. 35</t>
  </si>
  <si>
    <t>пр-кт. Мира, д. 35КОРП1</t>
  </si>
  <si>
    <t>пр-кт. Мира, д. 35КОРП2</t>
  </si>
  <si>
    <t>пр-кт. Мира, д. 35КОРП3</t>
  </si>
  <si>
    <t>пр-кт. Мира, д. 36</t>
  </si>
  <si>
    <t>пр-кт. Мира, д. 36/1</t>
  </si>
  <si>
    <t>пр-кт. Мира, д. 36/2</t>
  </si>
  <si>
    <t>пр-кт. Мира, д. 37</t>
  </si>
  <si>
    <t>пр-кт. Мира, д. 37/1</t>
  </si>
  <si>
    <t>пр-кт. Мира, д. 37КОРП2</t>
  </si>
  <si>
    <t>пр-кт. Мира, д. 4</t>
  </si>
  <si>
    <t>пр-кт. Мира, д. 55, корп. 1</t>
  </si>
  <si>
    <t>пр-кт. Мира, д. 6</t>
  </si>
  <si>
    <t>пр-кт. Мира, д. 8</t>
  </si>
  <si>
    <t>пр-кт. Набережный, д. 12/1</t>
  </si>
  <si>
    <t>пр-кт. Набережный, д. 14</t>
  </si>
  <si>
    <t>пр-кт. Набережный, д. 46</t>
  </si>
  <si>
    <t>пр-кт. Набережный, д. 68</t>
  </si>
  <si>
    <t>пр-кт. Набережный, д. 70</t>
  </si>
  <si>
    <t>пр-кт. Набережный, д. 72</t>
  </si>
  <si>
    <t>пр-кт. Пролетарский, д. 20*</t>
  </si>
  <si>
    <t>пр-кт. Пролетарский, д. 24</t>
  </si>
  <si>
    <t>пр-кт. Пролетарский, д. 28*</t>
  </si>
  <si>
    <t>проезд Взлетный, д. 5</t>
  </si>
  <si>
    <t>проезд Взлетный, д. 5/1</t>
  </si>
  <si>
    <t>проезд. Дружбы, д. 10</t>
  </si>
  <si>
    <t>проезд. Дружбы, д. 11</t>
  </si>
  <si>
    <t>проезд Дружбы, д. 15</t>
  </si>
  <si>
    <t>проезд Дружбы, д. 17</t>
  </si>
  <si>
    <t>проезд Дружбы, д. 6</t>
  </si>
  <si>
    <t>проезд Дружбы, д. 8</t>
  </si>
  <si>
    <t>ул. 30 лет Победы, д. 11</t>
  </si>
  <si>
    <t>ул. 30 лет Победы, д. 28</t>
  </si>
  <si>
    <t>ул. 30 лет Победы, д. 9А</t>
  </si>
  <si>
    <t>ул. 50 лет ВЛКСМ, д. 10</t>
  </si>
  <si>
    <t>ул. 50 лет ВЛКСМ, д. 11</t>
  </si>
  <si>
    <t>ул. 50 лет ВЛКСМ, д. 11А</t>
  </si>
  <si>
    <t>ул. 50 лет ВЛКСМ, д. 4</t>
  </si>
  <si>
    <t>ул. 50 лет ВЛКСМ, д. 4/1</t>
  </si>
  <si>
    <t>ул. 50 лет ВЛКСМ, д. 5А</t>
  </si>
  <si>
    <t>ул. 50 лет ВЛКСМ, д. 6А</t>
  </si>
  <si>
    <t>ул. Бажова, д. 13</t>
  </si>
  <si>
    <t>ул. Бажова, д. 17</t>
  </si>
  <si>
    <t>ул. Бажова, д. 3/1</t>
  </si>
  <si>
    <t>ул. Бажова, д. 7</t>
  </si>
  <si>
    <t>ул. 50 лет ВЛКСМ, д. 9</t>
  </si>
  <si>
    <t>ул. Бахилова, д. 9А</t>
  </si>
  <si>
    <t>ул. Быстринская, д. 10</t>
  </si>
  <si>
    <t>ул. Гагарина, д. 4</t>
  </si>
  <si>
    <t>ул. Грибоедова, д. 11</t>
  </si>
  <si>
    <t>ул. Грибоедова, д. 13</t>
  </si>
  <si>
    <t>ул. Грибоедова, д. 3</t>
  </si>
  <si>
    <t>ул. Григория Кукуевицкого, д. 12</t>
  </si>
  <si>
    <t>ул. Григория Кукуевицкого, д. 12/1</t>
  </si>
  <si>
    <t>ул. Григория Кукуевицкого, д. 9</t>
  </si>
  <si>
    <t>ул. Декабристов, д. 1</t>
  </si>
  <si>
    <t>ул. Декабристов, д. 3</t>
  </si>
  <si>
    <t>ул. Декабристов, д. 5</t>
  </si>
  <si>
    <t>ул. Декабристов, д. 7</t>
  </si>
  <si>
    <t>ул. Декабристов, д. 7/1</t>
  </si>
  <si>
    <t>ул. Декабристов, д. 7/2</t>
  </si>
  <si>
    <t>ул. Дзержинского, д. 10</t>
  </si>
  <si>
    <t>ул. Дзержинского, д. 12</t>
  </si>
  <si>
    <t>ул. Дзержинского, д. 14А</t>
  </si>
  <si>
    <t>ул. Дзержинского, д. 14Б</t>
  </si>
  <si>
    <t>ул. Дзержинского, д. 14В</t>
  </si>
  <si>
    <t>ул. Дзержинского, д. 16А</t>
  </si>
  <si>
    <t>ул. Дзержинского, д. 16Б</t>
  </si>
  <si>
    <t>ул. Дзержинского, д. 4</t>
  </si>
  <si>
    <t>ул. Дзержинского, д. 4/1</t>
  </si>
  <si>
    <t>ул. Дзержинского, д. 6</t>
  </si>
  <si>
    <t>ул. Дзержинского, д. 6/1</t>
  </si>
  <si>
    <t>ул. Ленинградская, д. 1</t>
  </si>
  <si>
    <t>ул. Ленинградская, д. 17</t>
  </si>
  <si>
    <t>ул. Ленинградская, д. 3</t>
  </si>
  <si>
    <t>ул. Лермонтова, д. 11</t>
  </si>
  <si>
    <t>ул. Лермонтова, д. 11/2</t>
  </si>
  <si>
    <t>ул. Лермонтова, д. 6/2</t>
  </si>
  <si>
    <t>ул. Магистральная, д. 26</t>
  </si>
  <si>
    <t>ул. Майская, д. 4</t>
  </si>
  <si>
    <t>ул. Майская, д. 8</t>
  </si>
  <si>
    <t>ул. Мелик-Карамова, д. 41</t>
  </si>
  <si>
    <t>ул. Мелик-Карамова, д. 47/1</t>
  </si>
  <si>
    <t>ул. Мелик-Карамова, д. 47/2</t>
  </si>
  <si>
    <t>ул. Мелик-Карамова, д. 64</t>
  </si>
  <si>
    <t>ул. Мелик-Карамова, д. 66</t>
  </si>
  <si>
    <t>ул. Мелик-Карамова, д. 70</t>
  </si>
  <si>
    <t>ул. Мелик-Карамова, д. 72</t>
  </si>
  <si>
    <t>ул. Мелик-Карамова, д. 74Б</t>
  </si>
  <si>
    <t>ул. Мелик-Карамова, д. 76</t>
  </si>
  <si>
    <t>ул. Мелик-Карамова, д. 76а</t>
  </si>
  <si>
    <t>ул. Мелик-Карамова, д. 76б</t>
  </si>
  <si>
    <t>ул. Мелик-Карамова, д. 76в</t>
  </si>
  <si>
    <t>ул. Нагорная, д. 11</t>
  </si>
  <si>
    <t>ул. Нагорная, д. 3</t>
  </si>
  <si>
    <t>ул. Нагорная, д. 9</t>
  </si>
  <si>
    <t>ул. Островского, д. 30</t>
  </si>
  <si>
    <t>ул. Островского, д. 30А</t>
  </si>
  <si>
    <t>ул. Островского, д. 32</t>
  </si>
  <si>
    <t>ул. Островского, д. 34</t>
  </si>
  <si>
    <t>ул. Островского, д. 38</t>
  </si>
  <si>
    <t>ул. Островского, д. 4</t>
  </si>
  <si>
    <t>ул. Привокзальная, д. 10</t>
  </si>
  <si>
    <t>ул. Привокзальная, д. 18</t>
  </si>
  <si>
    <t>ул. Привокзальная, д. 4</t>
  </si>
  <si>
    <t>ул. Привокзальная, д. 6</t>
  </si>
  <si>
    <t>ул. Просвещения, д. 27</t>
  </si>
  <si>
    <t>ул. Просвещения, д. 37</t>
  </si>
  <si>
    <t>ул. Просвещения, д. 39</t>
  </si>
  <si>
    <t>ул. Просвещения, д. 41</t>
  </si>
  <si>
    <t>ул. Просвещения, д. 42</t>
  </si>
  <si>
    <t>ул. Просвещения, д. 49</t>
  </si>
  <si>
    <t>ул. Профсоюзов, д. 22</t>
  </si>
  <si>
    <t>ул. Пушкина, д. 5</t>
  </si>
  <si>
    <t>ул. Республики, д. 69</t>
  </si>
  <si>
    <t>ул. Республики, д. 71</t>
  </si>
  <si>
    <t>ул. Республики, д. 80</t>
  </si>
  <si>
    <t>ул. Республики, д. 83</t>
  </si>
  <si>
    <t>ул. Республики, д. 86</t>
  </si>
  <si>
    <t>ул. Республики, д. 88</t>
  </si>
  <si>
    <t>ул. Студенческая, д. 11</t>
  </si>
  <si>
    <t>ул. Толстого, д. 16</t>
  </si>
  <si>
    <t>ул. Толстого, д. 28</t>
  </si>
  <si>
    <t>ул. Федорова, д. 69</t>
  </si>
  <si>
    <t>ул. Чехова, д. 6</t>
  </si>
  <si>
    <t>ул. Чехова, д. 8</t>
  </si>
  <si>
    <t>ул. Энгельса, д. 7</t>
  </si>
  <si>
    <t>ул. Энергетиков, д. 11</t>
  </si>
  <si>
    <t>ул. Энергетиков, д. 13</t>
  </si>
  <si>
    <t>ул. Энергетиков, д. 16а</t>
  </si>
  <si>
    <t>ул. Энергетиков, д. 26</t>
  </si>
  <si>
    <t>ул. Энергетиков, д. 29</t>
  </si>
  <si>
    <t>ул. Энергетиков, д. 33</t>
  </si>
  <si>
    <t>ул. Энергетиков, д. 3/1</t>
  </si>
  <si>
    <t>ул. Энергетиков, д. 3/2</t>
  </si>
  <si>
    <t>ул. Энергетиков, д. 41</t>
  </si>
  <si>
    <t>ул. Энергетиков, д. 43</t>
  </si>
  <si>
    <t>ул. Энергетиков, д. 5</t>
  </si>
  <si>
    <t>ул. Энергетиков, д. 7</t>
  </si>
  <si>
    <t>ул. Энергетиков, д. 9</t>
  </si>
  <si>
    <t>ул. Энтузиастов, д. 1</t>
  </si>
  <si>
    <t>ул. Энтузиастов, д. 39</t>
  </si>
  <si>
    <t>ул. Энтузиастов, д. 40</t>
  </si>
  <si>
    <t>ул. Энтузиастов, д. 42</t>
  </si>
  <si>
    <t>ул. Энтузиастов, д. 44</t>
  </si>
  <si>
    <t>ул. Энтузиастов, д. 55</t>
  </si>
  <si>
    <t>ул. Энтузиастов, д. 6</t>
  </si>
  <si>
    <t>ул. Энтузиастов, д. 67</t>
  </si>
  <si>
    <t>ул. Энтузиастов, д. 69</t>
  </si>
  <si>
    <t>ул. Энтузиастов, д. 8</t>
  </si>
  <si>
    <t>ул. Югорская, д. 24</t>
  </si>
  <si>
    <t>Итого по городу Сургуту</t>
  </si>
  <si>
    <t>г. Советский, ул. Гагарина, д. 71</t>
  </si>
  <si>
    <t>г. Советский, ул. Гагарина, д. 73</t>
  </si>
  <si>
    <t>г. Советский, ул. Гагарина, д. 75</t>
  </si>
  <si>
    <t>г. Советский, ул. Гагарина, д. 77</t>
  </si>
  <si>
    <t>г. Советский, ул. Гастелло, д. 33А</t>
  </si>
  <si>
    <t>г. Советский, ул. Гастелло, д. 35</t>
  </si>
  <si>
    <t>г. Советский, ул. Гастелло, д. 41</t>
  </si>
  <si>
    <t>г. Советский, ул. Железнодорожная, д. 2</t>
  </si>
  <si>
    <t>г. Советский, ул. Железнодорожная, д. 16</t>
  </si>
  <si>
    <t>г. Советский, ул. Железнодорожная, д. 18</t>
  </si>
  <si>
    <t>г. Советский, ул. Железнодорожная, д. 6</t>
  </si>
  <si>
    <t>г. Советский, ул. Киевская, д. 18</t>
  </si>
  <si>
    <t>г. Советский, ул. Киевская, д. 31</t>
  </si>
  <si>
    <t>г. Советский, ул. Киевская, д. 35</t>
  </si>
  <si>
    <t>г. Советский, ул. Киевская, д. 37</t>
  </si>
  <si>
    <t>г. Советский, ул. Кошевого, д. 7</t>
  </si>
  <si>
    <t>г. Советский, ул. Советская, д. 2</t>
  </si>
  <si>
    <t>г. Советский, ул. Советская, д. 31</t>
  </si>
  <si>
    <t>п. Алябьевский, ул. Коммунистическая, д. 18</t>
  </si>
  <si>
    <t>п. Алябьевский, ул. Ленина, д. 5</t>
  </si>
  <si>
    <t>п. Алябьевский, ул. Ленина, д. 7</t>
  </si>
  <si>
    <t>п. Алябьевский, ул. Новоселов, д. 5</t>
  </si>
  <si>
    <t>п. Алябьевский, ул. Новоселов, д. 7</t>
  </si>
  <si>
    <t>пгт. Агириш, ул. Вокзальная, д. 5</t>
  </si>
  <si>
    <t>пгт. Агириш, ул. Вокзальная, д. 7</t>
  </si>
  <si>
    <t>пгт. Агириш, ул. Спортивная, д. 16А</t>
  </si>
  <si>
    <t>пгт. Агириш, ул. Спортивная, д. 26</t>
  </si>
  <si>
    <t>пгт. Агириш, ул. Спортивная, д. 29</t>
  </si>
  <si>
    <t>пгт. Агириш, ул. Юбилейная, д. 30</t>
  </si>
  <si>
    <t>г. Лянтор, мкр. 10-й, д. 59</t>
  </si>
  <si>
    <t>г. Лянтор, мкр. 10-й, д. 63</t>
  </si>
  <si>
    <t>г. Лянтор, мкр. 4-й, д. 10</t>
  </si>
  <si>
    <t>г. Лянтор, мкр. 4-й, д. 12</t>
  </si>
  <si>
    <t>г. Лянтор, мкр. 4-й, д. 13</t>
  </si>
  <si>
    <t>г. Лянтор, мкр. 4-й, д. 14</t>
  </si>
  <si>
    <t>г. Лянтор, мкр. 4-й, д. 15</t>
  </si>
  <si>
    <t>г. Лянтор, мкр. 4-й, д. 16</t>
  </si>
  <si>
    <t>г. Лянтор, мкр. 4-й, д. 17</t>
  </si>
  <si>
    <t>г. Лянтор, мкр. 4-й, д. 18</t>
  </si>
  <si>
    <t>г. Лянтор, мкр. 4-й, д. 19</t>
  </si>
  <si>
    <t>г. Лянтор, мкр. 4-й, д. 3</t>
  </si>
  <si>
    <t>г. Лянтор, мкр. 4-й, д. 5</t>
  </si>
  <si>
    <t>г. Лянтор, мкр. 4-й, д. 6</t>
  </si>
  <si>
    <t>г. Лянтор, мкр. 4-й, д. 7</t>
  </si>
  <si>
    <t>г. Лянтор, мкр. 4-й, д. 8</t>
  </si>
  <si>
    <t>пгт. Белый Яр, мкр. 1-й, д. 7</t>
  </si>
  <si>
    <t>пгт. Белый Яр, ул. Ермака, д. 2</t>
  </si>
  <si>
    <t>пгт. Белый Яр, ул. Есенина, д. 37</t>
  </si>
  <si>
    <t>пгт. Белый Яр, ул. Кушникова, д. 66</t>
  </si>
  <si>
    <t>пгт. Белый Яр, ул. Лесная, д. 25</t>
  </si>
  <si>
    <t>пгт. Белый Яр, ул. Островского, д. 19</t>
  </si>
  <si>
    <t>пгт. Белый Яр, ул. Фадеева, д. 14/1</t>
  </si>
  <si>
    <t>пгт. Белый Яр, ул. Фадеева, д. 18</t>
  </si>
  <si>
    <t>пгт. Белый Яр, ул. Фадеева, д. 19</t>
  </si>
  <si>
    <t>пгт. Белый Яр, ул. Фадеева, д. 2</t>
  </si>
  <si>
    <t>пгт. Белый Яр, ул. Шукшина, д. 11</t>
  </si>
  <si>
    <t>пгт. Белый Яр, ул. Шукшина, д. 16А</t>
  </si>
  <si>
    <t>пгт. Федоровский, проезд Промышленный, д. 22</t>
  </si>
  <si>
    <t>пгт. Федоровский, ул. Ленина, д. 11</t>
  </si>
  <si>
    <t>пгт. Федоровский, ул. Ленина, д. 13А</t>
  </si>
  <si>
    <t>пгт. Федоровский, ул. Ленина, д. 19</t>
  </si>
  <si>
    <t>пгт. Федоровский, ул. Ленина, д. 19А</t>
  </si>
  <si>
    <t>пгт. Федоровский, ул. Ленина, д. 27</t>
  </si>
  <si>
    <t>пгт. Федоровский, ул. Ленина, д. 27А</t>
  </si>
  <si>
    <t>пгт. Федоровский, ул. Ломоносова, д. 2</t>
  </si>
  <si>
    <t>пгт. Федоровский, ул. Московская, д. 13</t>
  </si>
  <si>
    <t>пгт. Федоровский, ул. Московская, д. 15А</t>
  </si>
  <si>
    <t>пгт. Федоровский, ул. Пионерная, д. 31а</t>
  </si>
  <si>
    <t>пгт. Федоровский, ул. Пионерная, д. 38А</t>
  </si>
  <si>
    <t>пгт. Федоровский, ул. Савуйская, д. 21</t>
  </si>
  <si>
    <t>пгт. Федоровский, ул. Строителей, д. 13</t>
  </si>
  <si>
    <t>пгт. Федоровский, ул. Строителей, д. 21</t>
  </si>
  <si>
    <t>пгт. Федоровский, ул. Строителей, д. 23</t>
  </si>
  <si>
    <t>пгт. Федоровский, ул. Федорова, д. 1А</t>
  </si>
  <si>
    <t>пгт. Федоровский, ул. Федорова, д. 3А</t>
  </si>
  <si>
    <t>пгт. Федоровский, ул. Федорова, д. 3Б</t>
  </si>
  <si>
    <t>пгт. Федоровский, ул. Федорова, д. 7</t>
  </si>
  <si>
    <t>пгт. Федоровский, ул. Федорова, д. 7А</t>
  </si>
  <si>
    <t>с. Локосово, ул. Балуева, д. 26</t>
  </si>
  <si>
    <t>с. Локосово, ул. Заводская, д. 1/1</t>
  </si>
  <si>
    <t>с. Локосово, ул. Заводская, д. 1КОРП2</t>
  </si>
  <si>
    <t>с. Локосово, ул. Заводская, д. 3КОРП1</t>
  </si>
  <si>
    <t>с. Локосово, ул. Заводская, д. 3КОРП2</t>
  </si>
  <si>
    <t>с. Локосово, ул. Центральная, д. 42</t>
  </si>
  <si>
    <t>город Урай</t>
  </si>
  <si>
    <t>мкр. 1Д, д. 68</t>
  </si>
  <si>
    <t>мкр. 2, д. 101</t>
  </si>
  <si>
    <t>мкр. 2, д. 102</t>
  </si>
  <si>
    <t>мкр. 2, д. 104</t>
  </si>
  <si>
    <t>мкр. 2, д. 31</t>
  </si>
  <si>
    <t>мкр. 2, д. 32</t>
  </si>
  <si>
    <t>мкр. 2, д. 33</t>
  </si>
  <si>
    <t>мкр. 2, д. 35</t>
  </si>
  <si>
    <t>мкр. 2, д. 36</t>
  </si>
  <si>
    <t>мкр. 2, д. 38</t>
  </si>
  <si>
    <t>мкр. 2, д. 40</t>
  </si>
  <si>
    <t>мкр. 2, д. 41</t>
  </si>
  <si>
    <t>мкр. 2, д. 64</t>
  </si>
  <si>
    <t>мкр. 2, д. 78</t>
  </si>
  <si>
    <t>мкр. 2, д. 79</t>
  </si>
  <si>
    <t>мкр. 2, д. 91</t>
  </si>
  <si>
    <t>мкр. 3, д. 1</t>
  </si>
  <si>
    <t>мкр. 3, д. 2</t>
  </si>
  <si>
    <t>ул. Шевченко, д. 16</t>
  </si>
  <si>
    <t>Итого по городу Урай</t>
  </si>
  <si>
    <t>город Ханты-Мансийск</t>
  </si>
  <si>
    <t>ул. Гагарина, д. 193</t>
  </si>
  <si>
    <t>ул. Гагарина, д. 27А</t>
  </si>
  <si>
    <t>ул. Гагарина, д. 27Б</t>
  </si>
  <si>
    <t>ул. Гагарина, д. 288А</t>
  </si>
  <si>
    <t>ул. Гагарина, д. 290</t>
  </si>
  <si>
    <t>ул. Гагарина, д. 51</t>
  </si>
  <si>
    <t>ул. Гагарина, д. 70</t>
  </si>
  <si>
    <t>ул. Заводская, д. 8А</t>
  </si>
  <si>
    <t>ул. Калинина, д. 18</t>
  </si>
  <si>
    <t>ул. Калинина, д. 22</t>
  </si>
  <si>
    <t>ул. Калинина, д. 22А</t>
  </si>
  <si>
    <t>ул. Калинина, д. 34А</t>
  </si>
  <si>
    <t>ул. Карла Маркса, д. 4</t>
  </si>
  <si>
    <t>ул. Кирова, д. 39</t>
  </si>
  <si>
    <t>ул. Коминтерна, д. 13</t>
  </si>
  <si>
    <t>ул. Комсомольская, д. 17</t>
  </si>
  <si>
    <t>ул. Конева, д. 2</t>
  </si>
  <si>
    <t>ул. Красноармейская, д. 24</t>
  </si>
  <si>
    <t>ул. Красногвардейская, д. 11</t>
  </si>
  <si>
    <t>ул. Ленина, д. 39</t>
  </si>
  <si>
    <t>ул. Ленина, д. 82</t>
  </si>
  <si>
    <t>ул. Лопарева, д. 14</t>
  </si>
  <si>
    <t>ул. Лопарева, д. 15</t>
  </si>
  <si>
    <t>ул. Менделеева, д. 3</t>
  </si>
  <si>
    <t>ул. Менделеева, д. 3А</t>
  </si>
  <si>
    <t>ул. Мира, д. 127А</t>
  </si>
  <si>
    <t>ул. Мира, д. 74</t>
  </si>
  <si>
    <t>ул. Мира, д. 63</t>
  </si>
  <si>
    <t>ул. Мира, д. 65</t>
  </si>
  <si>
    <t>ул. Мира, д. 65/1</t>
  </si>
  <si>
    <t>ул. Мира, д. 68</t>
  </si>
  <si>
    <t>ул. Объездная, д. 12</t>
  </si>
  <si>
    <t>ул. Парковая, д. 92</t>
  </si>
  <si>
    <t>ул. Парковая, д. 92Б</t>
  </si>
  <si>
    <t>ул. Пионерская, д. 118</t>
  </si>
  <si>
    <t>ул. Пионерская, д. 48</t>
  </si>
  <si>
    <t>ул. Пионерская, д. 27</t>
  </si>
  <si>
    <t>ул. Пушкина, д. 3</t>
  </si>
  <si>
    <t>ул. Рознина, д. 119</t>
  </si>
  <si>
    <t>ул. Строителей, д. 90</t>
  </si>
  <si>
    <t>ул. Строителей, д. 93/2</t>
  </si>
  <si>
    <t>ул. Чехова, д. 18</t>
  </si>
  <si>
    <t>ул. Чехова, д. 26</t>
  </si>
  <si>
    <t>ул. Чехова, д. 51</t>
  </si>
  <si>
    <t>ул. Чехова, д. 62А</t>
  </si>
  <si>
    <t>ул. Чехова, д. 63А</t>
  </si>
  <si>
    <t>ул. Чехова, д. 77/3</t>
  </si>
  <si>
    <t>ул. Чехова, д. 77/4</t>
  </si>
  <si>
    <t>ул. Чкалова, д. 40</t>
  </si>
  <si>
    <t>ул. Школьная, д. 14</t>
  </si>
  <si>
    <t>ул. Энгельса, д. 12</t>
  </si>
  <si>
    <t>ул. Ямская, д. 1</t>
  </si>
  <si>
    <t>ул. Ямская, д. 1/1</t>
  </si>
  <si>
    <t>ул. Ямская, д. 3/1</t>
  </si>
  <si>
    <t>Итого по городу Ханты-Мансийску</t>
  </si>
  <si>
    <t>город Югорск</t>
  </si>
  <si>
    <t>ул. 40 лет Победы, д. 1</t>
  </si>
  <si>
    <t>ул. Газовиков, д. 2</t>
  </si>
  <si>
    <t>ул. Газовиков, д. 3</t>
  </si>
  <si>
    <t>ул. Газовиков, д. 4</t>
  </si>
  <si>
    <t>ул. Газовиков, д. 5</t>
  </si>
  <si>
    <t>ул. Геологов, д. 13</t>
  </si>
  <si>
    <t>ул. Железнодорожная, д. 31</t>
  </si>
  <si>
    <t>ул. Железнодорожная, д. 37</t>
  </si>
  <si>
    <t>ул. Менделеева, д. 32КОРП1</t>
  </si>
  <si>
    <t>ул. Механизаторов, д. 10</t>
  </si>
  <si>
    <t>ул. Таежная, д. 12, корп. 2</t>
  </si>
  <si>
    <t>ул. Толстого, д. 12</t>
  </si>
  <si>
    <t>ул. Толстого, д. 14</t>
  </si>
  <si>
    <t>ул. Толстого, д. 2</t>
  </si>
  <si>
    <t>ул. Толстого, д. 4</t>
  </si>
  <si>
    <t>ул. Толстого, д. 6</t>
  </si>
  <si>
    <t>ул. Энтузиастов, д. 3Б</t>
  </si>
  <si>
    <t>Итого по городу Югорску</t>
  </si>
  <si>
    <t>2021 год</t>
  </si>
  <si>
    <t>Итого по автономному округу на 2021 год</t>
  </si>
  <si>
    <t>ул. Ленинградская, д. 57</t>
  </si>
  <si>
    <t>ул. Ленинградская, д. 8</t>
  </si>
  <si>
    <t>ул. Мира, д. 23</t>
  </si>
  <si>
    <t>ул. Мира, д. 25</t>
  </si>
  <si>
    <t>ул. Мира, д. 27</t>
  </si>
  <si>
    <t>ул. Мира, д. 29</t>
  </si>
  <si>
    <t>ул. Молодежная, д. 12</t>
  </si>
  <si>
    <t>ул. Молодежная, д. 13Б</t>
  </si>
  <si>
    <t>ул. Молодежная, д. 2</t>
  </si>
  <si>
    <t>ул. Молодежная, д. 26</t>
  </si>
  <si>
    <t>ул. Молодежная, д. 32</t>
  </si>
  <si>
    <t>ул. Молодежная, д. 34</t>
  </si>
  <si>
    <t>ул. Молодежная, д. 7</t>
  </si>
  <si>
    <t>ул. Прибалтийская, д. 3А</t>
  </si>
  <si>
    <t>ул. Прибалтийская, д. 9</t>
  </si>
  <si>
    <t>ул. Прибалтийская, д. 9А</t>
  </si>
  <si>
    <t>ул. Привокзальная, д. 13</t>
  </si>
  <si>
    <t>ул. Привокзальная, д. 29А</t>
  </si>
  <si>
    <t>ул. Таллинская, д. 1</t>
  </si>
  <si>
    <t>ул. Таллинская, д. 1А</t>
  </si>
  <si>
    <t>мкр. 10-й, д. 12</t>
  </si>
  <si>
    <t>мкр. 10-й, д. 13</t>
  </si>
  <si>
    <t>мкр. 10-й, д. 2</t>
  </si>
  <si>
    <t>мкр. 10-й, д. 23</t>
  </si>
  <si>
    <t>мкр. 10-й, д. 27</t>
  </si>
  <si>
    <t>мкр. 10-й, д. 5</t>
  </si>
  <si>
    <t>мкр. 10-й, д. 7</t>
  </si>
  <si>
    <t>мкр. 10-й, д. 8</t>
  </si>
  <si>
    <t>мкр. 10-й, д. 9</t>
  </si>
  <si>
    <t>мкр. 11А, д. 10</t>
  </si>
  <si>
    <t>мкр. 11А, д. 12</t>
  </si>
  <si>
    <t>мкр. 11А, д. 9</t>
  </si>
  <si>
    <t>мкр. 11А, пер. Восточный, д. 3</t>
  </si>
  <si>
    <t>мкр. 14-й, д. 9</t>
  </si>
  <si>
    <t>мкр. 6-й, д. 50</t>
  </si>
  <si>
    <t>мкр. 7-й, д. 1</t>
  </si>
  <si>
    <t>мкр. 7-й, д. 2</t>
  </si>
  <si>
    <t>мкр. 7-й, д. 5</t>
  </si>
  <si>
    <t>мкр. 8А, д. 3</t>
  </si>
  <si>
    <t>мкр. 8-й, д. 19</t>
  </si>
  <si>
    <t>мкр. 8-й, д. 21</t>
  </si>
  <si>
    <t>мкр. 8-й, д. 23</t>
  </si>
  <si>
    <t>мкр. 9-й, д. 20</t>
  </si>
  <si>
    <t>мкр. 9-й, д. 21</t>
  </si>
  <si>
    <t>мкр. 9-й, д. 22</t>
  </si>
  <si>
    <t>мкр. 9-й, д. 24</t>
  </si>
  <si>
    <t>мкр. 9-й, д. 25</t>
  </si>
  <si>
    <t>мкр. 9-й, д. 26</t>
  </si>
  <si>
    <t>мкр. 9-й, д. 27</t>
  </si>
  <si>
    <t>п. ПНМК-6, д. 4</t>
  </si>
  <si>
    <t>пгт. Пойковский, мкр. 4-й, д. 1</t>
  </si>
  <si>
    <t>пгт. Пойковский, мкр. 4-й, д. 18</t>
  </si>
  <si>
    <t>пгт. Пойковский, мкр. 4-й, д. 2</t>
  </si>
  <si>
    <t>пгт. Пойковский, мкр. 4-й, д. 3</t>
  </si>
  <si>
    <t>пгт. Пойковский, мкр. 6-й, д. 1</t>
  </si>
  <si>
    <t>пгт. Пойковский, мкр. 7-й, д. 1/2</t>
  </si>
  <si>
    <t>пгт. Пойковский, мкр. 7-й, д. 21/22</t>
  </si>
  <si>
    <t>пгт. Пойковский, мкр. Дорожник, д. 4</t>
  </si>
  <si>
    <t>пгт. Пойковский, мкр. Дорожник, д. 6</t>
  </si>
  <si>
    <t>п. Магистраль, д. 18</t>
  </si>
  <si>
    <t>ул. Декабристов, д. 4</t>
  </si>
  <si>
    <t>ул. Декабристов, д. 6</t>
  </si>
  <si>
    <t>ул. Декабристов, д. 8</t>
  </si>
  <si>
    <t>ул. Дзержинского, д. 21</t>
  </si>
  <si>
    <t>ул. Дружбы Народов, д. 26Г</t>
  </si>
  <si>
    <t>ул. Дружбы Народов, д. 30А</t>
  </si>
  <si>
    <t>ул. Заводская, д. 13А</t>
  </si>
  <si>
    <t>ул. Заводская, д. 15КОРП12</t>
  </si>
  <si>
    <t>ул. Интернациональная, д. 10А</t>
  </si>
  <si>
    <t>ул. Интернациональная, д. 8А</t>
  </si>
  <si>
    <t>ул. Ленина, д. 25</t>
  </si>
  <si>
    <t>ул. Маршала Жукова, д. 10</t>
  </si>
  <si>
    <t>ул. Маршала Жукова, д. 16Б</t>
  </si>
  <si>
    <t>ул. Маршала Жукова, д. 8ВСТАВКА</t>
  </si>
  <si>
    <t>ул. Менделеева, д. 26</t>
  </si>
  <si>
    <t>ул. Менделеева, д. 26А</t>
  </si>
  <si>
    <t>ул. Менделеева, д. 28</t>
  </si>
  <si>
    <t>ул. Менделеева, д. 30Б</t>
  </si>
  <si>
    <t>ул. Менделеева, д. 32</t>
  </si>
  <si>
    <t>ул. Мира, д. 62</t>
  </si>
  <si>
    <t>ул. Мира, д. 64А</t>
  </si>
  <si>
    <t>ул. Мира, д. 66</t>
  </si>
  <si>
    <t>ул. Мира, д. 66А</t>
  </si>
  <si>
    <t>ул. Мира, д. 68А</t>
  </si>
  <si>
    <t>ул. Мира, д. 70</t>
  </si>
  <si>
    <t>ул. Мира, д. 70А</t>
  </si>
  <si>
    <t>ул. Мира, д. 74А</t>
  </si>
  <si>
    <t>ул. Мира, д. 80</t>
  </si>
  <si>
    <t>ул. Мира, д. 80А</t>
  </si>
  <si>
    <t>ул. Омская, д. 24</t>
  </si>
  <si>
    <t>ул. Омская, д. 60</t>
  </si>
  <si>
    <t>ул. Пермская, д. 14А</t>
  </si>
  <si>
    <t>ул. Пермская, д. 16А</t>
  </si>
  <si>
    <t>ул. Пермская, д. 16Б</t>
  </si>
  <si>
    <t>ул. Северная, д. 6А</t>
  </si>
  <si>
    <t>ул. Северная, д. 76</t>
  </si>
  <si>
    <t>ул. Северная, д. 76А</t>
  </si>
  <si>
    <t>ул. Северная, д. 76Б</t>
  </si>
  <si>
    <t>ул. Северная, д. 8</t>
  </si>
  <si>
    <t>ул. Спортивная, д. 15</t>
  </si>
  <si>
    <t>ул. Спортивная, д. 1А</t>
  </si>
  <si>
    <t>ул. Спортивная, д. 3А</t>
  </si>
  <si>
    <t>ул. Ханты-Мансийская, д. 29</t>
  </si>
  <si>
    <t>ул. Ханты-Мансийская, д. 29Б</t>
  </si>
  <si>
    <t>ул. Ханты-Мансийская, д. 37А</t>
  </si>
  <si>
    <t>ул. Ханты-Мансийская, д. 37Б</t>
  </si>
  <si>
    <t>ул. Ханты-Мансийская, д. 45А</t>
  </si>
  <si>
    <t>ул. Ханты-Мансийская, д. 45Б</t>
  </si>
  <si>
    <t>ул. Ханты-Мансийская, д. 45В</t>
  </si>
  <si>
    <t>мкр. 1-й, д. 23</t>
  </si>
  <si>
    <t>мкр. 2-й, д. 12</t>
  </si>
  <si>
    <t>мкр. 2-й, д. 15</t>
  </si>
  <si>
    <t>мкр. 2-й, д. 7</t>
  </si>
  <si>
    <t>мкр. 2-й, д. 9</t>
  </si>
  <si>
    <t>ул. Пионерская, д. 28</t>
  </si>
  <si>
    <t>ул. Речная, д. 103</t>
  </si>
  <si>
    <t>ул. Речная, д. 135</t>
  </si>
  <si>
    <t>ул. Речная, д. 15</t>
  </si>
  <si>
    <t>мкр 2а Лесников, ул. Советская, д. 26</t>
  </si>
  <si>
    <t>мкр 2а Лесников, ул. Советская, д. 28</t>
  </si>
  <si>
    <t>мкр 2а Лесников, ул. Советская, д. 30</t>
  </si>
  <si>
    <t>мкр 2а Лесников, ул. Советская, д. 32</t>
  </si>
  <si>
    <t>мкр. 5-й Солнечный, д. 10</t>
  </si>
  <si>
    <t>мкр. 6 Пионерный, д. 61</t>
  </si>
  <si>
    <t>Итого по городу Пыть-Ях</t>
  </si>
  <si>
    <t>п. Лунный, д. 1</t>
  </si>
  <si>
    <t>пр-кт. Комсомольский, д. 25</t>
  </si>
  <si>
    <t>пр-кт. Ленина, д. 67</t>
  </si>
  <si>
    <t>пр-кт. Мира, д. 24</t>
  </si>
  <si>
    <t>пр-кт. Мира, д. 28</t>
  </si>
  <si>
    <t>пр-кт. Мира, д. 30/1</t>
  </si>
  <si>
    <t>пр-кт. Мира, д. 32</t>
  </si>
  <si>
    <t>проезд Первопроходцев, д. 1</t>
  </si>
  <si>
    <t>проезд Первопроходцев, д. 10</t>
  </si>
  <si>
    <t>проезд Первопроходцев, д. 11/1</t>
  </si>
  <si>
    <t>ул. 50 лет ВЛКСМ, д. 2/1</t>
  </si>
  <si>
    <t>ул. 50 лет ВЛКСМ, д. 3</t>
  </si>
  <si>
    <t>ул. Бажова, д. 29*</t>
  </si>
  <si>
    <t>ул. Бажова, д. 31*</t>
  </si>
  <si>
    <t>ул. Быстринская, д. 18/1</t>
  </si>
  <si>
    <t>ул. Гагарина, д. 24</t>
  </si>
  <si>
    <t>ул. Гагарина, д. 26</t>
  </si>
  <si>
    <t>ул. Григория Кукуевицкого, д. 12/2</t>
  </si>
  <si>
    <t>ул. Григория Кукуевицкого, д. 5/3</t>
  </si>
  <si>
    <t>ул. Губкина, д. 21</t>
  </si>
  <si>
    <t>ул. Дзержинского, д. 24</t>
  </si>
  <si>
    <t>ул. Крылова, д. 21</t>
  </si>
  <si>
    <t>ул. Крылова, д. 23</t>
  </si>
  <si>
    <t>ул. Магистральная, д. 28</t>
  </si>
  <si>
    <t>ул. Магистральная, д. 32</t>
  </si>
  <si>
    <t>ул. Магистральная, д. 34</t>
  </si>
  <si>
    <t>ул. Маяковского, д. 16</t>
  </si>
  <si>
    <t>ул. Маяковского, д. 39</t>
  </si>
  <si>
    <t>ул. Островского, д. 18</t>
  </si>
  <si>
    <t>ул. Островского, д. 20</t>
  </si>
  <si>
    <t>ул. Островского, д. 22</t>
  </si>
  <si>
    <t>ул. Островского, д. 24</t>
  </si>
  <si>
    <t>ул. Островского, д. 26</t>
  </si>
  <si>
    <t>ул. Островского, д. 28</t>
  </si>
  <si>
    <t>ул. Островского, д. 40</t>
  </si>
  <si>
    <t>ул. Островского, д. 42</t>
  </si>
  <si>
    <t>ул. Островского, д. 44</t>
  </si>
  <si>
    <t>ул. Островского, д. 46</t>
  </si>
  <si>
    <t>ул. Просвещения, д. 33</t>
  </si>
  <si>
    <t>ул. Просвещения, д. 35</t>
  </si>
  <si>
    <t>ул. Просвещения, д. 43*</t>
  </si>
  <si>
    <t>ул. Просвещения, д. 47</t>
  </si>
  <si>
    <t>ул. Профсоюзов, д. 42</t>
  </si>
  <si>
    <t>ул. Пушкина, д. 1</t>
  </si>
  <si>
    <t>ул. Пушкина, д. 15</t>
  </si>
  <si>
    <t>ул. Пушкина, д. 16</t>
  </si>
  <si>
    <t>ул. Пушкина, д. 17</t>
  </si>
  <si>
    <t>ул. Пушкина, д. 18</t>
  </si>
  <si>
    <t>ул. Пушкина, д. 19</t>
  </si>
  <si>
    <t>ул. Пушкина, д. 21</t>
  </si>
  <si>
    <t>ул. Пушкина, д. 22</t>
  </si>
  <si>
    <t>ул. Пушкина, д. 23</t>
  </si>
  <si>
    <t>ул. Пушкина, д. 25</t>
  </si>
  <si>
    <t>ул. Пушкина, д. 25А</t>
  </si>
  <si>
    <t>ул. Пушкина, д. 27</t>
  </si>
  <si>
    <t>ул. Пушкина, д. 29</t>
  </si>
  <si>
    <t>ул. Пушкина, д. 33</t>
  </si>
  <si>
    <t>ул. Пушкина, д. 7</t>
  </si>
  <si>
    <t>ул. Пушкина, д. 8</t>
  </si>
  <si>
    <t>ул. Пушкина, д. 8/1</t>
  </si>
  <si>
    <t>ул. Пушкина, д. 8/2</t>
  </si>
  <si>
    <t>ул. Пушкина, д. 8/3</t>
  </si>
  <si>
    <t>ул. Республики, д. 65</t>
  </si>
  <si>
    <t>ул. Федорова, д. 59</t>
  </si>
  <si>
    <t>ул. Федорова, д. 61</t>
  </si>
  <si>
    <t>ул. Федорова, д. 67</t>
  </si>
  <si>
    <t>ул. Югорская, д. 5/2</t>
  </si>
  <si>
    <t>г. Советский, ул. Макаренко, д. 18</t>
  </si>
  <si>
    <t>г. Лянтор, мкр. 6а, д. 87</t>
  </si>
  <si>
    <t>г. Лянтор, мкр. 6а, д. 91</t>
  </si>
  <si>
    <t>г. Лянтор, мкр. 6а, д. 94</t>
  </si>
  <si>
    <t>г. Лянтор, мкр. 6а, д. 96</t>
  </si>
  <si>
    <t>п. Нижнесортымский, ул. Нефтяников, д. 11</t>
  </si>
  <si>
    <t>п. Нижнесортымский, ул. Нефтяников, д. 11А</t>
  </si>
  <si>
    <t>п. Нижнесортымский, ул. Нефтяников, д. 13</t>
  </si>
  <si>
    <t>п. Нижнесортымский, ул. Нефтяников, д. 13А</t>
  </si>
  <si>
    <t>п. Нижнесортымский, ул. Нефтяников, д. 15</t>
  </si>
  <si>
    <t>п. Нижнесортымский, ул. Нефтяников, д. 5А</t>
  </si>
  <si>
    <t>п. Нижнесортымский, ул. Нефтяников, д. 9</t>
  </si>
  <si>
    <t>п. Нижнесортымский, ул. Северная, д. 10</t>
  </si>
  <si>
    <t>п. Нижнесортымский, ул. Северная, д. 12</t>
  </si>
  <si>
    <t>п. Нижнесортымский, ул. Северная, д. 14</t>
  </si>
  <si>
    <t>пгт. Барсово, ул. Апрельская, д. 6</t>
  </si>
  <si>
    <t>пгт. Барсово, ул. Апрельская, д. 7</t>
  </si>
  <si>
    <t>пгт. Федоровский, ул. Федорова, д. 3</t>
  </si>
  <si>
    <t>Итого по городу Ураю</t>
  </si>
  <si>
    <t>ул. Карла Маркса, д. 30</t>
  </si>
  <si>
    <t>ул. Дружбы Народов, д. 1</t>
  </si>
  <si>
    <t>ул. Железнодорожная, д. 29</t>
  </si>
  <si>
    <t>ул. Калинина, д. 23КОРП1</t>
  </si>
  <si>
    <t>ул. Кирова, д. 8</t>
  </si>
  <si>
    <t>ул. Кирова, д. 8А</t>
  </si>
  <si>
    <t>ул. Ленина, д. 14</t>
  </si>
  <si>
    <t>ул. Садовая, д. 3А</t>
  </si>
  <si>
    <t>ул. Свердлова, д. 10</t>
  </si>
  <si>
    <t>ул. Свердлова, д. 2</t>
  </si>
  <si>
    <t>ул. Свердлова, д. 3</t>
  </si>
  <si>
    <t>ул. Свердлова, д. 4</t>
  </si>
  <si>
    <t>2022 год</t>
  </si>
  <si>
    <t>Итого по автономному округу на 2022 год</t>
  </si>
  <si>
    <t>мкр. 14-й, д. 33*</t>
  </si>
  <si>
    <t>п. Сингапай, ул. Круг В-1, д. 55*</t>
  </si>
  <si>
    <t>ул. Мира, д. 14А</t>
  </si>
  <si>
    <t>ул. Спортивная, д. 9*</t>
  </si>
  <si>
    <t>ул. Чапаева, д. 15КОРП1*</t>
  </si>
  <si>
    <t>Итого по городу  Нягани</t>
  </si>
  <si>
    <t>пр-кт. Комсомольский, д. 31</t>
  </si>
  <si>
    <t>пр-кт. Ленина, д. 27*</t>
  </si>
  <si>
    <t>пр-кт. Ленина, д. 29*</t>
  </si>
  <si>
    <t>пр-кт. Ленина, д. 30*</t>
  </si>
  <si>
    <t>пр-кт. Ленина, д. 33*</t>
  </si>
  <si>
    <t>пр-кт. Мира, д. 14</t>
  </si>
  <si>
    <t>пр-кт. Набережный, д. 66</t>
  </si>
  <si>
    <t>пр-кт. Пролетарский, д. 3/1*</t>
  </si>
  <si>
    <t>проезд Мунарева, д. 4</t>
  </si>
  <si>
    <t>проезд Первопроходцев, д. 14/1</t>
  </si>
  <si>
    <t>ул. 50 лет ВЛКСМ, д. 6Б*</t>
  </si>
  <si>
    <t>ул. 60 лет Октября, д. 2</t>
  </si>
  <si>
    <t>ул. Быстринская, д. 22/1</t>
  </si>
  <si>
    <t>ул. Высоковольтная, д. 2</t>
  </si>
  <si>
    <t>ул. Григория Кукуевицкого, д. 10/5</t>
  </si>
  <si>
    <t>ул. Магистральная, д. 36</t>
  </si>
  <si>
    <t>ул. Майская, д. 10*</t>
  </si>
  <si>
    <t>ул. Майская, д. 6</t>
  </si>
  <si>
    <t>ул. Маяковского, д. 27/1</t>
  </si>
  <si>
    <t>ул. Маяковского, д. 37*</t>
  </si>
  <si>
    <t>ул. Мелик-Карамова, д. 60*</t>
  </si>
  <si>
    <t>ул. Мелик-Карамова, д. 78*</t>
  </si>
  <si>
    <t>ул. Просвещения, д. 44*</t>
  </si>
  <si>
    <t>ул. Студенческая, д. 13*</t>
  </si>
  <si>
    <t>ул. Студенческая, д. 17</t>
  </si>
  <si>
    <t>ул. Студенческая, д. 21</t>
  </si>
  <si>
    <t>ул. Федорова, д. 65*</t>
  </si>
  <si>
    <t>ул. Мира, д. 56А</t>
  </si>
  <si>
    <t>ул. Свердлова, д. 8*</t>
  </si>
  <si>
    <t>Итого по городу Югорск</t>
  </si>
  <si>
    <t>Искл (-) /вкл(+)</t>
  </si>
  <si>
    <t>Год</t>
  </si>
  <si>
    <t>МО</t>
  </si>
  <si>
    <t>Адрес</t>
  </si>
  <si>
    <t>Стоимость капремонта, всего</t>
  </si>
  <si>
    <t>Примечания</t>
  </si>
  <si>
    <t>№ п/п</t>
  </si>
  <si>
    <t>ул. Московская, д. 34б</t>
  </si>
  <si>
    <t>пгт. Излучинск, пер. Строителей, д. 4</t>
  </si>
  <si>
    <t>ул. Просвещения, д. 45</t>
  </si>
  <si>
    <t>ул. Просвещения, д. 48</t>
  </si>
  <si>
    <t>ул. Профсоюзов, д. 34</t>
  </si>
  <si>
    <t>ул. Пермская, д. 21</t>
  </si>
  <si>
    <t>пгт. Белый Яр, ул. Шукшина, д. 14</t>
  </si>
  <si>
    <t>пгт. Белый Яр, ул. Шукшина, д. 17</t>
  </si>
  <si>
    <t>п. Солнечный, ул. Молодежная, д. 6</t>
  </si>
  <si>
    <t>п. Солнечный, ул. Сибирская, д.4а</t>
  </si>
  <si>
    <t>ул. Чапаева, д. 63</t>
  </si>
  <si>
    <t>ул. Бахилова, д. 11</t>
  </si>
  <si>
    <t>ул. Бахилова, д. 4</t>
  </si>
  <si>
    <t>ул. Бахилова, д. 9а</t>
  </si>
  <si>
    <t>ул. 30 лет Победы, д. 37/1*</t>
  </si>
  <si>
    <t>ул. Привокзальная, д. 29</t>
  </si>
  <si>
    <t>ул. Привокзальная, д. 35</t>
  </si>
  <si>
    <t>ул. Привокзальная, д. 37</t>
  </si>
  <si>
    <t>ул. Маяковского, д. 18*</t>
  </si>
  <si>
    <t>ул. Дзержинского, д. 2</t>
  </si>
  <si>
    <t>ул. Дзержинского, д. 2/1</t>
  </si>
  <si>
    <t>ГОД</t>
  </si>
  <si>
    <t>мкр. 16А, д. 87</t>
  </si>
  <si>
    <t>ул. 30 лет победы, д. 9А</t>
  </si>
  <si>
    <t>ул. Интернациональная, д. 135*</t>
  </si>
  <si>
    <t>проезд Дружбы, д. 10</t>
  </si>
  <si>
    <t>ул. Осенняя, д. 3</t>
  </si>
  <si>
    <t>ул. Киевская, д. 14/1</t>
  </si>
  <si>
    <t>ул. Генерала Иванова, д. 7</t>
  </si>
  <si>
    <t>мкр. 5-й Солнечный, д. 30</t>
  </si>
  <si>
    <t>г. Белоярский, ул. Школьная, д. 3</t>
  </si>
  <si>
    <t>ул. Красноармейская, д. 35*</t>
  </si>
  <si>
    <t>ул. Александра Жагрина, д. 22</t>
  </si>
  <si>
    <t>пгт. Излучинск, ул. Набережная, д. 12</t>
  </si>
  <si>
    <t>ул. Строителей, д. 3, корп. 4</t>
  </si>
  <si>
    <t>ул. Строителей, д. 2, корп. 2</t>
  </si>
  <si>
    <t>ул. Губкина, д. 17</t>
  </si>
  <si>
    <t>ул. Заречная, д. 14, корп. 1</t>
  </si>
  <si>
    <t>пр-кт. Победы, д. 2</t>
  </si>
  <si>
    <t>ул. Строителей, д. 2, корп. 1</t>
  </si>
  <si>
    <t>ул. Кузьмина, д. 24</t>
  </si>
  <si>
    <t>пр-кт. Победы, д. 4</t>
  </si>
  <si>
    <t>ул. Сутормина, д. 14</t>
  </si>
  <si>
    <t>пр-кт. Победы, д. 8</t>
  </si>
  <si>
    <t>пр-кт. Победы, д. 10</t>
  </si>
  <si>
    <t>ремонт внутридомовых инженерных систем</t>
  </si>
  <si>
    <t>Разработка проектной документации</t>
  </si>
  <si>
    <t>Осуществление строительного контроля</t>
  </si>
  <si>
    <t>ремонт, замена, модернизация лифтов, ремонт лифтовых шахт, машинных и блочных помещений</t>
  </si>
  <si>
    <t>ул. 30 лет Победы, д. 54*</t>
  </si>
  <si>
    <t>мкр. 3-й, д. 21*</t>
  </si>
  <si>
    <t>ул. Гагарина, д. 65</t>
  </si>
  <si>
    <t>пгт. Березово, ул. Воеводская, д. 2</t>
  </si>
  <si>
    <t>пгт. Березово, ул. Первомайская, д. 1</t>
  </si>
  <si>
    <t>пгт. Талинка, мкр. 2,  д. 1</t>
  </si>
  <si>
    <t>ул. Сутормина, д. 16</t>
  </si>
  <si>
    <t>ул. Кузьмина, д. 18</t>
  </si>
  <si>
    <t>ул. Садовая, д. 13</t>
  </si>
  <si>
    <t>ул. Ямская, д. 16</t>
  </si>
  <si>
    <t>ул. Интернациональная, д. 137*</t>
  </si>
  <si>
    <t>мкр. 14-й, д. 50</t>
  </si>
  <si>
    <t>Белоярский муниципальный район</t>
  </si>
  <si>
    <t>Кондинский муниципальный район</t>
  </si>
  <si>
    <t>Советский муниципальный район</t>
  </si>
  <si>
    <t>Сургутский муниципальный район</t>
  </si>
  <si>
    <t>Березовский муниципальный район</t>
  </si>
  <si>
    <t xml:space="preserve"> Нефтеюганский муниципальный район</t>
  </si>
  <si>
    <t>Нефтеюганский муниципальный район</t>
  </si>
  <si>
    <t>Нижневартовский муниципальный район</t>
  </si>
  <si>
    <t>Октябрьский муниципальный район</t>
  </si>
  <si>
    <t>Итого по Белоярскому мун. району</t>
  </si>
  <si>
    <t>Итого по Кондинскому мун. району</t>
  </si>
  <si>
    <t>Итого по Нефтеюганскому мун. району</t>
  </si>
  <si>
    <t>Итого по Нижневартовскому мун. району</t>
  </si>
  <si>
    <t>Итого по Октябрьскому мун. району</t>
  </si>
  <si>
    <t>Итого по Советскому мун. району</t>
  </si>
  <si>
    <t>Итого по Сургутскому мун. району</t>
  </si>
  <si>
    <t>Итого по  Белоярскому мун. району</t>
  </si>
  <si>
    <t>Итого по Березовскому мун. району</t>
  </si>
  <si>
    <t>ул. Жилая, д. 4</t>
  </si>
  <si>
    <t>ул. Интернациональная, д. 12</t>
  </si>
  <si>
    <t>ул. Интернациональная, д. 12А</t>
  </si>
  <si>
    <t>ул. Интернациональная, д. 16</t>
  </si>
  <si>
    <t>ул. Интернациональная, д. 30</t>
  </si>
  <si>
    <t>ул. Интернациональная, д. 6</t>
  </si>
  <si>
    <t>мансардная</t>
  </si>
  <si>
    <t>пгт. Пойковский, мкр. 7-й, д. 10/11/11а*</t>
  </si>
  <si>
    <t>пр-кт. Ленина, д. 72*</t>
  </si>
  <si>
    <t>п. Сингапай, ул. Круг В-1, д. 45</t>
  </si>
  <si>
    <t>ул. Бориса Щербины, д. 7</t>
  </si>
  <si>
    <t>пгт. Пойковский, мкр. 4-й, д. 4*</t>
  </si>
  <si>
    <t>ул. Югорская, д. 1/2*</t>
  </si>
  <si>
    <t>ул. Университетская, д. 7*</t>
  </si>
  <si>
    <t>ул. Майская, д. 6/2*</t>
  </si>
  <si>
    <t>ул. Лермонтова, д. 2*</t>
  </si>
  <si>
    <t>ул. 30 лет Победы, д. 44/1*</t>
  </si>
  <si>
    <t>ул. 30 лет Победы, д. 62*</t>
  </si>
  <si>
    <t>ул. 30 лет Победы, д. 46/1*</t>
  </si>
  <si>
    <t>ул. Профсоюзов, д. 12/1*</t>
  </si>
  <si>
    <t>ул. Профсоюзов, д. 16*</t>
  </si>
  <si>
    <t>пр-кт. Ленина, д. 70*</t>
  </si>
  <si>
    <t>пр-кт. Ленина, д. 66/1*</t>
  </si>
  <si>
    <t>ул. Мелик-Карамова, д. 24*</t>
  </si>
  <si>
    <t>ул. Геологическая, д. 13/1*</t>
  </si>
  <si>
    <t>ул. Маяковского, д. 26*</t>
  </si>
  <si>
    <t>ул. Геологическая, д. 19*</t>
  </si>
  <si>
    <t>проезд Взлетный, д. 2*</t>
  </si>
  <si>
    <t>ул. Югорская, д. 17*</t>
  </si>
  <si>
    <t>пр-кт. Пролетарский, д. 1*</t>
  </si>
  <si>
    <t>ул. 30 лет Победы, д. 45*</t>
  </si>
  <si>
    <t>ул. Мелик-Карамова, д. 45*</t>
  </si>
  <si>
    <t>ул. Мелик-Карамова, д. 43*</t>
  </si>
  <si>
    <t>ул. Университетская, д. 3*</t>
  </si>
  <si>
    <t>ул. Геологическая, д. 22*</t>
  </si>
  <si>
    <t>ул. Быстринская, д. 18*</t>
  </si>
  <si>
    <t>ул. Геологическая, д. 18*</t>
  </si>
  <si>
    <t>ул. Гагарина, д. 6*</t>
  </si>
  <si>
    <t>ул. Мелик-Карамова, д. 47*</t>
  </si>
  <si>
    <t>пр-кт. Ленина, д. 20/1*</t>
  </si>
  <si>
    <t>проезд Мунарева, д. 2*</t>
  </si>
  <si>
    <t>пр-кт. Пролетарский, д. 32*</t>
  </si>
  <si>
    <t>ул. Быстринская, д. 18/3*</t>
  </si>
  <si>
    <t>По невозможности на 2026-2028 (по ошибке не искл в сент.)</t>
  </si>
  <si>
    <t>Нижневартовск</t>
  </si>
  <si>
    <t>ул. Строителей, д. 3, корп. 2</t>
  </si>
  <si>
    <t>Мегион</t>
  </si>
  <si>
    <t>Признан аварийным и продлежащим сносу, искл из ДПКР в сентябре. В КП забыт…</t>
  </si>
  <si>
    <t>По невозможности на 2026-2028 годы</t>
  </si>
  <si>
    <t>мкр. 3, д. 56</t>
  </si>
  <si>
    <t>мкр. 3, д. 57</t>
  </si>
  <si>
    <t>Урай</t>
  </si>
  <si>
    <t xml:space="preserve">Крыша на 2022 год </t>
  </si>
  <si>
    <t>ул. Интернациональная, д. 143*</t>
  </si>
  <si>
    <t>Нягань</t>
  </si>
  <si>
    <t xml:space="preserve">ВС на 2021 год </t>
  </si>
  <si>
    <t>Когалым</t>
  </si>
  <si>
    <t>ВО на 2026-2028 решение Комиссии + ОСС</t>
  </si>
  <si>
    <t>Нефтеюганск</t>
  </si>
  <si>
    <t>ПО невозможности на 2022 год ТС, ВО, ГВС, ХВС</t>
  </si>
  <si>
    <t>+</t>
  </si>
  <si>
    <t>Ханты-Мансийск</t>
  </si>
  <si>
    <t>ул. Чехова, д.  77/3</t>
  </si>
  <si>
    <t>Ремонт подвала на 2022 год, Протокол № 6 от 24.09.2021</t>
  </si>
  <si>
    <t>пгт. Игрим, пер. Солнечный, д. 3</t>
  </si>
  <si>
    <t>пгт. Игрим, ул. Устремская, д. 13</t>
  </si>
  <si>
    <t>Березовский район</t>
  </si>
  <si>
    <t>Перенос на более ранний срок по реш. Комиссии и ОСС (наличие средств в МО)</t>
  </si>
  <si>
    <t>По невозможности с 2021 года (56-КР)</t>
  </si>
  <si>
    <t>Югорск</t>
  </si>
  <si>
    <t>По невозможности на 2022 год (2-КР)</t>
  </si>
  <si>
    <t>По невозможности с 2021 года (2-КР)</t>
  </si>
  <si>
    <t>По невозможности с 2021 года (50-КР)</t>
  </si>
  <si>
    <t>По невозможности с 2021 года (75-КР)</t>
  </si>
  <si>
    <t>По невозможности с 2021 года (76-КР)</t>
  </si>
  <si>
    <t>По невозможности с 2021 года (90-КР)</t>
  </si>
  <si>
    <t>По невозможности на 2022 года (90-КР)</t>
  </si>
  <si>
    <t>По невозможности на 2022 года (91-КР)</t>
  </si>
  <si>
    <t>По невозможности с 2021 года (93-КР)</t>
  </si>
  <si>
    <t>По невозможности с 2021 года (119-КР)</t>
  </si>
  <si>
    <t>По невозможности с 2021 года (123-КР)</t>
  </si>
  <si>
    <t>По невозможности с 2021 года (135-КР)</t>
  </si>
  <si>
    <t>По невозможности с 2021 года (142-КР)</t>
  </si>
  <si>
    <t>По невозможности на 2022 год (142-КР)</t>
  </si>
  <si>
    <t>По невозможности с 2021 года (143-КР)</t>
  </si>
  <si>
    <t>Нетеюганский район</t>
  </si>
  <si>
    <t>По расторжению (СД-2710 от 25.11.2021)</t>
  </si>
  <si>
    <t>Сургутский район</t>
  </si>
  <si>
    <t>По расторжению (СД-2245 от 06.10.2021)</t>
  </si>
  <si>
    <t>Сургут</t>
  </si>
  <si>
    <t>По расторжению (СД-2622 от 19.11.2021)</t>
  </si>
  <si>
    <t>Советский район</t>
  </si>
  <si>
    <t>По невозможности (Приказ 04/КР)</t>
  </si>
  <si>
    <t>По невозможности (Приказ 54/КР)</t>
  </si>
  <si>
    <t>Лангепас</t>
  </si>
  <si>
    <t>пгт. Белый Яр, ул. Шукшина, д. 19</t>
  </si>
  <si>
    <t>По невозможности (Приказ 73/КР) с 2019 года</t>
  </si>
  <si>
    <t>По невозможности (Приказ 60/КР)</t>
  </si>
  <si>
    <t>По невозможности (Приказ 61/КР)</t>
  </si>
  <si>
    <t>По невозможности (Приказ 51/КР)</t>
  </si>
  <si>
    <t>По невозможности (Приказ 58/КР,109/КР)</t>
  </si>
  <si>
    <t>По невозможности (Приказ 59/КР,110/КР)</t>
  </si>
  <si>
    <t>пгт. Белый Яр, ул. Шукшина, д. 16</t>
  </si>
  <si>
    <t>По невозможности (Приказ 74/КР) с 2019 года</t>
  </si>
  <si>
    <t xml:space="preserve">По невозможности (Приказ 78/КР) </t>
  </si>
  <si>
    <t xml:space="preserve">По невозможности (Приказ 80/КР) </t>
  </si>
  <si>
    <t xml:space="preserve">По невозможности (Приказ 81/КР) </t>
  </si>
  <si>
    <t xml:space="preserve">По невозможности (Приказ 82/КР) </t>
  </si>
  <si>
    <t xml:space="preserve">По невозможности (Приказ 83/КР) </t>
  </si>
  <si>
    <t>с. Локосово, ул. Заводская, д. 1КОРП1</t>
  </si>
  <si>
    <t xml:space="preserve">По невозможности (Приказ 84/КР) </t>
  </si>
  <si>
    <t xml:space="preserve">По невозможности (Приказ 85/КР) </t>
  </si>
  <si>
    <t xml:space="preserve">По невозможности (Приказ 63/КР) </t>
  </si>
  <si>
    <t>По невозможности (Приказ 86/КР)  на 2026-2028</t>
  </si>
  <si>
    <t>По невозможности (Приказ 88/КР)</t>
  </si>
  <si>
    <t>По невозможности (Приказ 87/КР)</t>
  </si>
  <si>
    <t>По невозможности (Приказ 89/КР)</t>
  </si>
  <si>
    <t>По невозможности (Приказ 92/КР)</t>
  </si>
  <si>
    <t>По невозможности (Приказ 94/КР)</t>
  </si>
  <si>
    <t>По невозможности (Приказ 95/КР)</t>
  </si>
  <si>
    <t>По невозможности (Приказ 96/КР)</t>
  </si>
  <si>
    <t>По невозможности (Приказ 97/КР)</t>
  </si>
  <si>
    <t>По невозможности (Приказ 98/КР)</t>
  </si>
  <si>
    <t>По невозможности (Приказ 99/КР)</t>
  </si>
  <si>
    <t>По невозможности (Приказ 100/КР)</t>
  </si>
  <si>
    <t>ул. Дзержинского, д. 8Б</t>
  </si>
  <si>
    <t>По невозможности (Приказ 102/КР) с 2019 года</t>
  </si>
  <si>
    <t>По невозможности (Приказ 62/КР и 104/КР)</t>
  </si>
  <si>
    <t>По невозможности (Приказ 64/КР и 105/КР)</t>
  </si>
  <si>
    <t>По невозможности (Приказ 65/КР и 103/КР)</t>
  </si>
  <si>
    <t>По невозможности (Приказ 111/КР)</t>
  </si>
  <si>
    <t>По невозможности (Приказ 112/КР)</t>
  </si>
  <si>
    <t>По невозможности (Приказ 113/КР)</t>
  </si>
  <si>
    <t>По невозможности (Приказ 114/КР)</t>
  </si>
  <si>
    <t>По невозможности (Приказ 115/КР)</t>
  </si>
  <si>
    <t>По невозможности (Приказ 116/КР)</t>
  </si>
  <si>
    <t>По невозможности (Приказ 117/КР)</t>
  </si>
  <si>
    <t>По невозможности (Приказ 118/КР)</t>
  </si>
  <si>
    <t>По невозможности (Приказ 120/КР)</t>
  </si>
  <si>
    <t>По невозможности (Приказ 121/КР)</t>
  </si>
  <si>
    <t>По невозможности (Приказ 122/КР)</t>
  </si>
  <si>
    <t>По невозможности (Приказ 124/КР)</t>
  </si>
  <si>
    <t>По невозможности (Приказ 125/КР)</t>
  </si>
  <si>
    <t>По невозможности (Приказ 126/КР)</t>
  </si>
  <si>
    <t>По невозможности (Приказ 127/КР)</t>
  </si>
  <si>
    <t>По невозможности (Приказ 128/КР)</t>
  </si>
  <si>
    <t>По невозможности (Приказ 130/КР)</t>
  </si>
  <si>
    <t>По невозможности (Приказ 131/КР)</t>
  </si>
  <si>
    <t>По невозможности (Приказ 132/КР)</t>
  </si>
  <si>
    <t>По невозможности (Приказ 133/КР)</t>
  </si>
  <si>
    <t>По невозможности (Приказ 145/КР)</t>
  </si>
  <si>
    <t>По невозможности (Приказ 150/КР)</t>
  </si>
  <si>
    <t>По невозможности (Приказ 138/КР)</t>
  </si>
  <si>
    <t>По невозможности (Приказ 139/КР)</t>
  </si>
  <si>
    <t>По невозможности (Приказ 137/КР)</t>
  </si>
  <si>
    <t>По невозможности (Приказ 140/КР)</t>
  </si>
  <si>
    <t>По невозможности (Приказ 146/КР)</t>
  </si>
  <si>
    <t>По невозможности (Приказ 147/КР)</t>
  </si>
  <si>
    <t>По невозможности (Приказ 148/КР)</t>
  </si>
  <si>
    <t>По невозможности (Приказ 134/КР), и по расторжению СД-2778 от 30.11.2021</t>
  </si>
  <si>
    <t>ул. Григория Кукуевицкого, д. 10/4</t>
  </si>
  <si>
    <t>По расторжению СД-2765 от 29.11.2021 (с 2019 года)</t>
  </si>
  <si>
    <t>По расторжению СД-2765 от 29.11.2021 (на 2022)</t>
  </si>
  <si>
    <t>По расторжению СД-2765 от 29.11.2021 (с 2021)</t>
  </si>
  <si>
    <t>По расторжению СД-2765 от 29.11.2021 (с 2020)</t>
  </si>
  <si>
    <t>По невозможности (Приказ 57/КР) и расторжению СД-2800 от 01.12.2021</t>
  </si>
  <si>
    <t>По расторжению (номер Служебки жду от М.А. Алмаева)</t>
  </si>
  <si>
    <t>По невозможности (Приказ 52/КР) и расторжению (жду номер служебки от Алмаева М.А.)</t>
  </si>
  <si>
    <t>По расторжению СД-2799 от 01.12.2021</t>
  </si>
  <si>
    <t>По невозможности (Приказ 108/КР) на 2022</t>
  </si>
  <si>
    <t>По невозможности (Приказ 108/КР) с 2021</t>
  </si>
  <si>
    <t>По невозможности (Приказ 155/КР)</t>
  </si>
  <si>
    <t>По невозможности (Приказ 154/КР)</t>
  </si>
  <si>
    <t>По невозможности (Приказ 153/КР)</t>
  </si>
  <si>
    <t>По невозможности (Приказ 152/КР)</t>
  </si>
  <si>
    <t>По расторжению ЭС с 2020</t>
  </si>
  <si>
    <t>По невозможности (Приказ 151/КР и 157/КР)</t>
  </si>
  <si>
    <t>Включили ЭС на 2022 год и ВО по невозможности с 2021</t>
  </si>
  <si>
    <t>Нефтеюганский район</t>
  </si>
  <si>
    <t>включен СД-?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</si>
</sst>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₽_-;\-* #,##0.00\ _₽_-;_-* &quot;-&quot;??\ _₽_-;_-@_-"/>
    <numFmt numFmtId="164" formatCode="#,##0.00_р_."/>
    <numFmt numFmtId="165" formatCode="#\ ###\ ###\ ##0.00"/>
    <numFmt numFmtId="166" formatCode="_-* #,##0.00_р_._-;\-* #,##0.00_р_._-;_-* &quot;-&quot;??_р_.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Calibri"/>
      <family val="2"/>
      <charset val="204"/>
    </font>
    <font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</font>
    <font>
      <sz val="11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2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</cellStyleXfs>
  <cellXfs count="234">
    <xf numFmtId="0" fontId="0" fillId="0" borderId="0" xfId="0"/>
    <xf numFmtId="0" fontId="15" fillId="2" borderId="16" xfId="0" applyFont="1" applyFill="1" applyBorder="1" applyAlignment="1">
      <alignment horizontal="center" vertical="center" wrapText="1"/>
    </xf>
    <xf numFmtId="0" fontId="16" fillId="2" borderId="16" xfId="0" applyFont="1" applyFill="1" applyBorder="1" applyAlignment="1">
      <alignment horizontal="center" vertical="center" wrapText="1"/>
    </xf>
    <xf numFmtId="4" fontId="16" fillId="2" borderId="16" xfId="1" applyNumberFormat="1" applyFont="1" applyFill="1" applyBorder="1" applyAlignment="1">
      <alignment horizontal="center" vertical="center" wrapText="1"/>
    </xf>
    <xf numFmtId="0" fontId="15" fillId="2" borderId="16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17" fillId="0" borderId="1" xfId="0" applyFont="1" applyBorder="1" applyAlignment="1">
      <alignment horizontal="center" vertical="top"/>
    </xf>
    <xf numFmtId="4" fontId="17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20" fillId="0" borderId="1" xfId="0" applyFont="1" applyBorder="1" applyAlignment="1">
      <alignment horizontal="center" vertical="center" wrapText="1"/>
    </xf>
    <xf numFmtId="0" fontId="3" fillId="0" borderId="1" xfId="0" applyFont="1" applyFill="1" applyBorder="1"/>
    <xf numFmtId="0" fontId="17" fillId="0" borderId="10" xfId="0" applyFont="1" applyBorder="1" applyAlignment="1">
      <alignment horizontal="center" vertical="center"/>
    </xf>
    <xf numFmtId="4" fontId="17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4" fontId="17" fillId="0" borderId="10" xfId="0" applyNumberFormat="1" applyFont="1" applyBorder="1" applyAlignment="1">
      <alignment horizontal="center" vertical="center" wrapText="1"/>
    </xf>
    <xf numFmtId="0" fontId="17" fillId="0" borderId="10" xfId="0" applyNumberFormat="1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17" fillId="0" borderId="1" xfId="0" applyNumberFormat="1" applyFont="1" applyBorder="1" applyAlignment="1">
      <alignment horizontal="center" vertical="center"/>
    </xf>
    <xf numFmtId="0" fontId="17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/>
    </xf>
    <xf numFmtId="0" fontId="17" fillId="0" borderId="1" xfId="0" applyNumberFormat="1" applyFont="1" applyBorder="1" applyAlignment="1">
      <alignment horizontal="center"/>
    </xf>
    <xf numFmtId="0" fontId="17" fillId="4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top"/>
    </xf>
    <xf numFmtId="4" fontId="17" fillId="0" borderId="1" xfId="0" applyNumberFormat="1" applyFont="1" applyBorder="1" applyAlignment="1">
      <alignment horizontal="center" vertical="center"/>
    </xf>
    <xf numFmtId="0" fontId="0" fillId="0" borderId="0" xfId="0"/>
    <xf numFmtId="0" fontId="0" fillId="0" borderId="0" xfId="0"/>
    <xf numFmtId="0" fontId="2" fillId="0" borderId="0" xfId="0" applyFont="1" applyFill="1" applyAlignment="1">
      <alignment horizontal="center" vertical="center"/>
    </xf>
    <xf numFmtId="0" fontId="3" fillId="0" borderId="0" xfId="0" applyFont="1" applyFill="1"/>
    <xf numFmtId="164" fontId="2" fillId="0" borderId="0" xfId="0" applyNumberFormat="1" applyFont="1" applyFill="1"/>
    <xf numFmtId="2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4" fontId="3" fillId="0" borderId="0" xfId="0" applyNumberFormat="1" applyFont="1" applyFill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left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164" fontId="6" fillId="0" borderId="13" xfId="0" applyNumberFormat="1" applyFont="1" applyFill="1" applyBorder="1" applyAlignment="1">
      <alignment horizontal="center" vertical="center" wrapText="1"/>
    </xf>
    <xf numFmtId="4" fontId="6" fillId="0" borderId="13" xfId="0" applyNumberFormat="1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center" vertical="center"/>
    </xf>
    <xf numFmtId="165" fontId="6" fillId="0" borderId="10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left" vertical="center" wrapText="1"/>
    </xf>
    <xf numFmtId="164" fontId="6" fillId="0" borderId="6" xfId="0" applyNumberFormat="1" applyFont="1" applyFill="1" applyBorder="1" applyAlignment="1">
      <alignment horizontal="center" vertical="center" wrapText="1"/>
    </xf>
    <xf numFmtId="4" fontId="6" fillId="0" borderId="6" xfId="0" applyNumberFormat="1" applyFont="1" applyFill="1" applyBorder="1" applyAlignment="1">
      <alignment horizontal="center" vertical="center"/>
    </xf>
    <xf numFmtId="0" fontId="6" fillId="0" borderId="6" xfId="0" applyNumberFormat="1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165" fontId="6" fillId="0" borderId="6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164" fontId="6" fillId="0" borderId="6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4" fontId="6" fillId="0" borderId="9" xfId="0" applyNumberFormat="1" applyFont="1" applyFill="1" applyBorder="1" applyAlignment="1">
      <alignment horizontal="center" vertical="center"/>
    </xf>
    <xf numFmtId="4" fontId="6" fillId="0" borderId="3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165" fontId="6" fillId="0" borderId="13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/>
    </xf>
    <xf numFmtId="165" fontId="6" fillId="0" borderId="3" xfId="0" applyNumberFormat="1" applyFont="1" applyFill="1" applyBorder="1" applyAlignment="1">
      <alignment horizontal="center" vertical="center" wrapText="1"/>
    </xf>
    <xf numFmtId="164" fontId="6" fillId="0" borderId="13" xfId="0" applyNumberFormat="1" applyFont="1" applyFill="1" applyBorder="1" applyAlignment="1">
      <alignment horizontal="center" vertical="center"/>
    </xf>
    <xf numFmtId="2" fontId="6" fillId="0" borderId="13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/>
    </xf>
    <xf numFmtId="1" fontId="6" fillId="0" borderId="14" xfId="0" applyNumberFormat="1" applyFont="1" applyFill="1" applyBorder="1" applyAlignment="1">
      <alignment horizontal="center" vertical="center"/>
    </xf>
    <xf numFmtId="165" fontId="6" fillId="0" borderId="9" xfId="0" applyNumberFormat="1" applyFont="1" applyFill="1" applyBorder="1" applyAlignment="1">
      <alignment horizontal="center" vertical="center" wrapText="1"/>
    </xf>
    <xf numFmtId="3" fontId="6" fillId="0" borderId="6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4" fontId="10" fillId="0" borderId="6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2" fontId="5" fillId="0" borderId="13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43" fontId="5" fillId="0" borderId="1" xfId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left" vertical="center"/>
    </xf>
    <xf numFmtId="0" fontId="11" fillId="0" borderId="4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vertical="center"/>
    </xf>
    <xf numFmtId="2" fontId="6" fillId="0" borderId="6" xfId="0" applyNumberFormat="1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left" vertical="center" wrapText="1"/>
    </xf>
    <xf numFmtId="0" fontId="6" fillId="0" borderId="6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/>
    </xf>
    <xf numFmtId="4" fontId="6" fillId="0" borderId="15" xfId="0" applyNumberFormat="1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/>
    </xf>
    <xf numFmtId="2" fontId="11" fillId="0" borderId="1" xfId="0" applyNumberFormat="1" applyFont="1" applyFill="1" applyBorder="1" applyAlignment="1">
      <alignment vertical="center" wrapText="1"/>
    </xf>
    <xf numFmtId="0" fontId="6" fillId="0" borderId="10" xfId="0" applyNumberFormat="1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43" fontId="5" fillId="0" borderId="1" xfId="0" applyNumberFormat="1" applyFont="1" applyFill="1" applyBorder="1" applyAlignment="1">
      <alignment horizontal="center" vertical="center"/>
    </xf>
    <xf numFmtId="4" fontId="3" fillId="0" borderId="0" xfId="0" applyNumberFormat="1" applyFont="1" applyFill="1"/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wrapText="1"/>
    </xf>
    <xf numFmtId="0" fontId="17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/>
    </xf>
    <xf numFmtId="4" fontId="17" fillId="0" borderId="1" xfId="0" applyNumberFormat="1" applyFont="1" applyBorder="1" applyAlignment="1">
      <alignment horizontal="center" vertical="center"/>
    </xf>
    <xf numFmtId="4" fontId="17" fillId="0" borderId="1" xfId="0" applyNumberFormat="1" applyFont="1" applyBorder="1" applyAlignment="1">
      <alignment horizontal="center"/>
    </xf>
    <xf numFmtId="0" fontId="7" fillId="0" borderId="6" xfId="0" applyFont="1" applyFill="1" applyBorder="1" applyAlignment="1">
      <alignment horizontal="left" vertical="center" wrapText="1"/>
    </xf>
    <xf numFmtId="4" fontId="9" fillId="0" borderId="6" xfId="0" applyNumberFormat="1" applyFont="1" applyFill="1" applyBorder="1" applyAlignment="1">
      <alignment horizontal="center" vertical="center"/>
    </xf>
    <xf numFmtId="0" fontId="9" fillId="0" borderId="6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" fontId="17" fillId="0" borderId="1" xfId="0" applyNumberFormat="1" applyFont="1" applyBorder="1" applyAlignment="1">
      <alignment horizontal="center" vertical="top"/>
    </xf>
    <xf numFmtId="0" fontId="7" fillId="0" borderId="9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vertical="center" wrapText="1"/>
    </xf>
    <xf numFmtId="2" fontId="6" fillId="0" borderId="6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4" fontId="5" fillId="0" borderId="6" xfId="0" applyNumberFormat="1" applyFont="1" applyFill="1" applyBorder="1" applyAlignment="1">
      <alignment horizontal="center" vertical="center"/>
    </xf>
    <xf numFmtId="4" fontId="5" fillId="0" borderId="6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top"/>
    </xf>
    <xf numFmtId="0" fontId="22" fillId="0" borderId="1" xfId="0" applyFont="1" applyBorder="1" applyAlignment="1">
      <alignment horizontal="center" vertical="center"/>
    </xf>
    <xf numFmtId="4" fontId="22" fillId="0" borderId="1" xfId="0" applyNumberFormat="1" applyFont="1" applyBorder="1" applyAlignment="1">
      <alignment horizontal="center" vertical="top"/>
    </xf>
    <xf numFmtId="4" fontId="17" fillId="4" borderId="1" xfId="0" applyNumberFormat="1" applyFont="1" applyFill="1" applyBorder="1" applyAlignment="1">
      <alignment horizontal="center" vertical="center" wrapText="1"/>
    </xf>
    <xf numFmtId="4" fontId="17" fillId="0" borderId="6" xfId="0" applyNumberFormat="1" applyFont="1" applyBorder="1" applyAlignment="1">
      <alignment horizontal="center" vertical="center"/>
    </xf>
    <xf numFmtId="165" fontId="6" fillId="3" borderId="1" xfId="0" applyNumberFormat="1" applyFont="1" applyFill="1" applyBorder="1" applyAlignment="1">
      <alignment horizontal="center" vertical="center" wrapText="1"/>
    </xf>
    <xf numFmtId="4" fontId="17" fillId="0" borderId="10" xfId="0" applyNumberFormat="1" applyFont="1" applyBorder="1" applyAlignment="1">
      <alignment horizontal="center" vertical="center"/>
    </xf>
    <xf numFmtId="4" fontId="6" fillId="0" borderId="5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 wrapText="1"/>
    </xf>
    <xf numFmtId="4" fontId="7" fillId="0" borderId="9" xfId="0" applyNumberFormat="1" applyFont="1" applyFill="1" applyBorder="1" applyAlignment="1">
      <alignment horizontal="center" vertical="center" wrapText="1"/>
    </xf>
    <xf numFmtId="4" fontId="7" fillId="0" borderId="13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2" fontId="6" fillId="0" borderId="2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64" fontId="7" fillId="0" borderId="2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164" fontId="7" fillId="0" borderId="3" xfId="0" applyNumberFormat="1" applyFont="1" applyFill="1" applyBorder="1" applyAlignment="1">
      <alignment horizontal="center" vertical="center" wrapText="1"/>
    </xf>
    <xf numFmtId="2" fontId="7" fillId="0" borderId="4" xfId="0" applyNumberFormat="1" applyFont="1" applyFill="1" applyBorder="1" applyAlignment="1">
      <alignment horizontal="center" vertical="center"/>
    </xf>
    <xf numFmtId="2" fontId="7" fillId="0" borderId="5" xfId="0" applyNumberFormat="1" applyFont="1" applyFill="1" applyBorder="1" applyAlignment="1">
      <alignment horizontal="center" vertical="center"/>
    </xf>
    <xf numFmtId="1" fontId="7" fillId="0" borderId="5" xfId="0" applyNumberFormat="1" applyFont="1" applyFill="1" applyBorder="1" applyAlignment="1">
      <alignment horizontal="center" vertical="center"/>
    </xf>
    <xf numFmtId="4" fontId="7" fillId="0" borderId="5" xfId="0" applyNumberFormat="1" applyFont="1" applyFill="1" applyBorder="1" applyAlignment="1">
      <alignment horizontal="center" vertical="center"/>
    </xf>
    <xf numFmtId="4" fontId="7" fillId="0" borderId="6" xfId="0" applyNumberFormat="1" applyFont="1" applyFill="1" applyBorder="1" applyAlignment="1">
      <alignment horizontal="center" vertical="center"/>
    </xf>
    <xf numFmtId="2" fontId="7" fillId="0" borderId="4" xfId="0" applyNumberFormat="1" applyFont="1" applyFill="1" applyBorder="1" applyAlignment="1">
      <alignment horizontal="center" vertical="center" wrapText="1"/>
    </xf>
    <xf numFmtId="2" fontId="7" fillId="0" borderId="5" xfId="0" applyNumberFormat="1" applyFont="1" applyFill="1" applyBorder="1" applyAlignment="1">
      <alignment horizontal="center" vertical="center" wrapText="1"/>
    </xf>
    <xf numFmtId="2" fontId="7" fillId="0" borderId="6" xfId="0" applyNumberFormat="1" applyFont="1" applyFill="1" applyBorder="1" applyAlignment="1">
      <alignment horizontal="center" vertical="center" wrapText="1"/>
    </xf>
    <xf numFmtId="1" fontId="7" fillId="0" borderId="7" xfId="0" applyNumberFormat="1" applyFont="1" applyFill="1" applyBorder="1" applyAlignment="1">
      <alignment horizontal="center" vertical="center" wrapText="1"/>
    </xf>
    <xf numFmtId="2" fontId="7" fillId="0" borderId="8" xfId="0" applyNumberFormat="1" applyFont="1" applyFill="1" applyBorder="1" applyAlignment="1">
      <alignment horizontal="center" vertical="center" wrapText="1"/>
    </xf>
    <xf numFmtId="1" fontId="7" fillId="0" borderId="11" xfId="0" applyNumberFormat="1" applyFont="1" applyFill="1" applyBorder="1" applyAlignment="1">
      <alignment horizontal="center" vertical="center" wrapText="1"/>
    </xf>
    <xf numFmtId="2" fontId="7" fillId="0" borderId="12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/>
    </xf>
    <xf numFmtId="0" fontId="8" fillId="0" borderId="4" xfId="0" applyFont="1" applyFill="1" applyBorder="1" applyAlignment="1">
      <alignment horizontal="left" vertical="center"/>
    </xf>
    <xf numFmtId="0" fontId="8" fillId="0" borderId="6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vertical="center" wrapText="1"/>
    </xf>
    <xf numFmtId="0" fontId="8" fillId="0" borderId="6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left" vertical="center"/>
    </xf>
    <xf numFmtId="3" fontId="4" fillId="0" borderId="4" xfId="0" applyNumberFormat="1" applyFont="1" applyFill="1" applyBorder="1" applyAlignment="1">
      <alignment horizontal="center" vertical="center"/>
    </xf>
    <xf numFmtId="3" fontId="4" fillId="0" borderId="5" xfId="0" applyNumberFormat="1" applyFont="1" applyFill="1" applyBorder="1" applyAlignment="1">
      <alignment horizontal="center" vertical="center"/>
    </xf>
    <xf numFmtId="3" fontId="5" fillId="0" borderId="6" xfId="0" applyNumberFormat="1" applyFont="1" applyFill="1" applyBorder="1" applyAlignment="1">
      <alignment horizontal="center" vertical="center"/>
    </xf>
    <xf numFmtId="0" fontId="8" fillId="0" borderId="7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vertical="center" wrapText="1"/>
    </xf>
    <xf numFmtId="2" fontId="8" fillId="0" borderId="4" xfId="0" applyNumberFormat="1" applyFont="1" applyFill="1" applyBorder="1" applyAlignment="1">
      <alignment horizontal="left" vertical="center" wrapText="1"/>
    </xf>
    <xf numFmtId="2" fontId="8" fillId="0" borderId="6" xfId="0" applyNumberFormat="1" applyFont="1" applyFill="1" applyBorder="1" applyAlignment="1">
      <alignment horizontal="left" vertical="center" wrapText="1"/>
    </xf>
    <xf numFmtId="2" fontId="4" fillId="0" borderId="4" xfId="0" applyNumberFormat="1" applyFont="1" applyFill="1" applyBorder="1" applyAlignment="1">
      <alignment horizontal="center" vertical="center" wrapText="1"/>
    </xf>
    <xf numFmtId="2" fontId="4" fillId="0" borderId="5" xfId="0" applyNumberFormat="1" applyFont="1" applyFill="1" applyBorder="1" applyAlignment="1">
      <alignment horizontal="center" vertical="center" wrapText="1"/>
    </xf>
    <xf numFmtId="2" fontId="5" fillId="0" borderId="6" xfId="0" applyNumberFormat="1" applyFont="1" applyFill="1" applyBorder="1" applyAlignment="1">
      <alignment horizontal="center" vertical="center" wrapText="1"/>
    </xf>
    <xf numFmtId="4" fontId="4" fillId="0" borderId="4" xfId="0" applyNumberFormat="1" applyFont="1" applyFill="1" applyBorder="1" applyAlignment="1">
      <alignment horizontal="center" vertical="center" wrapText="1"/>
    </xf>
    <xf numFmtId="4" fontId="4" fillId="0" borderId="5" xfId="0" applyNumberFormat="1" applyFont="1" applyFill="1" applyBorder="1" applyAlignment="1">
      <alignment horizontal="center" vertical="center" wrapText="1"/>
    </xf>
    <xf numFmtId="4" fontId="5" fillId="0" borderId="6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vertical="center"/>
    </xf>
    <xf numFmtId="0" fontId="8" fillId="0" borderId="6" xfId="0" applyFont="1" applyFill="1" applyBorder="1" applyAlignment="1">
      <alignment vertical="center"/>
    </xf>
    <xf numFmtId="4" fontId="8" fillId="0" borderId="4" xfId="0" applyNumberFormat="1" applyFont="1" applyFill="1" applyBorder="1" applyAlignment="1">
      <alignment horizontal="left" vertical="center"/>
    </xf>
    <xf numFmtId="4" fontId="8" fillId="0" borderId="6" xfId="0" applyNumberFormat="1" applyFont="1" applyFill="1" applyBorder="1" applyAlignment="1">
      <alignment horizontal="left" vertical="center"/>
    </xf>
    <xf numFmtId="2" fontId="4" fillId="0" borderId="4" xfId="0" applyNumberFormat="1" applyFont="1" applyFill="1" applyBorder="1" applyAlignment="1">
      <alignment horizontal="center" vertical="center"/>
    </xf>
    <xf numFmtId="2" fontId="4" fillId="0" borderId="5" xfId="0" applyNumberFormat="1" applyFont="1" applyFill="1" applyBorder="1" applyAlignment="1">
      <alignment horizontal="center" vertical="center"/>
    </xf>
    <xf numFmtId="2" fontId="5" fillId="0" borderId="6" xfId="0" applyNumberFormat="1" applyFont="1" applyFill="1" applyBorder="1" applyAlignment="1">
      <alignment horizontal="center" vertical="center"/>
    </xf>
    <xf numFmtId="0" fontId="8" fillId="0" borderId="4" xfId="2" applyFont="1" applyFill="1" applyBorder="1" applyAlignment="1">
      <alignment horizontal="left" vertical="center"/>
    </xf>
    <xf numFmtId="0" fontId="8" fillId="0" borderId="6" xfId="2" applyFont="1" applyFill="1" applyBorder="1" applyAlignment="1">
      <alignment horizontal="left" vertical="center"/>
    </xf>
    <xf numFmtId="4" fontId="4" fillId="0" borderId="4" xfId="0" applyNumberFormat="1" applyFont="1" applyFill="1" applyBorder="1" applyAlignment="1">
      <alignment horizontal="center" vertical="center"/>
    </xf>
    <xf numFmtId="4" fontId="4" fillId="0" borderId="5" xfId="0" applyNumberFormat="1" applyFont="1" applyFill="1" applyBorder="1" applyAlignment="1">
      <alignment horizontal="center" vertical="center"/>
    </xf>
    <xf numFmtId="4" fontId="5" fillId="0" borderId="6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left" vertical="center" wrapText="1"/>
    </xf>
    <xf numFmtId="4" fontId="8" fillId="0" borderId="4" xfId="0" applyNumberFormat="1" applyFont="1" applyFill="1" applyBorder="1" applyAlignment="1">
      <alignment horizontal="left" vertical="center" wrapText="1"/>
    </xf>
    <xf numFmtId="4" fontId="8" fillId="0" borderId="6" xfId="0" applyNumberFormat="1" applyFont="1" applyFill="1" applyBorder="1" applyAlignment="1">
      <alignment horizontal="left" vertical="center" wrapText="1"/>
    </xf>
    <xf numFmtId="2" fontId="4" fillId="0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8" fillId="0" borderId="4" xfId="0" applyNumberFormat="1" applyFont="1" applyFill="1" applyBorder="1" applyAlignment="1">
      <alignment horizontal="left" vertical="center"/>
    </xf>
    <xf numFmtId="2" fontId="8" fillId="0" borderId="6" xfId="0" applyNumberFormat="1" applyFont="1" applyFill="1" applyBorder="1" applyAlignment="1">
      <alignment horizontal="left" vertical="center"/>
    </xf>
    <xf numFmtId="2" fontId="14" fillId="0" borderId="5" xfId="0" applyNumberFormat="1" applyFont="1" applyFill="1" applyBorder="1" applyAlignment="1">
      <alignment horizontal="center" vertical="center"/>
    </xf>
    <xf numFmtId="2" fontId="6" fillId="0" borderId="6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</cellXfs>
  <cellStyles count="11">
    <cellStyle name="Обычный" xfId="0" builtinId="0"/>
    <cellStyle name="Обычный 2" xfId="2"/>
    <cellStyle name="Обычный 3" xfId="9"/>
    <cellStyle name="Обычный 5" xfId="3"/>
    <cellStyle name="Обычный 6" xfId="4"/>
    <cellStyle name="Обычный 7" xfId="5"/>
    <cellStyle name="Обычный 8" xfId="6"/>
    <cellStyle name="Обычный 9" xfId="7"/>
    <cellStyle name="Финансовый" xfId="1" builtinId="3"/>
    <cellStyle name="Финансовый 2" xfId="8"/>
    <cellStyle name="Финансовый 3" xfId="1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theme" Target="theme/theme1.xml"/><Relationship Id="rId7" Type="http://schemas.openxmlformats.org/officeDocument/2006/relationships/usernames" Target="revisions/userNam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revisions/_rels/revisionHeaders.xml.rels><?xml version="1.0" encoding="UTF-8" standalone="yes"?>
<Relationships xmlns="http://schemas.openxmlformats.org/package/2006/relationships"><Relationship Id="rId683" Type="http://schemas.openxmlformats.org/officeDocument/2006/relationships/revisionLog" Target="revisionLog1.xml"/><Relationship Id="rId682" Type="http://schemas.openxmlformats.org/officeDocument/2006/relationships/revisionLog" Target="revisionLog9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C37E71B4-404D-456E-A695-00FF5826625E}" diskRevisions="1" revisionId="15420" version="2">
  <header guid="{D7A2AA6D-16F9-4792-BECF-6311ED04D7BD}" dateTime="2022-01-10T12:08:53" maxSheetId="3" userName="Героева" r:id="rId682">
    <sheetIdMap count="2">
      <sheetId val="1"/>
      <sheetId val="2"/>
    </sheetIdMap>
  </header>
  <header guid="{C37E71B4-404D-456E-A695-00FF5826625E}" dateTime="2022-01-13T16:14:46" maxSheetId="3" userName="Пользователь" r:id="rId683">
    <sheetIdMap count="2">
      <sheetId val="1"/>
      <sheetId val="2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dn rId="0" localSheetId="1" customView="1" name="Z_B7B10EDA_E134_40CB_ADBD_23A3F4B6F1C3_.wvu.Rows" hidden="1" oldHidden="1">
    <formula>'2020-2022'!$11:$598,'2020-2022'!$626:$782,'2020-2022'!$785:$1320,'2020-2022'!$1339:$1478,'2020-2022'!$1481:$1974,'2020-2022'!$1996:$2102</formula>
  </rdn>
  <rdn rId="0" localSheetId="1" customView="1" name="Z_B7B10EDA_E134_40CB_ADBD_23A3F4B6F1C3_.wvu.FilterData" hidden="1" oldHidden="1">
    <formula>'2020-2022'!$A$7:$S$2103</formula>
  </rdn>
  <rdn rId="0" localSheetId="2" customView="1" name="Z_B7B10EDA_E134_40CB_ADBD_23A3F4B6F1C3_.wvu.FilterData" hidden="1" oldHidden="1">
    <formula>Примечания!$A$2:$G$165</formula>
  </rdn>
  <rcv guid="{B7B10EDA-E134-40CB-ADBD-23A3F4B6F1C3}" action="add"/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dn rId="0" localSheetId="1" customView="1" name="Z_7983ADE0_D144_4B83_855C_E3C3810460CA_.wvu.Rows" hidden="1" oldHidden="1">
    <formula>'2020-2022'!$11:$598,'2020-2022'!$626:$782,'2020-2022'!$785:$1320,'2020-2022'!$1339:$1478,'2020-2022'!$1481:$1974,'2020-2022'!$1996:$2102</formula>
  </rdn>
  <rdn rId="0" localSheetId="1" customView="1" name="Z_7983ADE0_D144_4B83_855C_E3C3810460CA_.wvu.FilterData" hidden="1" oldHidden="1">
    <formula>'2020-2022'!$A$7:$S$2103</formula>
  </rdn>
  <rdn rId="0" localSheetId="2" customView="1" name="Z_7983ADE0_D144_4B83_855C_E3C3810460CA_.wvu.FilterData" hidden="1" oldHidden="1">
    <formula>Примечания!$A$2:$G$165</formula>
  </rdn>
  <rcv guid="{7983ADE0-D144-4B83-855C-E3C3810460CA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microsoft.com/office/2006/relationships/wsSortMap" Target="wsSortMap1.xml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7.bin"/><Relationship Id="rId3" Type="http://schemas.openxmlformats.org/officeDocument/2006/relationships/printerSettings" Target="../printerSettings/printerSettings12.bin"/><Relationship Id="rId7" Type="http://schemas.openxmlformats.org/officeDocument/2006/relationships/printerSettings" Target="../printerSettings/printerSettings16.bin"/><Relationship Id="rId12" Type="http://schemas.microsoft.com/office/2006/relationships/wsSortMap" Target="wsSortMap2.xml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6" Type="http://schemas.openxmlformats.org/officeDocument/2006/relationships/printerSettings" Target="../printerSettings/printerSettings15.bin"/><Relationship Id="rId11" Type="http://schemas.openxmlformats.org/officeDocument/2006/relationships/printerSettings" Target="../printerSettings/printerSettings20.bin"/><Relationship Id="rId5" Type="http://schemas.openxmlformats.org/officeDocument/2006/relationships/printerSettings" Target="../printerSettings/printerSettings14.bin"/><Relationship Id="rId10" Type="http://schemas.openxmlformats.org/officeDocument/2006/relationships/printerSettings" Target="../printerSettings/printerSettings19.bin"/><Relationship Id="rId4" Type="http://schemas.openxmlformats.org/officeDocument/2006/relationships/printerSettings" Target="../printerSettings/printerSettings13.bin"/><Relationship Id="rId9" Type="http://schemas.openxmlformats.org/officeDocument/2006/relationships/printerSettings" Target="../printerSettings/printerSettings1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104"/>
  <sheetViews>
    <sheetView tabSelected="1" zoomScale="60" zoomScaleNormal="60" workbookViewId="0">
      <pane xSplit="2" ySplit="7" topLeftCell="C1338" activePane="bottomRight" state="frozen"/>
      <selection pane="topRight" activeCell="C1" sqref="C1"/>
      <selection pane="bottomLeft" activeCell="A8" sqref="A8"/>
      <selection pane="bottomRight" activeCell="A1996" sqref="A1996:XFD2102"/>
    </sheetView>
  </sheetViews>
  <sheetFormatPr defaultColWidth="9.140625" defaultRowHeight="15" x14ac:dyDescent="0.25"/>
  <cols>
    <col min="1" max="1" width="9.140625" style="33"/>
    <col min="2" max="2" width="32.42578125" style="33" customWidth="1"/>
    <col min="3" max="3" width="20.140625" style="33" customWidth="1"/>
    <col min="4" max="4" width="15.7109375" style="33" customWidth="1"/>
    <col min="5" max="5" width="15" style="33" customWidth="1"/>
    <col min="6" max="6" width="15.28515625" style="33" customWidth="1"/>
    <col min="7" max="7" width="18.7109375" style="33" customWidth="1"/>
    <col min="8" max="8" width="18.28515625" style="33" bestFit="1" customWidth="1"/>
    <col min="9" max="9" width="19.140625" style="33" bestFit="1" customWidth="1"/>
    <col min="10" max="10" width="16.28515625" style="33" customWidth="1"/>
    <col min="11" max="11" width="15.5703125" style="33" customWidth="1"/>
    <col min="12" max="12" width="10.7109375" style="33" customWidth="1"/>
    <col min="13" max="13" width="17.7109375" style="33" customWidth="1"/>
    <col min="14" max="14" width="11.140625" style="33" customWidth="1"/>
    <col min="15" max="15" width="18.140625" style="33" customWidth="1"/>
    <col min="16" max="16" width="18" style="33" customWidth="1"/>
    <col min="17" max="17" width="19.140625" style="33" customWidth="1"/>
    <col min="18" max="18" width="15.5703125" style="33" customWidth="1"/>
    <col min="19" max="19" width="15" style="33" customWidth="1"/>
    <col min="20" max="20" width="12.42578125" style="33" bestFit="1" customWidth="1"/>
    <col min="21" max="16384" width="9.140625" style="33"/>
  </cols>
  <sheetData>
    <row r="1" spans="1:19" x14ac:dyDescent="0.25">
      <c r="A1" s="32"/>
      <c r="C1" s="34"/>
      <c r="D1" s="34"/>
      <c r="E1" s="34"/>
      <c r="F1" s="35"/>
      <c r="G1" s="35"/>
      <c r="H1" s="35"/>
      <c r="I1" s="35"/>
      <c r="J1" s="35"/>
      <c r="K1" s="35"/>
      <c r="L1" s="36"/>
      <c r="M1" s="35"/>
      <c r="N1" s="35"/>
      <c r="O1" s="37"/>
      <c r="P1" s="37"/>
      <c r="Q1" s="37"/>
      <c r="R1" s="37"/>
      <c r="S1" s="38"/>
    </row>
    <row r="2" spans="1:19" ht="20.25" customHeight="1" x14ac:dyDescent="0.25">
      <c r="A2" s="160" t="s">
        <v>0</v>
      </c>
      <c r="B2" s="160"/>
      <c r="C2" s="161"/>
      <c r="D2" s="160"/>
      <c r="E2" s="160"/>
      <c r="F2" s="160"/>
      <c r="G2" s="160"/>
      <c r="H2" s="160"/>
      <c r="I2" s="160"/>
      <c r="J2" s="160"/>
      <c r="K2" s="160"/>
      <c r="L2" s="162"/>
      <c r="M2" s="160"/>
      <c r="N2" s="162"/>
      <c r="O2" s="163"/>
      <c r="P2" s="163"/>
      <c r="Q2" s="163"/>
      <c r="R2" s="163"/>
      <c r="S2" s="163"/>
    </row>
    <row r="3" spans="1:19" x14ac:dyDescent="0.25">
      <c r="A3" s="164" t="s">
        <v>1062</v>
      </c>
      <c r="B3" s="166" t="s">
        <v>1</v>
      </c>
      <c r="C3" s="168" t="s">
        <v>2</v>
      </c>
      <c r="D3" s="170" t="s">
        <v>1088</v>
      </c>
      <c r="E3" s="168" t="s">
        <v>1087</v>
      </c>
      <c r="F3" s="171" t="s">
        <v>3</v>
      </c>
      <c r="G3" s="172"/>
      <c r="H3" s="172"/>
      <c r="I3" s="172"/>
      <c r="J3" s="172"/>
      <c r="K3" s="172"/>
      <c r="L3" s="173"/>
      <c r="M3" s="172"/>
      <c r="N3" s="173"/>
      <c r="O3" s="174"/>
      <c r="P3" s="174"/>
      <c r="Q3" s="174"/>
      <c r="R3" s="174"/>
      <c r="S3" s="175"/>
    </row>
    <row r="4" spans="1:19" x14ac:dyDescent="0.25">
      <c r="A4" s="164"/>
      <c r="B4" s="166"/>
      <c r="C4" s="168"/>
      <c r="D4" s="168"/>
      <c r="E4" s="168"/>
      <c r="F4" s="176" t="s">
        <v>1086</v>
      </c>
      <c r="G4" s="177"/>
      <c r="H4" s="177"/>
      <c r="I4" s="177"/>
      <c r="J4" s="177"/>
      <c r="K4" s="178"/>
      <c r="L4" s="179" t="s">
        <v>1089</v>
      </c>
      <c r="M4" s="180"/>
      <c r="N4" s="183" t="s">
        <v>4</v>
      </c>
      <c r="O4" s="184"/>
      <c r="P4" s="152" t="s">
        <v>5</v>
      </c>
      <c r="Q4" s="153" t="s">
        <v>6</v>
      </c>
      <c r="R4" s="153" t="s">
        <v>7</v>
      </c>
      <c r="S4" s="153" t="s">
        <v>8</v>
      </c>
    </row>
    <row r="5" spans="1:19" ht="22.15" customHeight="1" x14ac:dyDescent="0.25">
      <c r="A5" s="164"/>
      <c r="B5" s="166"/>
      <c r="C5" s="169"/>
      <c r="D5" s="169"/>
      <c r="E5" s="169"/>
      <c r="F5" s="39" t="s">
        <v>9</v>
      </c>
      <c r="G5" s="39" t="s">
        <v>10</v>
      </c>
      <c r="H5" s="39" t="s">
        <v>11</v>
      </c>
      <c r="I5" s="39" t="s">
        <v>12</v>
      </c>
      <c r="J5" s="39" t="s">
        <v>13</v>
      </c>
      <c r="K5" s="39" t="s">
        <v>14</v>
      </c>
      <c r="L5" s="181"/>
      <c r="M5" s="182"/>
      <c r="N5" s="183"/>
      <c r="O5" s="184"/>
      <c r="P5" s="152"/>
      <c r="Q5" s="154"/>
      <c r="R5" s="154"/>
      <c r="S5" s="154"/>
    </row>
    <row r="6" spans="1:19" x14ac:dyDescent="0.25">
      <c r="A6" s="165"/>
      <c r="B6" s="167"/>
      <c r="C6" s="40" t="s">
        <v>15</v>
      </c>
      <c r="D6" s="40"/>
      <c r="E6" s="40" t="s">
        <v>15</v>
      </c>
      <c r="F6" s="139" t="s">
        <v>15</v>
      </c>
      <c r="G6" s="139" t="s">
        <v>15</v>
      </c>
      <c r="H6" s="139" t="s">
        <v>15</v>
      </c>
      <c r="I6" s="139" t="s">
        <v>15</v>
      </c>
      <c r="J6" s="139" t="s">
        <v>15</v>
      </c>
      <c r="K6" s="139" t="s">
        <v>15</v>
      </c>
      <c r="L6" s="41" t="s">
        <v>16</v>
      </c>
      <c r="M6" s="139" t="s">
        <v>15</v>
      </c>
      <c r="N6" s="139" t="s">
        <v>17</v>
      </c>
      <c r="O6" s="140" t="s">
        <v>15</v>
      </c>
      <c r="P6" s="140" t="s">
        <v>15</v>
      </c>
      <c r="Q6" s="140" t="s">
        <v>15</v>
      </c>
      <c r="R6" s="140" t="s">
        <v>15</v>
      </c>
      <c r="S6" s="140" t="s">
        <v>15</v>
      </c>
    </row>
    <row r="7" spans="1:19" x14ac:dyDescent="0.25">
      <c r="A7" s="42">
        <v>1</v>
      </c>
      <c r="B7" s="42">
        <v>2</v>
      </c>
      <c r="C7" s="42">
        <v>3</v>
      </c>
      <c r="D7" s="42">
        <v>4</v>
      </c>
      <c r="E7" s="42">
        <v>5</v>
      </c>
      <c r="F7" s="42">
        <v>6</v>
      </c>
      <c r="G7" s="42">
        <v>7</v>
      </c>
      <c r="H7" s="42">
        <v>8</v>
      </c>
      <c r="I7" s="42">
        <v>9</v>
      </c>
      <c r="J7" s="42">
        <v>10</v>
      </c>
      <c r="K7" s="42">
        <v>11</v>
      </c>
      <c r="L7" s="43">
        <v>12</v>
      </c>
      <c r="M7" s="42">
        <v>13</v>
      </c>
      <c r="N7" s="42">
        <v>14</v>
      </c>
      <c r="O7" s="42">
        <v>15</v>
      </c>
      <c r="P7" s="42">
        <v>16</v>
      </c>
      <c r="Q7" s="42">
        <v>17</v>
      </c>
      <c r="R7" s="42">
        <v>18</v>
      </c>
      <c r="S7" s="42">
        <v>19</v>
      </c>
    </row>
    <row r="8" spans="1:19" ht="24" x14ac:dyDescent="0.25">
      <c r="A8" s="44">
        <f>A10+A784+A1480</f>
        <v>1964</v>
      </c>
      <c r="B8" s="45" t="s">
        <v>18</v>
      </c>
      <c r="C8" s="46">
        <f>ROUND(SUM(D8+E8+F8+G8+H8+I8+J8+K8+M8+O8+P8+Q8+S8+R8),2)</f>
        <v>15625647907.84</v>
      </c>
      <c r="D8" s="44">
        <f t="shared" ref="D8:M8" si="0">D10+D784+D1480</f>
        <v>278609890.27999997</v>
      </c>
      <c r="E8" s="47">
        <f t="shared" si="0"/>
        <v>330347429.26999998</v>
      </c>
      <c r="F8" s="47">
        <f t="shared" si="0"/>
        <v>607037826.67000008</v>
      </c>
      <c r="G8" s="47">
        <f t="shared" si="0"/>
        <v>2624183260.8599997</v>
      </c>
      <c r="H8" s="47">
        <f t="shared" si="0"/>
        <v>1300939510.73</v>
      </c>
      <c r="I8" s="47">
        <f t="shared" si="0"/>
        <v>622790467.90999997</v>
      </c>
      <c r="J8" s="47">
        <f t="shared" si="0"/>
        <v>955742581.65999997</v>
      </c>
      <c r="K8" s="47">
        <f t="shared" si="0"/>
        <v>27941573.140000004</v>
      </c>
      <c r="L8" s="48">
        <f t="shared" si="0"/>
        <v>380</v>
      </c>
      <c r="M8" s="47">
        <f t="shared" si="0"/>
        <v>879789010.56999993</v>
      </c>
      <c r="N8" s="135" t="s">
        <v>19</v>
      </c>
      <c r="O8" s="47">
        <f>O10+O784+O1480</f>
        <v>3219282467.3200002</v>
      </c>
      <c r="P8" s="47">
        <f>P10+P784+P1480</f>
        <v>539230033.84000003</v>
      </c>
      <c r="Q8" s="47">
        <f>Q10+Q784+Q1480</f>
        <v>1862555504.9099998</v>
      </c>
      <c r="R8" s="47">
        <f>R10+R784+R1480</f>
        <v>2374073935.98</v>
      </c>
      <c r="S8" s="47">
        <f>S10+S784+S1480</f>
        <v>3124414.7</v>
      </c>
    </row>
    <row r="9" spans="1:19" ht="15.75" x14ac:dyDescent="0.25">
      <c r="A9" s="155" t="s">
        <v>20</v>
      </c>
      <c r="B9" s="156"/>
      <c r="C9" s="157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8"/>
    </row>
    <row r="10" spans="1:19" ht="25.5" x14ac:dyDescent="0.25">
      <c r="A10" s="49">
        <f>A781</f>
        <v>732</v>
      </c>
      <c r="B10" s="133" t="s">
        <v>21</v>
      </c>
      <c r="C10" s="46">
        <f>ROUND(SUM(D10+E10+F10+G10+H10+I10+J10+K10+M10+O10+P10+Q10+S10+R10),2)</f>
        <v>2365156820.2399998</v>
      </c>
      <c r="D10" s="47">
        <f t="shared" ref="D10:M10" si="1">ROUND(SUM(D22+D34+D65+D93+D111+D152+D182+D279+D296+D338+D341+D359+D381+D388+D598+D625+D686+D707+D762+D782),2)</f>
        <v>25067762.57</v>
      </c>
      <c r="E10" s="47">
        <f t="shared" si="1"/>
        <v>154825019.40000001</v>
      </c>
      <c r="F10" s="47">
        <f t="shared" si="1"/>
        <v>61896776.859999999</v>
      </c>
      <c r="G10" s="47">
        <f t="shared" si="1"/>
        <v>137195244.15000001</v>
      </c>
      <c r="H10" s="47">
        <f t="shared" si="1"/>
        <v>52372385.479999997</v>
      </c>
      <c r="I10" s="47">
        <f t="shared" si="1"/>
        <v>24881700.379999999</v>
      </c>
      <c r="J10" s="47">
        <f t="shared" si="1"/>
        <v>59999525.229999997</v>
      </c>
      <c r="K10" s="47">
        <f t="shared" si="1"/>
        <v>0</v>
      </c>
      <c r="L10" s="47">
        <f t="shared" si="1"/>
        <v>251</v>
      </c>
      <c r="M10" s="47">
        <f t="shared" si="1"/>
        <v>595038848.77999997</v>
      </c>
      <c r="N10" s="47" t="s">
        <v>19</v>
      </c>
      <c r="O10" s="47">
        <f>ROUND(SUM(O22+O34+O65+O93+O111+O152+O182+O279+O296+O338+O341+O359+O381+O388+O598+O625+O686+O707+O762+O782),2)</f>
        <v>623030543.32000005</v>
      </c>
      <c r="P10" s="47">
        <f>ROUND(SUM(P22+P34+P65+P93+P111+P152+P182+P279+P296+P338+P341+P359+P381+P388+P598+P625+P686+P707+P762+P782),2)</f>
        <v>16645324.27</v>
      </c>
      <c r="Q10" s="47">
        <f>ROUND(SUM(Q22+Q34+Q65+Q93+Q111+Q152+Q182+Q279+Q296+Q338+Q341+Q359+Q381+Q388+Q598+Q625+Q686+Q707+Q762+Q782),2)</f>
        <v>194453182.28999999</v>
      </c>
      <c r="R10" s="47">
        <f>ROUND(SUM(R22+R34+R65+R93+R111+R152+R182+R279+R296+R338+R341+R359+R381+R388+R598+R625+R686+R707+R762+R782),2)</f>
        <v>419750507.50999999</v>
      </c>
      <c r="S10" s="47">
        <f>ROUND(SUM(S22+S34+S65+S93+S111+S152+S182+S279+S296+S338+S341+S359+S381+S388+S598+S625+S686+S707+S762+S782),2)</f>
        <v>0</v>
      </c>
    </row>
    <row r="11" spans="1:19" ht="15.75" hidden="1" x14ac:dyDescent="0.25">
      <c r="A11" s="155" t="s">
        <v>1102</v>
      </c>
      <c r="B11" s="156"/>
      <c r="C11" s="159"/>
      <c r="D11" s="50"/>
      <c r="E11" s="136"/>
      <c r="F11" s="51"/>
      <c r="G11" s="52"/>
      <c r="H11" s="52"/>
      <c r="I11" s="52"/>
      <c r="J11" s="52"/>
      <c r="K11" s="52"/>
      <c r="L11" s="53"/>
      <c r="M11" s="52"/>
      <c r="N11" s="54"/>
      <c r="O11" s="52"/>
      <c r="P11" s="52"/>
      <c r="Q11" s="52"/>
      <c r="R11" s="52"/>
      <c r="S11" s="52"/>
    </row>
    <row r="12" spans="1:19" hidden="1" x14ac:dyDescent="0.25">
      <c r="A12" s="55">
        <v>1</v>
      </c>
      <c r="B12" s="56" t="s">
        <v>22</v>
      </c>
      <c r="C12" s="57">
        <f t="shared" ref="C12:C22" si="2">ROUND(SUM(D12+E12+F12+G12+H12+I12+J12+K12+M12+O12+P12+Q12+R12+S12),2)</f>
        <v>11362.45</v>
      </c>
      <c r="D12" s="58"/>
      <c r="E12" s="59">
        <v>11362.45</v>
      </c>
      <c r="F12" s="59"/>
      <c r="G12" s="59"/>
      <c r="H12" s="59"/>
      <c r="I12" s="59"/>
      <c r="J12" s="59"/>
      <c r="K12" s="59"/>
      <c r="L12" s="60"/>
      <c r="M12" s="59"/>
      <c r="N12" s="59"/>
      <c r="O12" s="61"/>
      <c r="P12" s="59"/>
      <c r="Q12" s="59"/>
      <c r="R12" s="59"/>
      <c r="S12" s="59"/>
    </row>
    <row r="13" spans="1:19" hidden="1" x14ac:dyDescent="0.25">
      <c r="A13" s="55">
        <v>2</v>
      </c>
      <c r="B13" s="62" t="s">
        <v>23</v>
      </c>
      <c r="C13" s="129">
        <f t="shared" si="2"/>
        <v>27242.82</v>
      </c>
      <c r="D13" s="63"/>
      <c r="E13" s="64">
        <v>27242.82</v>
      </c>
      <c r="F13" s="64"/>
      <c r="G13" s="64"/>
      <c r="H13" s="64"/>
      <c r="I13" s="64"/>
      <c r="J13" s="64"/>
      <c r="K13" s="64"/>
      <c r="L13" s="65"/>
      <c r="M13" s="64"/>
      <c r="N13" s="64"/>
      <c r="O13" s="66"/>
      <c r="P13" s="64"/>
      <c r="Q13" s="66"/>
      <c r="R13" s="64"/>
      <c r="S13" s="64"/>
    </row>
    <row r="14" spans="1:19" hidden="1" x14ac:dyDescent="0.25">
      <c r="A14" s="55">
        <v>3</v>
      </c>
      <c r="B14" s="67" t="s">
        <v>24</v>
      </c>
      <c r="C14" s="129">
        <f t="shared" si="2"/>
        <v>167906.24</v>
      </c>
      <c r="D14" s="63"/>
      <c r="E14" s="64">
        <v>167906.24</v>
      </c>
      <c r="F14" s="68"/>
      <c r="G14" s="64"/>
      <c r="H14" s="68"/>
      <c r="I14" s="68"/>
      <c r="J14" s="68"/>
      <c r="K14" s="64"/>
      <c r="L14" s="65"/>
      <c r="M14" s="64"/>
      <c r="N14" s="64"/>
      <c r="O14" s="66"/>
      <c r="P14" s="64"/>
      <c r="Q14" s="66"/>
      <c r="R14" s="64"/>
      <c r="S14" s="64"/>
    </row>
    <row r="15" spans="1:19" hidden="1" x14ac:dyDescent="0.25">
      <c r="A15" s="55">
        <v>4</v>
      </c>
      <c r="B15" s="67" t="s">
        <v>25</v>
      </c>
      <c r="C15" s="129">
        <f t="shared" si="2"/>
        <v>18873656.489999998</v>
      </c>
      <c r="D15" s="63">
        <v>390601.92</v>
      </c>
      <c r="E15" s="64">
        <v>144936.32000000001</v>
      </c>
      <c r="F15" s="69"/>
      <c r="G15" s="64"/>
      <c r="H15" s="69">
        <v>1769588</v>
      </c>
      <c r="I15" s="69">
        <v>656380.01</v>
      </c>
      <c r="J15" s="69">
        <v>1067761.96</v>
      </c>
      <c r="K15" s="64"/>
      <c r="L15" s="65"/>
      <c r="M15" s="64"/>
      <c r="N15" s="64"/>
      <c r="O15" s="66"/>
      <c r="P15" s="64"/>
      <c r="Q15" s="69"/>
      <c r="R15" s="64">
        <v>14844388.279999999</v>
      </c>
      <c r="S15" s="64"/>
    </row>
    <row r="16" spans="1:19" hidden="1" x14ac:dyDescent="0.25">
      <c r="A16" s="55">
        <v>5</v>
      </c>
      <c r="B16" s="62" t="s">
        <v>26</v>
      </c>
      <c r="C16" s="129">
        <f t="shared" si="2"/>
        <v>17572986.41</v>
      </c>
      <c r="D16" s="63">
        <v>400180</v>
      </c>
      <c r="E16" s="64">
        <v>145438.67000000001</v>
      </c>
      <c r="F16" s="64"/>
      <c r="G16" s="64"/>
      <c r="H16" s="69">
        <v>1526113.49</v>
      </c>
      <c r="I16" s="69">
        <v>468530.38</v>
      </c>
      <c r="J16" s="69">
        <v>915061.29999999993</v>
      </c>
      <c r="K16" s="64"/>
      <c r="L16" s="65"/>
      <c r="M16" s="64"/>
      <c r="N16" s="64"/>
      <c r="O16" s="66"/>
      <c r="P16" s="64"/>
      <c r="Q16" s="68"/>
      <c r="R16" s="64">
        <v>14117662.57</v>
      </c>
      <c r="S16" s="64"/>
    </row>
    <row r="17" spans="1:19" hidden="1" x14ac:dyDescent="0.25">
      <c r="A17" s="55">
        <v>6</v>
      </c>
      <c r="B17" s="67" t="s">
        <v>27</v>
      </c>
      <c r="C17" s="129">
        <f t="shared" si="2"/>
        <v>146038.45000000001</v>
      </c>
      <c r="D17" s="63"/>
      <c r="E17" s="64">
        <v>146038.45000000001</v>
      </c>
      <c r="F17" s="64"/>
      <c r="G17" s="64"/>
      <c r="H17" s="64"/>
      <c r="I17" s="64"/>
      <c r="J17" s="64"/>
      <c r="K17" s="64"/>
      <c r="L17" s="65"/>
      <c r="M17" s="66"/>
      <c r="N17" s="64"/>
      <c r="O17" s="66"/>
      <c r="P17" s="64"/>
      <c r="Q17" s="66"/>
      <c r="R17" s="64"/>
      <c r="S17" s="64"/>
    </row>
    <row r="18" spans="1:19" hidden="1" x14ac:dyDescent="0.25">
      <c r="A18" s="55">
        <v>7</v>
      </c>
      <c r="B18" s="67" t="s">
        <v>28</v>
      </c>
      <c r="C18" s="129">
        <f t="shared" si="2"/>
        <v>81776.990000000005</v>
      </c>
      <c r="D18" s="63"/>
      <c r="E18" s="64">
        <v>81776.990000000005</v>
      </c>
      <c r="F18" s="64"/>
      <c r="G18" s="64"/>
      <c r="H18" s="64"/>
      <c r="I18" s="64"/>
      <c r="J18" s="64"/>
      <c r="K18" s="64"/>
      <c r="L18" s="65"/>
      <c r="M18" s="64"/>
      <c r="N18" s="64"/>
      <c r="O18" s="66"/>
      <c r="P18" s="64"/>
      <c r="Q18" s="64"/>
      <c r="R18" s="64"/>
      <c r="S18" s="64"/>
    </row>
    <row r="19" spans="1:19" hidden="1" x14ac:dyDescent="0.25">
      <c r="A19" s="55">
        <v>8</v>
      </c>
      <c r="B19" s="67" t="s">
        <v>29</v>
      </c>
      <c r="C19" s="129">
        <f t="shared" si="2"/>
        <v>5344372.07</v>
      </c>
      <c r="D19" s="63">
        <v>110128.85</v>
      </c>
      <c r="E19" s="64">
        <v>63874.54</v>
      </c>
      <c r="F19" s="64"/>
      <c r="G19" s="64"/>
      <c r="H19" s="64">
        <v>2986603.54</v>
      </c>
      <c r="I19" s="64">
        <v>816727.07000000007</v>
      </c>
      <c r="J19" s="64">
        <v>1367038.07</v>
      </c>
      <c r="K19" s="64"/>
      <c r="L19" s="65"/>
      <c r="M19" s="64"/>
      <c r="N19" s="64"/>
      <c r="O19" s="66"/>
      <c r="P19" s="64"/>
      <c r="Q19" s="64"/>
      <c r="R19" s="64"/>
      <c r="S19" s="64"/>
    </row>
    <row r="20" spans="1:19" hidden="1" x14ac:dyDescent="0.25">
      <c r="A20" s="55">
        <v>9</v>
      </c>
      <c r="B20" s="67" t="s">
        <v>30</v>
      </c>
      <c r="C20" s="129">
        <f t="shared" si="2"/>
        <v>82107.490000000005</v>
      </c>
      <c r="D20" s="63"/>
      <c r="E20" s="64">
        <v>82107.490000000005</v>
      </c>
      <c r="F20" s="64"/>
      <c r="G20" s="64"/>
      <c r="H20" s="64"/>
      <c r="I20" s="64"/>
      <c r="J20" s="64"/>
      <c r="K20" s="64"/>
      <c r="L20" s="65"/>
      <c r="M20" s="64"/>
      <c r="N20" s="64"/>
      <c r="O20" s="66"/>
      <c r="P20" s="64"/>
      <c r="Q20" s="64"/>
      <c r="R20" s="64"/>
      <c r="S20" s="64"/>
    </row>
    <row r="21" spans="1:19" hidden="1" x14ac:dyDescent="0.25">
      <c r="A21" s="55">
        <v>10</v>
      </c>
      <c r="B21" s="67" t="s">
        <v>31</v>
      </c>
      <c r="C21" s="129">
        <f t="shared" si="2"/>
        <v>99316.04</v>
      </c>
      <c r="D21" s="63"/>
      <c r="E21" s="64">
        <v>99316.04</v>
      </c>
      <c r="F21" s="64"/>
      <c r="G21" s="64"/>
      <c r="H21" s="64"/>
      <c r="I21" s="64"/>
      <c r="J21" s="64"/>
      <c r="K21" s="64"/>
      <c r="L21" s="65"/>
      <c r="M21" s="64"/>
      <c r="N21" s="64"/>
      <c r="O21" s="66"/>
      <c r="P21" s="64"/>
      <c r="Q21" s="64"/>
      <c r="R21" s="64"/>
      <c r="S21" s="64"/>
    </row>
    <row r="22" spans="1:19" hidden="1" x14ac:dyDescent="0.25">
      <c r="A22" s="188" t="s">
        <v>1111</v>
      </c>
      <c r="B22" s="189"/>
      <c r="C22" s="46">
        <f t="shared" si="2"/>
        <v>42406765.450000003</v>
      </c>
      <c r="D22" s="135">
        <f t="shared" ref="D22:S22" si="3">ROUND(SUM(D12:D21),2)</f>
        <v>900910.77</v>
      </c>
      <c r="E22" s="116">
        <f t="shared" si="3"/>
        <v>970000.01</v>
      </c>
      <c r="F22" s="135">
        <f t="shared" si="3"/>
        <v>0</v>
      </c>
      <c r="G22" s="135">
        <f t="shared" si="3"/>
        <v>0</v>
      </c>
      <c r="H22" s="135">
        <f t="shared" si="3"/>
        <v>6282305.0300000003</v>
      </c>
      <c r="I22" s="135">
        <f t="shared" si="3"/>
        <v>1941637.46</v>
      </c>
      <c r="J22" s="135">
        <f t="shared" si="3"/>
        <v>3349861.33</v>
      </c>
      <c r="K22" s="135">
        <f t="shared" si="3"/>
        <v>0</v>
      </c>
      <c r="L22" s="135">
        <f t="shared" si="3"/>
        <v>0</v>
      </c>
      <c r="M22" s="135">
        <f t="shared" si="3"/>
        <v>0</v>
      </c>
      <c r="N22" s="135">
        <f t="shared" si="3"/>
        <v>0</v>
      </c>
      <c r="O22" s="70">
        <f t="shared" si="3"/>
        <v>0</v>
      </c>
      <c r="P22" s="70">
        <f t="shared" si="3"/>
        <v>0</v>
      </c>
      <c r="Q22" s="70">
        <f t="shared" si="3"/>
        <v>0</v>
      </c>
      <c r="R22" s="70">
        <f t="shared" si="3"/>
        <v>28962050.850000001</v>
      </c>
      <c r="S22" s="70">
        <f t="shared" si="3"/>
        <v>0</v>
      </c>
    </row>
    <row r="23" spans="1:19" ht="17.45" hidden="1" customHeight="1" x14ac:dyDescent="0.25">
      <c r="A23" s="155" t="s">
        <v>1103</v>
      </c>
      <c r="B23" s="156"/>
      <c r="C23" s="159"/>
      <c r="D23" s="50"/>
      <c r="E23" s="71"/>
      <c r="F23" s="71"/>
      <c r="G23" s="71"/>
      <c r="H23" s="71"/>
      <c r="I23" s="71"/>
      <c r="J23" s="71"/>
      <c r="K23" s="71"/>
      <c r="L23" s="43"/>
      <c r="M23" s="71"/>
      <c r="N23" s="72"/>
      <c r="O23" s="71"/>
      <c r="P23" s="71"/>
      <c r="Q23" s="71"/>
      <c r="R23" s="71"/>
      <c r="S23" s="73"/>
    </row>
    <row r="24" spans="1:19" hidden="1" x14ac:dyDescent="0.25">
      <c r="A24" s="55">
        <v>11</v>
      </c>
      <c r="B24" s="56" t="s">
        <v>32</v>
      </c>
      <c r="C24" s="57">
        <f t="shared" ref="C24:C34" si="4">ROUND(SUM(D24+E24+F24+G24+H24+I24+J24+K24+M24+O24+P24+Q24+R24+S24),2)</f>
        <v>40871.449999999997</v>
      </c>
      <c r="D24" s="58"/>
      <c r="E24" s="59">
        <v>40871.449999999997</v>
      </c>
      <c r="F24" s="59"/>
      <c r="G24" s="59"/>
      <c r="H24" s="59"/>
      <c r="I24" s="59"/>
      <c r="J24" s="59"/>
      <c r="K24" s="59"/>
      <c r="L24" s="60"/>
      <c r="M24" s="59"/>
      <c r="N24" s="59"/>
      <c r="O24" s="61"/>
      <c r="P24" s="59"/>
      <c r="Q24" s="59"/>
      <c r="R24" s="59"/>
      <c r="S24" s="59"/>
    </row>
    <row r="25" spans="1:19" hidden="1" x14ac:dyDescent="0.25">
      <c r="A25" s="55">
        <v>12</v>
      </c>
      <c r="B25" s="62" t="s">
        <v>33</v>
      </c>
      <c r="C25" s="57">
        <f t="shared" si="4"/>
        <v>99770.59</v>
      </c>
      <c r="D25" s="63"/>
      <c r="E25" s="64">
        <v>99770.59</v>
      </c>
      <c r="F25" s="64"/>
      <c r="G25" s="64"/>
      <c r="H25" s="64"/>
      <c r="I25" s="64"/>
      <c r="J25" s="64"/>
      <c r="K25" s="64"/>
      <c r="L25" s="65"/>
      <c r="M25" s="64"/>
      <c r="N25" s="64"/>
      <c r="O25" s="66"/>
      <c r="P25" s="64"/>
      <c r="Q25" s="66"/>
      <c r="R25" s="64"/>
      <c r="S25" s="64"/>
    </row>
    <row r="26" spans="1:19" ht="25.5" hidden="1" x14ac:dyDescent="0.25">
      <c r="A26" s="55">
        <v>13</v>
      </c>
      <c r="B26" s="62" t="s">
        <v>34</v>
      </c>
      <c r="C26" s="57">
        <f t="shared" si="4"/>
        <v>141161</v>
      </c>
      <c r="D26" s="63"/>
      <c r="E26" s="64">
        <v>141161</v>
      </c>
      <c r="F26" s="64"/>
      <c r="G26" s="64"/>
      <c r="H26" s="64"/>
      <c r="I26" s="64"/>
      <c r="J26" s="64"/>
      <c r="K26" s="64"/>
      <c r="L26" s="65"/>
      <c r="M26" s="64"/>
      <c r="N26" s="64"/>
      <c r="O26" s="66"/>
      <c r="P26" s="64"/>
      <c r="Q26" s="66"/>
      <c r="R26" s="64"/>
      <c r="S26" s="64"/>
    </row>
    <row r="27" spans="1:19" ht="25.5" hidden="1" x14ac:dyDescent="0.25">
      <c r="A27" s="55">
        <v>14</v>
      </c>
      <c r="B27" s="62" t="s">
        <v>35</v>
      </c>
      <c r="C27" s="57">
        <f t="shared" si="4"/>
        <v>23296.69</v>
      </c>
      <c r="D27" s="63"/>
      <c r="E27" s="64">
        <v>23296.69</v>
      </c>
      <c r="F27" s="64"/>
      <c r="G27" s="64"/>
      <c r="H27" s="64"/>
      <c r="I27" s="64"/>
      <c r="J27" s="64"/>
      <c r="K27" s="64"/>
      <c r="L27" s="65"/>
      <c r="M27" s="64"/>
      <c r="N27" s="64"/>
      <c r="O27" s="66"/>
      <c r="P27" s="64"/>
      <c r="Q27" s="66"/>
      <c r="R27" s="64"/>
      <c r="S27" s="64"/>
    </row>
    <row r="28" spans="1:19" ht="25.5" hidden="1" x14ac:dyDescent="0.25">
      <c r="A28" s="55">
        <v>15</v>
      </c>
      <c r="B28" s="62" t="s">
        <v>36</v>
      </c>
      <c r="C28" s="57">
        <f t="shared" si="4"/>
        <v>124920.18</v>
      </c>
      <c r="D28" s="63"/>
      <c r="E28" s="64">
        <v>124920.18</v>
      </c>
      <c r="F28" s="64"/>
      <c r="G28" s="64"/>
      <c r="H28" s="64"/>
      <c r="I28" s="64"/>
      <c r="J28" s="64"/>
      <c r="K28" s="64"/>
      <c r="L28" s="65"/>
      <c r="M28" s="64"/>
      <c r="N28" s="64"/>
      <c r="O28" s="66"/>
      <c r="P28" s="64"/>
      <c r="Q28" s="66"/>
      <c r="R28" s="64"/>
      <c r="S28" s="64"/>
    </row>
    <row r="29" spans="1:19" ht="25.5" hidden="1" x14ac:dyDescent="0.25">
      <c r="A29" s="55">
        <v>16</v>
      </c>
      <c r="B29" s="62" t="s">
        <v>37</v>
      </c>
      <c r="C29" s="57">
        <f t="shared" si="4"/>
        <v>249624</v>
      </c>
      <c r="D29" s="63"/>
      <c r="E29" s="64">
        <v>249624</v>
      </c>
      <c r="F29" s="64"/>
      <c r="G29" s="64"/>
      <c r="H29" s="64"/>
      <c r="I29" s="64"/>
      <c r="J29" s="64"/>
      <c r="K29" s="64"/>
      <c r="L29" s="65"/>
      <c r="M29" s="64"/>
      <c r="N29" s="64"/>
      <c r="O29" s="66"/>
      <c r="P29" s="64"/>
      <c r="Q29" s="66"/>
      <c r="R29" s="64"/>
      <c r="S29" s="64"/>
    </row>
    <row r="30" spans="1:19" ht="25.5" hidden="1" x14ac:dyDescent="0.25">
      <c r="A30" s="55">
        <v>17</v>
      </c>
      <c r="B30" s="62" t="s">
        <v>38</v>
      </c>
      <c r="C30" s="57">
        <f t="shared" si="4"/>
        <v>155422.31</v>
      </c>
      <c r="D30" s="63"/>
      <c r="E30" s="64">
        <v>155422.31</v>
      </c>
      <c r="F30" s="64"/>
      <c r="G30" s="64"/>
      <c r="H30" s="64"/>
      <c r="I30" s="64"/>
      <c r="J30" s="64"/>
      <c r="K30" s="64"/>
      <c r="L30" s="65"/>
      <c r="M30" s="64"/>
      <c r="N30" s="64"/>
      <c r="O30" s="66"/>
      <c r="P30" s="64"/>
      <c r="Q30" s="66"/>
      <c r="R30" s="64"/>
      <c r="S30" s="64"/>
    </row>
    <row r="31" spans="1:19" hidden="1" x14ac:dyDescent="0.25">
      <c r="A31" s="55">
        <v>18</v>
      </c>
      <c r="B31" s="62" t="s">
        <v>39</v>
      </c>
      <c r="C31" s="57">
        <f t="shared" si="4"/>
        <v>213209.83</v>
      </c>
      <c r="D31" s="63"/>
      <c r="E31" s="64">
        <v>213209.83</v>
      </c>
      <c r="F31" s="64"/>
      <c r="G31" s="64"/>
      <c r="H31" s="64"/>
      <c r="I31" s="64"/>
      <c r="J31" s="64"/>
      <c r="K31" s="64"/>
      <c r="L31" s="65"/>
      <c r="M31" s="64"/>
      <c r="N31" s="64"/>
      <c r="O31" s="66"/>
      <c r="P31" s="64"/>
      <c r="Q31" s="66"/>
      <c r="R31" s="64"/>
      <c r="S31" s="64"/>
    </row>
    <row r="32" spans="1:19" hidden="1" x14ac:dyDescent="0.25">
      <c r="A32" s="55">
        <v>19</v>
      </c>
      <c r="B32" s="67" t="s">
        <v>40</v>
      </c>
      <c r="C32" s="57">
        <f t="shared" si="4"/>
        <v>94031.94</v>
      </c>
      <c r="D32" s="63"/>
      <c r="E32" s="64">
        <v>94031.94</v>
      </c>
      <c r="F32" s="66"/>
      <c r="G32" s="64"/>
      <c r="H32" s="66"/>
      <c r="I32" s="66"/>
      <c r="J32" s="66"/>
      <c r="K32" s="64"/>
      <c r="L32" s="65"/>
      <c r="M32" s="64"/>
      <c r="N32" s="64"/>
      <c r="O32" s="66"/>
      <c r="P32" s="64"/>
      <c r="Q32" s="66"/>
      <c r="R32" s="64"/>
      <c r="S32" s="64"/>
    </row>
    <row r="33" spans="1:19" hidden="1" x14ac:dyDescent="0.25">
      <c r="A33" s="55">
        <v>20</v>
      </c>
      <c r="B33" s="67" t="s">
        <v>41</v>
      </c>
      <c r="C33" s="57">
        <f t="shared" si="4"/>
        <v>210068.32</v>
      </c>
      <c r="D33" s="63"/>
      <c r="E33" s="64">
        <v>210068.32</v>
      </c>
      <c r="F33" s="64"/>
      <c r="G33" s="64"/>
      <c r="H33" s="64"/>
      <c r="I33" s="64"/>
      <c r="J33" s="64"/>
      <c r="K33" s="64"/>
      <c r="L33" s="65"/>
      <c r="M33" s="64"/>
      <c r="N33" s="64"/>
      <c r="O33" s="66"/>
      <c r="P33" s="64"/>
      <c r="Q33" s="64"/>
      <c r="R33" s="64"/>
      <c r="S33" s="64"/>
    </row>
    <row r="34" spans="1:19" hidden="1" x14ac:dyDescent="0.25">
      <c r="A34" s="190" t="s">
        <v>1112</v>
      </c>
      <c r="B34" s="191"/>
      <c r="C34" s="46">
        <f t="shared" si="4"/>
        <v>1352376.31</v>
      </c>
      <c r="D34" s="135">
        <f t="shared" ref="D34:S34" si="5">ROUND(SUM(D24:D33),2)</f>
        <v>0</v>
      </c>
      <c r="E34" s="116">
        <f t="shared" si="5"/>
        <v>1352376.31</v>
      </c>
      <c r="F34" s="135">
        <f t="shared" si="5"/>
        <v>0</v>
      </c>
      <c r="G34" s="135">
        <f t="shared" si="5"/>
        <v>0</v>
      </c>
      <c r="H34" s="135">
        <f t="shared" si="5"/>
        <v>0</v>
      </c>
      <c r="I34" s="135">
        <f t="shared" si="5"/>
        <v>0</v>
      </c>
      <c r="J34" s="135">
        <f t="shared" si="5"/>
        <v>0</v>
      </c>
      <c r="K34" s="135">
        <f t="shared" si="5"/>
        <v>0</v>
      </c>
      <c r="L34" s="135">
        <f t="shared" si="5"/>
        <v>0</v>
      </c>
      <c r="M34" s="135">
        <f t="shared" si="5"/>
        <v>0</v>
      </c>
      <c r="N34" s="135">
        <f t="shared" si="5"/>
        <v>0</v>
      </c>
      <c r="O34" s="70">
        <f t="shared" si="5"/>
        <v>0</v>
      </c>
      <c r="P34" s="70">
        <f t="shared" si="5"/>
        <v>0</v>
      </c>
      <c r="Q34" s="70">
        <f t="shared" si="5"/>
        <v>0</v>
      </c>
      <c r="R34" s="70">
        <f t="shared" si="5"/>
        <v>0</v>
      </c>
      <c r="S34" s="70">
        <f t="shared" si="5"/>
        <v>0</v>
      </c>
    </row>
    <row r="35" spans="1:19" ht="15.75" hidden="1" x14ac:dyDescent="0.25">
      <c r="A35" s="155" t="s">
        <v>42</v>
      </c>
      <c r="B35" s="156"/>
      <c r="C35" s="159"/>
      <c r="D35" s="50"/>
      <c r="E35" s="71"/>
      <c r="F35" s="71"/>
      <c r="G35" s="71"/>
      <c r="H35" s="71"/>
      <c r="I35" s="71"/>
      <c r="J35" s="71"/>
      <c r="K35" s="71"/>
      <c r="L35" s="43"/>
      <c r="M35" s="71"/>
      <c r="N35" s="72"/>
      <c r="O35" s="71"/>
      <c r="P35" s="71"/>
      <c r="Q35" s="71"/>
      <c r="R35" s="71"/>
      <c r="S35" s="73"/>
    </row>
    <row r="36" spans="1:19" hidden="1" x14ac:dyDescent="0.25">
      <c r="A36" s="42">
        <v>21</v>
      </c>
      <c r="B36" s="56" t="s">
        <v>43</v>
      </c>
      <c r="C36" s="57">
        <f t="shared" ref="C36:C64" si="6">ROUND(SUM(D36+E36+F36+G36+H36+I36+J36+K36+M36+O36+P36+Q36+R36+S36),2)</f>
        <v>279889.65999999997</v>
      </c>
      <c r="D36" s="58"/>
      <c r="E36" s="59">
        <v>279889.65999999997</v>
      </c>
      <c r="F36" s="59"/>
      <c r="G36" s="59"/>
      <c r="H36" s="59"/>
      <c r="I36" s="59"/>
      <c r="J36" s="59"/>
      <c r="K36" s="59"/>
      <c r="L36" s="60"/>
      <c r="M36" s="59"/>
      <c r="N36" s="59"/>
      <c r="O36" s="61"/>
      <c r="P36" s="59"/>
      <c r="Q36" s="59"/>
      <c r="R36" s="59"/>
      <c r="S36" s="59"/>
    </row>
    <row r="37" spans="1:19" hidden="1" x14ac:dyDescent="0.25">
      <c r="A37" s="42">
        <v>22</v>
      </c>
      <c r="B37" s="62" t="s">
        <v>44</v>
      </c>
      <c r="C37" s="129">
        <f t="shared" si="6"/>
        <v>402441.32</v>
      </c>
      <c r="D37" s="63"/>
      <c r="E37" s="64">
        <v>402441.32</v>
      </c>
      <c r="F37" s="64"/>
      <c r="G37" s="64"/>
      <c r="H37" s="64"/>
      <c r="I37" s="64"/>
      <c r="J37" s="64"/>
      <c r="K37" s="64"/>
      <c r="L37" s="65"/>
      <c r="M37" s="64"/>
      <c r="N37" s="64"/>
      <c r="O37" s="66"/>
      <c r="P37" s="64"/>
      <c r="Q37" s="66"/>
      <c r="R37" s="64"/>
      <c r="S37" s="64"/>
    </row>
    <row r="38" spans="1:19" hidden="1" x14ac:dyDescent="0.25">
      <c r="A38" s="42">
        <v>23</v>
      </c>
      <c r="B38" s="62" t="s">
        <v>45</v>
      </c>
      <c r="C38" s="129">
        <f t="shared" si="6"/>
        <v>403068.89</v>
      </c>
      <c r="D38" s="63"/>
      <c r="E38" s="64">
        <v>403068.89</v>
      </c>
      <c r="F38" s="64"/>
      <c r="G38" s="64"/>
      <c r="H38" s="64"/>
      <c r="I38" s="64"/>
      <c r="J38" s="64"/>
      <c r="K38" s="64"/>
      <c r="L38" s="65"/>
      <c r="M38" s="64"/>
      <c r="N38" s="64"/>
      <c r="O38" s="66"/>
      <c r="P38" s="64"/>
      <c r="Q38" s="66"/>
      <c r="R38" s="64"/>
      <c r="S38" s="64"/>
    </row>
    <row r="39" spans="1:19" hidden="1" x14ac:dyDescent="0.25">
      <c r="A39" s="42">
        <v>24</v>
      </c>
      <c r="B39" s="62" t="s">
        <v>46</v>
      </c>
      <c r="C39" s="57">
        <f t="shared" si="6"/>
        <v>190448.91</v>
      </c>
      <c r="D39" s="63"/>
      <c r="E39" s="59">
        <v>190448.91</v>
      </c>
      <c r="F39" s="64"/>
      <c r="G39" s="64"/>
      <c r="H39" s="64"/>
      <c r="I39" s="64"/>
      <c r="J39" s="64"/>
      <c r="K39" s="64"/>
      <c r="L39" s="65"/>
      <c r="M39" s="64"/>
      <c r="N39" s="64"/>
      <c r="O39" s="66"/>
      <c r="P39" s="64"/>
      <c r="Q39" s="66"/>
      <c r="R39" s="64"/>
      <c r="S39" s="64"/>
    </row>
    <row r="40" spans="1:19" hidden="1" x14ac:dyDescent="0.25">
      <c r="A40" s="42">
        <v>25</v>
      </c>
      <c r="B40" s="62" t="s">
        <v>47</v>
      </c>
      <c r="C40" s="57">
        <f t="shared" si="6"/>
        <v>5584706.5999999996</v>
      </c>
      <c r="D40" s="63">
        <f>ROUND((F40+G40+H40+I40+J40+K40+M40+O40+P40+Q40+R40+S40)*0.0214,2)</f>
        <v>113695.49</v>
      </c>
      <c r="E40" s="59">
        <v>158137.67000000001</v>
      </c>
      <c r="F40" s="64"/>
      <c r="G40" s="64"/>
      <c r="H40" s="64"/>
      <c r="I40" s="64"/>
      <c r="J40" s="64"/>
      <c r="K40" s="64"/>
      <c r="L40" s="65"/>
      <c r="M40" s="64"/>
      <c r="N40" s="64"/>
      <c r="O40" s="66"/>
      <c r="P40" s="64"/>
      <c r="Q40" s="66"/>
      <c r="R40" s="64">
        <v>5312873.4359999998</v>
      </c>
      <c r="S40" s="64"/>
    </row>
    <row r="41" spans="1:19" hidden="1" x14ac:dyDescent="0.25">
      <c r="A41" s="42">
        <v>26</v>
      </c>
      <c r="B41" s="62" t="s">
        <v>48</v>
      </c>
      <c r="C41" s="57">
        <f t="shared" si="6"/>
        <v>8469196.1099999994</v>
      </c>
      <c r="D41" s="63">
        <v>54386.91</v>
      </c>
      <c r="E41" s="59"/>
      <c r="F41" s="64"/>
      <c r="G41" s="64">
        <v>8414809.1999999993</v>
      </c>
      <c r="H41" s="64"/>
      <c r="I41" s="64"/>
      <c r="J41" s="64"/>
      <c r="K41" s="64"/>
      <c r="L41" s="65"/>
      <c r="M41" s="64"/>
      <c r="N41" s="64"/>
      <c r="O41" s="66"/>
      <c r="P41" s="64"/>
      <c r="Q41" s="66"/>
      <c r="R41" s="64"/>
      <c r="S41" s="64"/>
    </row>
    <row r="42" spans="1:19" hidden="1" x14ac:dyDescent="0.25">
      <c r="A42" s="42">
        <v>27</v>
      </c>
      <c r="B42" s="62" t="s">
        <v>49</v>
      </c>
      <c r="C42" s="57">
        <f t="shared" si="6"/>
        <v>13389564.92</v>
      </c>
      <c r="D42" s="63">
        <f>ROUND((F42+G42+H42+I42+J42+K42+M42+O42+P42+Q42+R42+S42)*0.0214,2)</f>
        <v>280533.28000000003</v>
      </c>
      <c r="E42" s="59"/>
      <c r="F42" s="64"/>
      <c r="G42" s="64">
        <v>6872543.5499999998</v>
      </c>
      <c r="H42" s="64"/>
      <c r="I42" s="64"/>
      <c r="J42" s="64"/>
      <c r="K42" s="64"/>
      <c r="L42" s="65"/>
      <c r="M42" s="64"/>
      <c r="N42" s="64" t="s">
        <v>56</v>
      </c>
      <c r="O42" s="66">
        <v>6236488.0899999999</v>
      </c>
      <c r="P42" s="64"/>
      <c r="Q42" s="66"/>
      <c r="R42" s="64"/>
      <c r="S42" s="64"/>
    </row>
    <row r="43" spans="1:19" hidden="1" x14ac:dyDescent="0.25">
      <c r="A43" s="42">
        <v>28</v>
      </c>
      <c r="B43" s="67" t="s">
        <v>50</v>
      </c>
      <c r="C43" s="129">
        <f t="shared" si="6"/>
        <v>329850.90000000002</v>
      </c>
      <c r="D43" s="63"/>
      <c r="E43" s="64">
        <v>329850.90000000002</v>
      </c>
      <c r="F43" s="66"/>
      <c r="G43" s="64"/>
      <c r="H43" s="66"/>
      <c r="I43" s="66"/>
      <c r="J43" s="66"/>
      <c r="K43" s="64"/>
      <c r="L43" s="65"/>
      <c r="M43" s="64"/>
      <c r="N43" s="64"/>
      <c r="O43" s="66"/>
      <c r="P43" s="64"/>
      <c r="Q43" s="66"/>
      <c r="R43" s="64"/>
      <c r="S43" s="64"/>
    </row>
    <row r="44" spans="1:19" hidden="1" x14ac:dyDescent="0.25">
      <c r="A44" s="42">
        <v>29</v>
      </c>
      <c r="B44" s="67" t="s">
        <v>51</v>
      </c>
      <c r="C44" s="129">
        <f t="shared" si="6"/>
        <v>352937.15</v>
      </c>
      <c r="D44" s="63"/>
      <c r="E44" s="64">
        <v>352937.15</v>
      </c>
      <c r="F44" s="64"/>
      <c r="G44" s="64"/>
      <c r="H44" s="64"/>
      <c r="I44" s="64"/>
      <c r="J44" s="64"/>
      <c r="K44" s="64"/>
      <c r="L44" s="65"/>
      <c r="M44" s="64"/>
      <c r="N44" s="64"/>
      <c r="O44" s="66"/>
      <c r="P44" s="64"/>
      <c r="Q44" s="64"/>
      <c r="R44" s="64"/>
      <c r="S44" s="64"/>
    </row>
    <row r="45" spans="1:19" hidden="1" x14ac:dyDescent="0.25">
      <c r="A45" s="42">
        <v>30</v>
      </c>
      <c r="B45" s="67" t="s">
        <v>52</v>
      </c>
      <c r="C45" s="129">
        <f t="shared" si="6"/>
        <v>189593.7</v>
      </c>
      <c r="D45" s="63"/>
      <c r="E45" s="64">
        <v>189593.7</v>
      </c>
      <c r="F45" s="64"/>
      <c r="G45" s="64"/>
      <c r="H45" s="64"/>
      <c r="I45" s="64"/>
      <c r="J45" s="64"/>
      <c r="K45" s="64"/>
      <c r="L45" s="65"/>
      <c r="M45" s="66"/>
      <c r="N45" s="64"/>
      <c r="O45" s="66"/>
      <c r="P45" s="64"/>
      <c r="Q45" s="66"/>
      <c r="R45" s="64"/>
      <c r="S45" s="64"/>
    </row>
    <row r="46" spans="1:19" hidden="1" x14ac:dyDescent="0.25">
      <c r="A46" s="42">
        <v>31</v>
      </c>
      <c r="B46" s="67" t="s">
        <v>53</v>
      </c>
      <c r="C46" s="129">
        <f t="shared" si="6"/>
        <v>447339.47</v>
      </c>
      <c r="D46" s="63"/>
      <c r="E46" s="64">
        <v>447339.47</v>
      </c>
      <c r="F46" s="64"/>
      <c r="G46" s="64"/>
      <c r="H46" s="64"/>
      <c r="I46" s="64"/>
      <c r="J46" s="64"/>
      <c r="K46" s="64"/>
      <c r="L46" s="65"/>
      <c r="M46" s="64"/>
      <c r="N46" s="64"/>
      <c r="O46" s="66"/>
      <c r="P46" s="64"/>
      <c r="Q46" s="64"/>
      <c r="R46" s="64"/>
      <c r="S46" s="64"/>
    </row>
    <row r="47" spans="1:19" hidden="1" x14ac:dyDescent="0.25">
      <c r="A47" s="42">
        <v>32</v>
      </c>
      <c r="B47" s="67" t="s">
        <v>54</v>
      </c>
      <c r="C47" s="129">
        <f t="shared" si="6"/>
        <v>501806.22</v>
      </c>
      <c r="D47" s="63"/>
      <c r="E47" s="64">
        <v>501806.22</v>
      </c>
      <c r="F47" s="64"/>
      <c r="G47" s="64"/>
      <c r="H47" s="64"/>
      <c r="I47" s="64"/>
      <c r="J47" s="64"/>
      <c r="K47" s="64"/>
      <c r="L47" s="65"/>
      <c r="M47" s="64"/>
      <c r="N47" s="64"/>
      <c r="O47" s="66"/>
      <c r="P47" s="64"/>
      <c r="Q47" s="64"/>
      <c r="R47" s="64"/>
      <c r="S47" s="64"/>
    </row>
    <row r="48" spans="1:19" hidden="1" x14ac:dyDescent="0.25">
      <c r="A48" s="42">
        <v>33</v>
      </c>
      <c r="B48" s="67" t="s">
        <v>55</v>
      </c>
      <c r="C48" s="129">
        <f t="shared" si="6"/>
        <v>19541004.300000001</v>
      </c>
      <c r="D48" s="63">
        <v>58537.17</v>
      </c>
      <c r="E48" s="64">
        <v>291196.93</v>
      </c>
      <c r="F48" s="64"/>
      <c r="G48" s="64"/>
      <c r="H48" s="64"/>
      <c r="I48" s="64"/>
      <c r="J48" s="64"/>
      <c r="K48" s="64"/>
      <c r="L48" s="65"/>
      <c r="M48" s="64"/>
      <c r="N48" s="64" t="s">
        <v>56</v>
      </c>
      <c r="O48" s="66">
        <v>7758229.4800000004</v>
      </c>
      <c r="P48" s="64"/>
      <c r="Q48" s="64"/>
      <c r="R48" s="64">
        <v>11433040.720000001</v>
      </c>
      <c r="S48" s="64"/>
    </row>
    <row r="49" spans="1:19" hidden="1" x14ac:dyDescent="0.25">
      <c r="A49" s="42">
        <v>34</v>
      </c>
      <c r="B49" s="67" t="s">
        <v>57</v>
      </c>
      <c r="C49" s="129">
        <f t="shared" si="6"/>
        <v>402908.84</v>
      </c>
      <c r="D49" s="63"/>
      <c r="E49" s="64">
        <v>402908.84</v>
      </c>
      <c r="F49" s="64"/>
      <c r="G49" s="64"/>
      <c r="H49" s="64"/>
      <c r="I49" s="64"/>
      <c r="J49" s="64"/>
      <c r="K49" s="64"/>
      <c r="L49" s="65"/>
      <c r="M49" s="64"/>
      <c r="N49" s="64"/>
      <c r="O49" s="66"/>
      <c r="P49" s="64"/>
      <c r="Q49" s="64"/>
      <c r="R49" s="64"/>
      <c r="S49" s="64"/>
    </row>
    <row r="50" spans="1:19" hidden="1" x14ac:dyDescent="0.25">
      <c r="A50" s="42">
        <v>35</v>
      </c>
      <c r="B50" s="67" t="s">
        <v>58</v>
      </c>
      <c r="C50" s="129">
        <f t="shared" si="6"/>
        <v>313644.34000000003</v>
      </c>
      <c r="D50" s="63"/>
      <c r="E50" s="64">
        <v>313644.34000000003</v>
      </c>
      <c r="F50" s="64"/>
      <c r="G50" s="64"/>
      <c r="H50" s="64"/>
      <c r="I50" s="64"/>
      <c r="J50" s="64"/>
      <c r="K50" s="64"/>
      <c r="L50" s="65"/>
      <c r="M50" s="64"/>
      <c r="N50" s="64"/>
      <c r="O50" s="66"/>
      <c r="P50" s="64"/>
      <c r="Q50" s="64"/>
      <c r="R50" s="64"/>
      <c r="S50" s="64"/>
    </row>
    <row r="51" spans="1:19" hidden="1" x14ac:dyDescent="0.25">
      <c r="A51" s="42">
        <v>36</v>
      </c>
      <c r="B51" s="67" t="s">
        <v>60</v>
      </c>
      <c r="C51" s="129">
        <f t="shared" si="6"/>
        <v>1967077.08</v>
      </c>
      <c r="D51" s="63">
        <f>ROUND((F51+G51+H51+I51+J51+K51+M51+O51+P51+Q51+R51+S51)*0.0214,2)</f>
        <v>41213.480000000003</v>
      </c>
      <c r="E51" s="64"/>
      <c r="F51" s="66"/>
      <c r="G51" s="68"/>
      <c r="H51" s="64">
        <v>931467.6</v>
      </c>
      <c r="I51" s="64">
        <v>368861.8</v>
      </c>
      <c r="J51" s="64">
        <v>625534.19999999995</v>
      </c>
      <c r="K51" s="64"/>
      <c r="L51" s="65"/>
      <c r="M51" s="64"/>
      <c r="N51" s="74"/>
      <c r="O51" s="64"/>
      <c r="P51" s="64"/>
      <c r="Q51" s="64"/>
      <c r="R51" s="64"/>
      <c r="S51" s="64"/>
    </row>
    <row r="52" spans="1:19" hidden="1" x14ac:dyDescent="0.25">
      <c r="A52" s="42">
        <v>37</v>
      </c>
      <c r="B52" s="67" t="s">
        <v>61</v>
      </c>
      <c r="C52" s="129">
        <f t="shared" si="6"/>
        <v>6239955</v>
      </c>
      <c r="D52" s="63">
        <f>ROUND((F52+G52+H52+I52+J52+K52+M52+O52+P52+Q52+R52+S52)*0.0214,2)</f>
        <v>128361.32</v>
      </c>
      <c r="E52" s="64">
        <v>113401.02</v>
      </c>
      <c r="F52" s="66"/>
      <c r="G52" s="64"/>
      <c r="H52" s="64"/>
      <c r="I52" s="64"/>
      <c r="J52" s="64"/>
      <c r="K52" s="64"/>
      <c r="L52" s="65"/>
      <c r="M52" s="64"/>
      <c r="N52" s="74" t="s">
        <v>56</v>
      </c>
      <c r="O52" s="66">
        <v>5998192.6600000001</v>
      </c>
      <c r="P52" s="64"/>
      <c r="Q52" s="66"/>
      <c r="R52" s="64"/>
      <c r="S52" s="64"/>
    </row>
    <row r="53" spans="1:19" hidden="1" x14ac:dyDescent="0.25">
      <c r="A53" s="42">
        <v>38</v>
      </c>
      <c r="B53" s="67" t="s">
        <v>62</v>
      </c>
      <c r="C53" s="129">
        <f t="shared" si="6"/>
        <v>2154387.06</v>
      </c>
      <c r="D53" s="63">
        <v>10684.87</v>
      </c>
      <c r="E53" s="64">
        <v>56813.31</v>
      </c>
      <c r="F53" s="66"/>
      <c r="G53" s="66"/>
      <c r="H53" s="66"/>
      <c r="I53" s="66"/>
      <c r="J53" s="66"/>
      <c r="K53" s="64"/>
      <c r="L53" s="65"/>
      <c r="M53" s="64"/>
      <c r="N53" s="64"/>
      <c r="O53" s="64"/>
      <c r="P53" s="64">
        <v>2086888.88</v>
      </c>
      <c r="Q53" s="66"/>
      <c r="R53" s="64"/>
      <c r="S53" s="64"/>
    </row>
    <row r="54" spans="1:19" hidden="1" x14ac:dyDescent="0.25">
      <c r="A54" s="42">
        <v>39</v>
      </c>
      <c r="B54" s="67" t="s">
        <v>63</v>
      </c>
      <c r="C54" s="129">
        <f t="shared" si="6"/>
        <v>320153.82</v>
      </c>
      <c r="D54" s="63"/>
      <c r="E54" s="64">
        <v>320153.82</v>
      </c>
      <c r="F54" s="66"/>
      <c r="G54" s="66"/>
      <c r="H54" s="66"/>
      <c r="I54" s="66"/>
      <c r="J54" s="66"/>
      <c r="K54" s="64"/>
      <c r="L54" s="65"/>
      <c r="M54" s="64"/>
      <c r="N54" s="64"/>
      <c r="O54" s="64"/>
      <c r="P54" s="64"/>
      <c r="Q54" s="64"/>
      <c r="R54" s="64"/>
      <c r="S54" s="64"/>
    </row>
    <row r="55" spans="1:19" hidden="1" x14ac:dyDescent="0.25">
      <c r="A55" s="42">
        <v>40</v>
      </c>
      <c r="B55" s="67" t="s">
        <v>64</v>
      </c>
      <c r="C55" s="129">
        <f t="shared" si="6"/>
        <v>233518.3</v>
      </c>
      <c r="D55" s="63"/>
      <c r="E55" s="64">
        <v>233518.3</v>
      </c>
      <c r="F55" s="66"/>
      <c r="G55" s="66"/>
      <c r="H55" s="66"/>
      <c r="I55" s="66"/>
      <c r="J55" s="66"/>
      <c r="K55" s="64"/>
      <c r="L55" s="65"/>
      <c r="M55" s="64"/>
      <c r="N55" s="64"/>
      <c r="O55" s="66"/>
      <c r="P55" s="64"/>
      <c r="Q55" s="64"/>
      <c r="R55" s="64"/>
      <c r="S55" s="64"/>
    </row>
    <row r="56" spans="1:19" hidden="1" x14ac:dyDescent="0.25">
      <c r="A56" s="42">
        <v>41</v>
      </c>
      <c r="B56" s="67" t="s">
        <v>65</v>
      </c>
      <c r="C56" s="129">
        <f t="shared" si="6"/>
        <v>476642.77</v>
      </c>
      <c r="D56" s="63"/>
      <c r="E56" s="64">
        <v>476642.77</v>
      </c>
      <c r="F56" s="64"/>
      <c r="G56" s="66"/>
      <c r="H56" s="64"/>
      <c r="I56" s="64"/>
      <c r="J56" s="64"/>
      <c r="K56" s="64"/>
      <c r="L56" s="65"/>
      <c r="M56" s="64"/>
      <c r="N56" s="64"/>
      <c r="O56" s="64"/>
      <c r="P56" s="64"/>
      <c r="Q56" s="66"/>
      <c r="R56" s="64"/>
      <c r="S56" s="64"/>
    </row>
    <row r="57" spans="1:19" hidden="1" x14ac:dyDescent="0.25">
      <c r="A57" s="42">
        <v>42</v>
      </c>
      <c r="B57" s="67" t="s">
        <v>66</v>
      </c>
      <c r="C57" s="129">
        <f t="shared" si="6"/>
        <v>353914.96</v>
      </c>
      <c r="D57" s="63"/>
      <c r="E57" s="64">
        <v>353914.96</v>
      </c>
      <c r="F57" s="64"/>
      <c r="G57" s="66"/>
      <c r="H57" s="64"/>
      <c r="I57" s="64"/>
      <c r="J57" s="64"/>
      <c r="K57" s="64"/>
      <c r="L57" s="65"/>
      <c r="M57" s="64"/>
      <c r="N57" s="64"/>
      <c r="O57" s="64"/>
      <c r="P57" s="64"/>
      <c r="Q57" s="64"/>
      <c r="R57" s="64"/>
      <c r="S57" s="64"/>
    </row>
    <row r="58" spans="1:19" hidden="1" x14ac:dyDescent="0.25">
      <c r="A58" s="42">
        <v>43</v>
      </c>
      <c r="B58" s="67" t="s">
        <v>67</v>
      </c>
      <c r="C58" s="129">
        <f t="shared" si="6"/>
        <v>491091.54</v>
      </c>
      <c r="D58" s="63"/>
      <c r="E58" s="64">
        <v>491091.54</v>
      </c>
      <c r="F58" s="66"/>
      <c r="G58" s="66"/>
      <c r="H58" s="66"/>
      <c r="I58" s="66"/>
      <c r="J58" s="66"/>
      <c r="K58" s="64"/>
      <c r="L58" s="65"/>
      <c r="M58" s="64"/>
      <c r="N58" s="64"/>
      <c r="O58" s="66"/>
      <c r="P58" s="66"/>
      <c r="Q58" s="64"/>
      <c r="R58" s="64"/>
      <c r="S58" s="64"/>
    </row>
    <row r="59" spans="1:19" hidden="1" x14ac:dyDescent="0.25">
      <c r="A59" s="42">
        <v>44</v>
      </c>
      <c r="B59" s="67" t="s">
        <v>68</v>
      </c>
      <c r="C59" s="129">
        <f t="shared" si="6"/>
        <v>89226.31</v>
      </c>
      <c r="D59" s="63"/>
      <c r="E59" s="64">
        <v>89226.31</v>
      </c>
      <c r="F59" s="66"/>
      <c r="G59" s="64"/>
      <c r="H59" s="66"/>
      <c r="I59" s="66"/>
      <c r="J59" s="66"/>
      <c r="K59" s="64"/>
      <c r="L59" s="65"/>
      <c r="M59" s="64"/>
      <c r="N59" s="64"/>
      <c r="O59" s="64"/>
      <c r="P59" s="64"/>
      <c r="Q59" s="64"/>
      <c r="R59" s="64"/>
      <c r="S59" s="64"/>
    </row>
    <row r="60" spans="1:19" hidden="1" x14ac:dyDescent="0.25">
      <c r="A60" s="42">
        <v>45</v>
      </c>
      <c r="B60" s="67" t="s">
        <v>69</v>
      </c>
      <c r="C60" s="129">
        <f t="shared" si="6"/>
        <v>305752.62</v>
      </c>
      <c r="D60" s="63"/>
      <c r="E60" s="64">
        <v>305752.62</v>
      </c>
      <c r="F60" s="64"/>
      <c r="G60" s="69"/>
      <c r="H60" s="69"/>
      <c r="I60" s="69"/>
      <c r="J60" s="69"/>
      <c r="K60" s="64"/>
      <c r="L60" s="65"/>
      <c r="M60" s="64"/>
      <c r="N60" s="64"/>
      <c r="O60" s="69"/>
      <c r="P60" s="69"/>
      <c r="Q60" s="66"/>
      <c r="R60" s="64"/>
      <c r="S60" s="64"/>
    </row>
    <row r="61" spans="1:19" hidden="1" x14ac:dyDescent="0.25">
      <c r="A61" s="42">
        <v>46</v>
      </c>
      <c r="B61" s="67" t="s">
        <v>1056</v>
      </c>
      <c r="C61" s="129">
        <f t="shared" si="6"/>
        <v>172010.91</v>
      </c>
      <c r="D61" s="63">
        <f>ROUND((F61+G61+H61+I61+J61+K61+M61+O61+P61+Q61+R61+S61)*0.0214,2)</f>
        <v>3603.91</v>
      </c>
      <c r="E61" s="64"/>
      <c r="F61" s="64"/>
      <c r="G61" s="69"/>
      <c r="H61" s="64"/>
      <c r="I61" s="64"/>
      <c r="J61" s="64"/>
      <c r="K61" s="64"/>
      <c r="L61" s="65"/>
      <c r="M61" s="64"/>
      <c r="N61" s="64" t="s">
        <v>111</v>
      </c>
      <c r="O61" s="69">
        <v>168407</v>
      </c>
      <c r="P61" s="64"/>
      <c r="Q61" s="66"/>
      <c r="R61" s="64"/>
      <c r="S61" s="64"/>
    </row>
    <row r="62" spans="1:19" hidden="1" x14ac:dyDescent="0.25">
      <c r="A62" s="42">
        <v>47</v>
      </c>
      <c r="B62" s="67" t="s">
        <v>1057</v>
      </c>
      <c r="C62" s="129">
        <f t="shared" si="6"/>
        <v>323453.27</v>
      </c>
      <c r="D62" s="63">
        <f>ROUND((F62+G62+H62+I62+J62+K62+M62+O62+P62+Q62+R62+S62)*0.0214,2)</f>
        <v>6776.87</v>
      </c>
      <c r="E62" s="64"/>
      <c r="F62" s="64"/>
      <c r="G62" s="69"/>
      <c r="H62" s="64"/>
      <c r="I62" s="64"/>
      <c r="J62" s="64"/>
      <c r="K62" s="64"/>
      <c r="L62" s="65"/>
      <c r="M62" s="64"/>
      <c r="N62" s="64" t="s">
        <v>111</v>
      </c>
      <c r="O62" s="69">
        <v>316676.40000000002</v>
      </c>
      <c r="P62" s="64"/>
      <c r="Q62" s="66"/>
      <c r="R62" s="64"/>
      <c r="S62" s="64"/>
    </row>
    <row r="63" spans="1:19" hidden="1" x14ac:dyDescent="0.25">
      <c r="A63" s="42">
        <v>48</v>
      </c>
      <c r="B63" s="67" t="s">
        <v>1058</v>
      </c>
      <c r="C63" s="129">
        <f t="shared" si="6"/>
        <v>112097.02</v>
      </c>
      <c r="D63" s="63">
        <f>ROUND((F63+G63+H63+I63+J63+K63+M63+O63+P63+Q63+R63+S63)*0.0214,2)</f>
        <v>2348.62</v>
      </c>
      <c r="E63" s="64"/>
      <c r="F63" s="64"/>
      <c r="G63" s="69"/>
      <c r="H63" s="64"/>
      <c r="I63" s="64"/>
      <c r="J63" s="64"/>
      <c r="K63" s="64"/>
      <c r="L63" s="65"/>
      <c r="M63" s="64"/>
      <c r="N63" s="64" t="s">
        <v>111</v>
      </c>
      <c r="O63" s="69">
        <v>109748.4</v>
      </c>
      <c r="P63" s="64"/>
      <c r="Q63" s="66"/>
      <c r="R63" s="64"/>
      <c r="S63" s="64"/>
    </row>
    <row r="64" spans="1:19" hidden="1" x14ac:dyDescent="0.25">
      <c r="A64" s="42">
        <v>49</v>
      </c>
      <c r="B64" s="67" t="s">
        <v>71</v>
      </c>
      <c r="C64" s="129">
        <f t="shared" si="6"/>
        <v>6829406.3700000001</v>
      </c>
      <c r="D64" s="63">
        <v>34268.120000000003</v>
      </c>
      <c r="E64" s="64">
        <v>102089.45</v>
      </c>
      <c r="F64" s="66"/>
      <c r="G64" s="66"/>
      <c r="H64" s="64"/>
      <c r="I64" s="64"/>
      <c r="J64" s="64"/>
      <c r="K64" s="64"/>
      <c r="L64" s="65"/>
      <c r="M64" s="64"/>
      <c r="N64" s="64"/>
      <c r="O64" s="66"/>
      <c r="P64" s="64"/>
      <c r="Q64" s="66"/>
      <c r="R64" s="64">
        <v>6693048.7999999998</v>
      </c>
      <c r="S64" s="64"/>
    </row>
    <row r="65" spans="1:19" hidden="1" x14ac:dyDescent="0.25">
      <c r="A65" s="185" t="s">
        <v>72</v>
      </c>
      <c r="B65" s="185"/>
      <c r="C65" s="46">
        <f>ROUND(SUM(E65+F65+G65+H65+I65+J65+K65+M65+O65+P65+Q65+S65+D65+R65),2)</f>
        <v>70867088.359999999</v>
      </c>
      <c r="D65" s="70">
        <f t="shared" ref="D65:M65" si="7">ROUND(SUM(D36:D64),2)</f>
        <v>734410.04</v>
      </c>
      <c r="E65" s="70">
        <f t="shared" si="7"/>
        <v>6805868.0999999996</v>
      </c>
      <c r="F65" s="135">
        <f t="shared" si="7"/>
        <v>0</v>
      </c>
      <c r="G65" s="135">
        <f t="shared" si="7"/>
        <v>15287352.75</v>
      </c>
      <c r="H65" s="135">
        <f t="shared" si="7"/>
        <v>931467.6</v>
      </c>
      <c r="I65" s="135">
        <f t="shared" si="7"/>
        <v>368861.8</v>
      </c>
      <c r="J65" s="135">
        <f t="shared" si="7"/>
        <v>625534.19999999995</v>
      </c>
      <c r="K65" s="135">
        <f t="shared" si="7"/>
        <v>0</v>
      </c>
      <c r="L65" s="135">
        <f t="shared" si="7"/>
        <v>0</v>
      </c>
      <c r="M65" s="135">
        <f t="shared" si="7"/>
        <v>0</v>
      </c>
      <c r="N65" s="135" t="s">
        <v>19</v>
      </c>
      <c r="O65" s="135">
        <f>ROUND(SUM(O36:O64),2)</f>
        <v>20587742.030000001</v>
      </c>
      <c r="P65" s="135">
        <f>ROUND(SUM(P36:P64),2)</f>
        <v>2086888.88</v>
      </c>
      <c r="Q65" s="135">
        <f>ROUND(SUM(Q36:Q64),2)</f>
        <v>0</v>
      </c>
      <c r="R65" s="135">
        <f>ROUND(SUM(R36:R64),2)</f>
        <v>23438962.960000001</v>
      </c>
      <c r="S65" s="135">
        <f>ROUND(SUM(S36:S64),2)</f>
        <v>0</v>
      </c>
    </row>
    <row r="66" spans="1:19" ht="15.75" hidden="1" x14ac:dyDescent="0.25">
      <c r="A66" s="155" t="s">
        <v>73</v>
      </c>
      <c r="B66" s="156"/>
      <c r="C66" s="159"/>
      <c r="D66" s="50"/>
      <c r="E66" s="71"/>
      <c r="F66" s="71"/>
      <c r="G66" s="71"/>
      <c r="H66" s="71"/>
      <c r="I66" s="71"/>
      <c r="J66" s="71"/>
      <c r="K66" s="71"/>
      <c r="L66" s="43"/>
      <c r="M66" s="71"/>
      <c r="N66" s="72"/>
      <c r="O66" s="71"/>
      <c r="P66" s="71"/>
      <c r="Q66" s="71"/>
      <c r="R66" s="71"/>
      <c r="S66" s="73"/>
    </row>
    <row r="67" spans="1:19" hidden="1" x14ac:dyDescent="0.25">
      <c r="A67" s="55">
        <v>50</v>
      </c>
      <c r="B67" s="56" t="s">
        <v>74</v>
      </c>
      <c r="C67" s="57">
        <f t="shared" ref="C67:C92" si="8">ROUND(SUM(D67+E67+F67+G67+H67+I67+J67+K67+M67+O67+P67+Q67+R67+S67),2)</f>
        <v>107205.57</v>
      </c>
      <c r="D67" s="58"/>
      <c r="E67" s="59">
        <v>107205.57</v>
      </c>
      <c r="F67" s="59"/>
      <c r="G67" s="59"/>
      <c r="H67" s="59"/>
      <c r="I67" s="59"/>
      <c r="J67" s="59"/>
      <c r="K67" s="59"/>
      <c r="L67" s="60"/>
      <c r="M67" s="59"/>
      <c r="N67" s="59"/>
      <c r="O67" s="61"/>
      <c r="P67" s="59"/>
      <c r="Q67" s="59"/>
      <c r="R67" s="59"/>
      <c r="S67" s="59"/>
    </row>
    <row r="68" spans="1:19" hidden="1" x14ac:dyDescent="0.25">
      <c r="A68" s="55">
        <v>51</v>
      </c>
      <c r="B68" s="62" t="s">
        <v>75</v>
      </c>
      <c r="C68" s="57">
        <f t="shared" si="8"/>
        <v>325900.52</v>
      </c>
      <c r="D68" s="63"/>
      <c r="E68" s="64">
        <v>325900.52</v>
      </c>
      <c r="F68" s="64"/>
      <c r="G68" s="64"/>
      <c r="H68" s="64"/>
      <c r="I68" s="64"/>
      <c r="J68" s="64"/>
      <c r="K68" s="64"/>
      <c r="L68" s="65"/>
      <c r="M68" s="64"/>
      <c r="N68" s="64"/>
      <c r="O68" s="66"/>
      <c r="P68" s="64"/>
      <c r="Q68" s="66"/>
      <c r="R68" s="64"/>
      <c r="S68" s="64"/>
    </row>
    <row r="69" spans="1:19" hidden="1" x14ac:dyDescent="0.25">
      <c r="A69" s="55">
        <v>52</v>
      </c>
      <c r="B69" s="62" t="s">
        <v>76</v>
      </c>
      <c r="C69" s="57">
        <f t="shared" si="8"/>
        <v>298566.56</v>
      </c>
      <c r="D69" s="63"/>
      <c r="E69" s="64">
        <v>298566.56</v>
      </c>
      <c r="F69" s="64"/>
      <c r="G69" s="64"/>
      <c r="H69" s="64"/>
      <c r="I69" s="64"/>
      <c r="J69" s="64"/>
      <c r="K69" s="64"/>
      <c r="L69" s="65"/>
      <c r="M69" s="64"/>
      <c r="N69" s="64"/>
      <c r="O69" s="66"/>
      <c r="P69" s="64"/>
      <c r="Q69" s="66"/>
      <c r="R69" s="64"/>
      <c r="S69" s="64"/>
    </row>
    <row r="70" spans="1:19" hidden="1" x14ac:dyDescent="0.25">
      <c r="A70" s="55">
        <v>53</v>
      </c>
      <c r="B70" s="62" t="s">
        <v>77</v>
      </c>
      <c r="C70" s="57">
        <f t="shared" si="8"/>
        <v>261041.58</v>
      </c>
      <c r="D70" s="63"/>
      <c r="E70" s="64">
        <v>261041.58</v>
      </c>
      <c r="F70" s="64"/>
      <c r="G70" s="64"/>
      <c r="H70" s="64"/>
      <c r="I70" s="64"/>
      <c r="J70" s="64"/>
      <c r="K70" s="64"/>
      <c r="L70" s="65"/>
      <c r="M70" s="64"/>
      <c r="N70" s="64"/>
      <c r="O70" s="66"/>
      <c r="P70" s="64"/>
      <c r="Q70" s="66"/>
      <c r="R70" s="64"/>
      <c r="S70" s="64"/>
    </row>
    <row r="71" spans="1:19" hidden="1" x14ac:dyDescent="0.25">
      <c r="A71" s="55">
        <v>54</v>
      </c>
      <c r="B71" s="67" t="s">
        <v>78</v>
      </c>
      <c r="C71" s="57">
        <f t="shared" si="8"/>
        <v>532256.89</v>
      </c>
      <c r="D71" s="63"/>
      <c r="E71" s="64">
        <v>532256.89</v>
      </c>
      <c r="F71" s="66"/>
      <c r="G71" s="64"/>
      <c r="H71" s="66"/>
      <c r="I71" s="66"/>
      <c r="J71" s="66"/>
      <c r="K71" s="64"/>
      <c r="L71" s="65"/>
      <c r="M71" s="64"/>
      <c r="N71" s="64"/>
      <c r="O71" s="66"/>
      <c r="P71" s="64"/>
      <c r="Q71" s="66"/>
      <c r="R71" s="64"/>
      <c r="S71" s="64"/>
    </row>
    <row r="72" spans="1:19" hidden="1" x14ac:dyDescent="0.25">
      <c r="A72" s="55">
        <v>55</v>
      </c>
      <c r="B72" s="67" t="s">
        <v>79</v>
      </c>
      <c r="C72" s="57">
        <f t="shared" si="8"/>
        <v>329381.63</v>
      </c>
      <c r="D72" s="63"/>
      <c r="E72" s="64">
        <v>329381.63</v>
      </c>
      <c r="F72" s="64"/>
      <c r="G72" s="64"/>
      <c r="H72" s="64"/>
      <c r="I72" s="64"/>
      <c r="J72" s="64"/>
      <c r="K72" s="64"/>
      <c r="L72" s="65"/>
      <c r="M72" s="64"/>
      <c r="N72" s="64"/>
      <c r="O72" s="66"/>
      <c r="P72" s="64"/>
      <c r="Q72" s="64"/>
      <c r="R72" s="64"/>
      <c r="S72" s="64"/>
    </row>
    <row r="73" spans="1:19" hidden="1" x14ac:dyDescent="0.25">
      <c r="A73" s="55">
        <v>56</v>
      </c>
      <c r="B73" s="67" t="s">
        <v>80</v>
      </c>
      <c r="C73" s="57">
        <f t="shared" si="8"/>
        <v>285962.09999999998</v>
      </c>
      <c r="D73" s="63"/>
      <c r="E73" s="64">
        <v>285962.09999999998</v>
      </c>
      <c r="F73" s="64"/>
      <c r="G73" s="64"/>
      <c r="H73" s="64"/>
      <c r="I73" s="64"/>
      <c r="J73" s="64"/>
      <c r="K73" s="64"/>
      <c r="L73" s="65"/>
      <c r="M73" s="66"/>
      <c r="N73" s="64"/>
      <c r="O73" s="66"/>
      <c r="P73" s="64"/>
      <c r="Q73" s="66"/>
      <c r="R73" s="64"/>
      <c r="S73" s="64"/>
    </row>
    <row r="74" spans="1:19" hidden="1" x14ac:dyDescent="0.25">
      <c r="A74" s="55">
        <v>57</v>
      </c>
      <c r="B74" s="67" t="s">
        <v>81</v>
      </c>
      <c r="C74" s="57">
        <f t="shared" si="8"/>
        <v>109405.39</v>
      </c>
      <c r="D74" s="63"/>
      <c r="E74" s="64">
        <v>109405.39</v>
      </c>
      <c r="F74" s="64"/>
      <c r="G74" s="64"/>
      <c r="H74" s="64"/>
      <c r="I74" s="64"/>
      <c r="J74" s="64"/>
      <c r="K74" s="64"/>
      <c r="L74" s="65"/>
      <c r="M74" s="64"/>
      <c r="N74" s="64"/>
      <c r="O74" s="68"/>
      <c r="P74" s="64"/>
      <c r="Q74" s="64"/>
      <c r="R74" s="64"/>
      <c r="S74" s="64"/>
    </row>
    <row r="75" spans="1:19" hidden="1" x14ac:dyDescent="0.25">
      <c r="A75" s="55">
        <v>58</v>
      </c>
      <c r="B75" s="67" t="s">
        <v>82</v>
      </c>
      <c r="C75" s="57">
        <f t="shared" si="8"/>
        <v>109848.86</v>
      </c>
      <c r="D75" s="63"/>
      <c r="E75" s="64">
        <v>109848.86</v>
      </c>
      <c r="F75" s="68"/>
      <c r="G75" s="68"/>
      <c r="H75" s="68"/>
      <c r="I75" s="68"/>
      <c r="J75" s="68"/>
      <c r="K75" s="64"/>
      <c r="L75" s="65"/>
      <c r="M75" s="64"/>
      <c r="N75" s="64"/>
      <c r="O75" s="64"/>
      <c r="P75" s="64"/>
      <c r="Q75" s="64"/>
      <c r="R75" s="64"/>
      <c r="S75" s="64"/>
    </row>
    <row r="76" spans="1:19" hidden="1" x14ac:dyDescent="0.25">
      <c r="A76" s="55">
        <v>59</v>
      </c>
      <c r="B76" s="67" t="s">
        <v>83</v>
      </c>
      <c r="C76" s="57">
        <f t="shared" si="8"/>
        <v>299588.28000000003</v>
      </c>
      <c r="D76" s="63"/>
      <c r="E76" s="64">
        <v>299588.28000000003</v>
      </c>
      <c r="F76" s="64"/>
      <c r="G76" s="69"/>
      <c r="H76" s="64"/>
      <c r="I76" s="64"/>
      <c r="J76" s="64"/>
      <c r="K76" s="64"/>
      <c r="L76" s="65"/>
      <c r="M76" s="64"/>
      <c r="N76" s="64"/>
      <c r="O76" s="68"/>
      <c r="P76" s="64"/>
      <c r="Q76" s="64"/>
      <c r="R76" s="64"/>
      <c r="S76" s="64"/>
    </row>
    <row r="77" spans="1:19" hidden="1" x14ac:dyDescent="0.25">
      <c r="A77" s="55">
        <v>60</v>
      </c>
      <c r="B77" s="67" t="s">
        <v>84</v>
      </c>
      <c r="C77" s="57">
        <f t="shared" si="8"/>
        <v>338225.7</v>
      </c>
      <c r="D77" s="63"/>
      <c r="E77" s="64">
        <v>338225.7</v>
      </c>
      <c r="F77" s="64"/>
      <c r="G77" s="64"/>
      <c r="H77" s="64"/>
      <c r="I77" s="64"/>
      <c r="J77" s="64"/>
      <c r="K77" s="64"/>
      <c r="L77" s="65"/>
      <c r="M77" s="64"/>
      <c r="N77" s="64"/>
      <c r="O77" s="68"/>
      <c r="P77" s="64"/>
      <c r="Q77" s="64"/>
      <c r="R77" s="64"/>
      <c r="S77" s="64"/>
    </row>
    <row r="78" spans="1:19" hidden="1" x14ac:dyDescent="0.25">
      <c r="A78" s="55">
        <v>61</v>
      </c>
      <c r="B78" s="67" t="s">
        <v>85</v>
      </c>
      <c r="C78" s="57">
        <f t="shared" si="8"/>
        <v>299692.01</v>
      </c>
      <c r="D78" s="63"/>
      <c r="E78" s="64">
        <v>299692.01</v>
      </c>
      <c r="F78" s="64"/>
      <c r="G78" s="64"/>
      <c r="H78" s="64"/>
      <c r="I78" s="64"/>
      <c r="J78" s="64"/>
      <c r="K78" s="64"/>
      <c r="L78" s="65"/>
      <c r="M78" s="64"/>
      <c r="N78" s="64"/>
      <c r="O78" s="68"/>
      <c r="P78" s="64"/>
      <c r="Q78" s="64"/>
      <c r="R78" s="64"/>
      <c r="S78" s="64"/>
    </row>
    <row r="79" spans="1:19" hidden="1" x14ac:dyDescent="0.25">
      <c r="A79" s="55">
        <v>62</v>
      </c>
      <c r="B79" s="67" t="s">
        <v>86</v>
      </c>
      <c r="C79" s="57">
        <f t="shared" si="8"/>
        <v>333284.28999999998</v>
      </c>
      <c r="D79" s="63"/>
      <c r="E79" s="64">
        <v>333284.28999999998</v>
      </c>
      <c r="F79" s="64"/>
      <c r="G79" s="64"/>
      <c r="H79" s="64"/>
      <c r="I79" s="64"/>
      <c r="J79" s="64"/>
      <c r="K79" s="64"/>
      <c r="L79" s="65"/>
      <c r="M79" s="64"/>
      <c r="N79" s="64"/>
      <c r="O79" s="68"/>
      <c r="P79" s="64"/>
      <c r="Q79" s="64"/>
      <c r="R79" s="64"/>
      <c r="S79" s="64"/>
    </row>
    <row r="80" spans="1:19" hidden="1" x14ac:dyDescent="0.25">
      <c r="A80" s="55">
        <v>63</v>
      </c>
      <c r="B80" s="67" t="s">
        <v>88</v>
      </c>
      <c r="C80" s="57">
        <f t="shared" si="8"/>
        <v>298227.71000000002</v>
      </c>
      <c r="D80" s="63"/>
      <c r="E80" s="64">
        <v>298227.71000000002</v>
      </c>
      <c r="F80" s="68"/>
      <c r="G80" s="64"/>
      <c r="H80" s="64"/>
      <c r="I80" s="64"/>
      <c r="J80" s="64"/>
      <c r="K80" s="64"/>
      <c r="L80" s="65"/>
      <c r="M80" s="64"/>
      <c r="N80" s="64"/>
      <c r="O80" s="66"/>
      <c r="P80" s="64"/>
      <c r="Q80" s="68"/>
      <c r="R80" s="64"/>
      <c r="S80" s="64"/>
    </row>
    <row r="81" spans="1:19" hidden="1" x14ac:dyDescent="0.25">
      <c r="A81" s="55">
        <v>64</v>
      </c>
      <c r="B81" s="67" t="s">
        <v>89</v>
      </c>
      <c r="C81" s="57">
        <f t="shared" si="8"/>
        <v>297051.26</v>
      </c>
      <c r="D81" s="63"/>
      <c r="E81" s="64">
        <v>297051.26</v>
      </c>
      <c r="F81" s="68"/>
      <c r="G81" s="68"/>
      <c r="H81" s="68"/>
      <c r="I81" s="68"/>
      <c r="J81" s="68"/>
      <c r="K81" s="64"/>
      <c r="L81" s="65"/>
      <c r="M81" s="64"/>
      <c r="N81" s="64"/>
      <c r="O81" s="69"/>
      <c r="P81" s="64"/>
      <c r="Q81" s="68"/>
      <c r="R81" s="64"/>
      <c r="S81" s="64"/>
    </row>
    <row r="82" spans="1:19" hidden="1" x14ac:dyDescent="0.25">
      <c r="A82" s="55">
        <v>65</v>
      </c>
      <c r="B82" s="67" t="s">
        <v>90</v>
      </c>
      <c r="C82" s="57">
        <f t="shared" si="8"/>
        <v>343919.3</v>
      </c>
      <c r="D82" s="63"/>
      <c r="E82" s="64">
        <v>343919.3</v>
      </c>
      <c r="F82" s="68"/>
      <c r="G82" s="68"/>
      <c r="H82" s="68"/>
      <c r="I82" s="68"/>
      <c r="J82" s="68"/>
      <c r="K82" s="64"/>
      <c r="L82" s="65"/>
      <c r="M82" s="64"/>
      <c r="N82" s="64"/>
      <c r="O82" s="69"/>
      <c r="P82" s="64"/>
      <c r="Q82" s="64"/>
      <c r="R82" s="64"/>
      <c r="S82" s="64"/>
    </row>
    <row r="83" spans="1:19" hidden="1" x14ac:dyDescent="0.25">
      <c r="A83" s="55">
        <v>66</v>
      </c>
      <c r="B83" s="67" t="s">
        <v>91</v>
      </c>
      <c r="C83" s="57">
        <f t="shared" si="8"/>
        <v>299003.94</v>
      </c>
      <c r="D83" s="63"/>
      <c r="E83" s="64">
        <v>299003.94</v>
      </c>
      <c r="F83" s="68"/>
      <c r="G83" s="68"/>
      <c r="H83" s="68"/>
      <c r="I83" s="68"/>
      <c r="J83" s="68"/>
      <c r="K83" s="64"/>
      <c r="L83" s="65"/>
      <c r="M83" s="64"/>
      <c r="N83" s="64"/>
      <c r="O83" s="69"/>
      <c r="P83" s="64"/>
      <c r="Q83" s="64"/>
      <c r="R83" s="64"/>
      <c r="S83" s="64"/>
    </row>
    <row r="84" spans="1:19" hidden="1" x14ac:dyDescent="0.25">
      <c r="A84" s="55">
        <v>67</v>
      </c>
      <c r="B84" s="67" t="s">
        <v>92</v>
      </c>
      <c r="C84" s="57">
        <f t="shared" si="8"/>
        <v>296381.53000000003</v>
      </c>
      <c r="D84" s="63"/>
      <c r="E84" s="64">
        <v>296381.53000000003</v>
      </c>
      <c r="F84" s="66"/>
      <c r="G84" s="66"/>
      <c r="H84" s="66"/>
      <c r="I84" s="66"/>
      <c r="J84" s="66"/>
      <c r="K84" s="64"/>
      <c r="L84" s="65"/>
      <c r="M84" s="64"/>
      <c r="N84" s="64"/>
      <c r="O84" s="64"/>
      <c r="P84" s="64"/>
      <c r="Q84" s="64"/>
      <c r="R84" s="64"/>
      <c r="S84" s="64"/>
    </row>
    <row r="85" spans="1:19" hidden="1" x14ac:dyDescent="0.25">
      <c r="A85" s="55">
        <v>68</v>
      </c>
      <c r="B85" s="67" t="s">
        <v>93</v>
      </c>
      <c r="C85" s="57">
        <f t="shared" si="8"/>
        <v>15767766</v>
      </c>
      <c r="D85" s="63"/>
      <c r="E85" s="64"/>
      <c r="F85" s="66"/>
      <c r="G85" s="68"/>
      <c r="H85" s="68"/>
      <c r="I85" s="68"/>
      <c r="J85" s="68"/>
      <c r="K85" s="64"/>
      <c r="L85" s="65"/>
      <c r="M85" s="64"/>
      <c r="N85" s="74" t="s">
        <v>56</v>
      </c>
      <c r="O85" s="75">
        <v>15767766</v>
      </c>
      <c r="P85" s="64"/>
      <c r="Q85" s="69"/>
      <c r="R85" s="64"/>
      <c r="S85" s="64"/>
    </row>
    <row r="86" spans="1:19" hidden="1" x14ac:dyDescent="0.25">
      <c r="A86" s="55">
        <v>69</v>
      </c>
      <c r="B86" s="67" t="s">
        <v>96</v>
      </c>
      <c r="C86" s="57">
        <f t="shared" si="8"/>
        <v>371158.21</v>
      </c>
      <c r="D86" s="63"/>
      <c r="E86" s="64">
        <v>371158.21</v>
      </c>
      <c r="F86" s="66"/>
      <c r="G86" s="66"/>
      <c r="H86" s="66"/>
      <c r="I86" s="66"/>
      <c r="J86" s="66"/>
      <c r="K86" s="64"/>
      <c r="L86" s="65"/>
      <c r="M86" s="64"/>
      <c r="N86" s="64"/>
      <c r="O86" s="64"/>
      <c r="P86" s="64"/>
      <c r="Q86" s="64"/>
      <c r="R86" s="64"/>
      <c r="S86" s="64"/>
    </row>
    <row r="87" spans="1:19" hidden="1" x14ac:dyDescent="0.25">
      <c r="A87" s="55">
        <v>70</v>
      </c>
      <c r="B87" s="67" t="s">
        <v>97</v>
      </c>
      <c r="C87" s="57">
        <f t="shared" si="8"/>
        <v>302580.65999999997</v>
      </c>
      <c r="D87" s="63"/>
      <c r="E87" s="64">
        <v>302580.65999999997</v>
      </c>
      <c r="F87" s="66"/>
      <c r="G87" s="66"/>
      <c r="H87" s="66"/>
      <c r="I87" s="66"/>
      <c r="J87" s="66"/>
      <c r="K87" s="64"/>
      <c r="L87" s="65"/>
      <c r="M87" s="64"/>
      <c r="N87" s="64"/>
      <c r="O87" s="68"/>
      <c r="P87" s="64"/>
      <c r="Q87" s="64"/>
      <c r="R87" s="64"/>
      <c r="S87" s="64"/>
    </row>
    <row r="88" spans="1:19" hidden="1" x14ac:dyDescent="0.25">
      <c r="A88" s="55">
        <v>71</v>
      </c>
      <c r="B88" s="67" t="s">
        <v>98</v>
      </c>
      <c r="C88" s="57">
        <f t="shared" si="8"/>
        <v>169416.52</v>
      </c>
      <c r="D88" s="63"/>
      <c r="E88" s="64">
        <v>169416.52</v>
      </c>
      <c r="F88" s="69"/>
      <c r="G88" s="66"/>
      <c r="H88" s="69"/>
      <c r="I88" s="69"/>
      <c r="J88" s="69"/>
      <c r="K88" s="64"/>
      <c r="L88" s="65"/>
      <c r="M88" s="64"/>
      <c r="N88" s="64"/>
      <c r="O88" s="64"/>
      <c r="P88" s="64"/>
      <c r="Q88" s="68"/>
      <c r="R88" s="64"/>
      <c r="S88" s="64"/>
    </row>
    <row r="89" spans="1:19" hidden="1" x14ac:dyDescent="0.25">
      <c r="A89" s="55">
        <v>72</v>
      </c>
      <c r="B89" s="67" t="s">
        <v>99</v>
      </c>
      <c r="C89" s="57">
        <f t="shared" si="8"/>
        <v>132380.82999999999</v>
      </c>
      <c r="D89" s="63"/>
      <c r="E89" s="64">
        <v>132380.82999999999</v>
      </c>
      <c r="F89" s="69"/>
      <c r="G89" s="66"/>
      <c r="H89" s="69"/>
      <c r="I89" s="69"/>
      <c r="J89" s="69"/>
      <c r="K89" s="64"/>
      <c r="L89" s="65"/>
      <c r="M89" s="64"/>
      <c r="N89" s="64"/>
      <c r="O89" s="64"/>
      <c r="P89" s="64"/>
      <c r="Q89" s="64"/>
      <c r="R89" s="64"/>
      <c r="S89" s="64"/>
    </row>
    <row r="90" spans="1:19" hidden="1" x14ac:dyDescent="0.25">
      <c r="A90" s="55">
        <v>73</v>
      </c>
      <c r="B90" s="67" t="s">
        <v>100</v>
      </c>
      <c r="C90" s="57">
        <f t="shared" si="8"/>
        <v>132277.63</v>
      </c>
      <c r="D90" s="63"/>
      <c r="E90" s="64">
        <v>132277.63</v>
      </c>
      <c r="F90" s="66"/>
      <c r="G90" s="66"/>
      <c r="H90" s="66"/>
      <c r="I90" s="66"/>
      <c r="J90" s="66"/>
      <c r="K90" s="64"/>
      <c r="L90" s="65"/>
      <c r="M90" s="64"/>
      <c r="N90" s="64"/>
      <c r="O90" s="68"/>
      <c r="P90" s="68"/>
      <c r="Q90" s="64"/>
      <c r="R90" s="64"/>
      <c r="S90" s="64"/>
    </row>
    <row r="91" spans="1:19" hidden="1" x14ac:dyDescent="0.25">
      <c r="A91" s="55">
        <v>74</v>
      </c>
      <c r="B91" s="67" t="s">
        <v>101</v>
      </c>
      <c r="C91" s="57">
        <f t="shared" si="8"/>
        <v>170480.61</v>
      </c>
      <c r="D91" s="63"/>
      <c r="E91" s="64">
        <v>170480.61</v>
      </c>
      <c r="F91" s="66"/>
      <c r="G91" s="69"/>
      <c r="H91" s="66"/>
      <c r="I91" s="66"/>
      <c r="J91" s="66"/>
      <c r="K91" s="64"/>
      <c r="L91" s="65"/>
      <c r="M91" s="64"/>
      <c r="N91" s="64"/>
      <c r="O91" s="69"/>
      <c r="P91" s="64"/>
      <c r="Q91" s="64"/>
      <c r="R91" s="64"/>
      <c r="S91" s="64"/>
    </row>
    <row r="92" spans="1:19" hidden="1" x14ac:dyDescent="0.25">
      <c r="A92" s="55">
        <v>75</v>
      </c>
      <c r="B92" s="67" t="s">
        <v>102</v>
      </c>
      <c r="C92" s="57">
        <f t="shared" si="8"/>
        <v>365051.99</v>
      </c>
      <c r="D92" s="63"/>
      <c r="E92" s="64">
        <v>365051.99</v>
      </c>
      <c r="F92" s="68"/>
      <c r="G92" s="66"/>
      <c r="H92" s="68"/>
      <c r="I92" s="68"/>
      <c r="J92" s="68"/>
      <c r="K92" s="64"/>
      <c r="L92" s="65"/>
      <c r="M92" s="64"/>
      <c r="N92" s="64"/>
      <c r="O92" s="64"/>
      <c r="P92" s="64"/>
      <c r="Q92" s="64"/>
      <c r="R92" s="64"/>
      <c r="S92" s="64"/>
    </row>
    <row r="93" spans="1:19" hidden="1" x14ac:dyDescent="0.25">
      <c r="A93" s="186" t="s">
        <v>103</v>
      </c>
      <c r="B93" s="187"/>
      <c r="C93" s="46">
        <f t="shared" ref="C93" si="9">ROUND(SUM(D93+E93+F93+G93+H93+I93+J93+K93+M93+O93+P93+Q93+R93+S93),2)</f>
        <v>22576055.57</v>
      </c>
      <c r="D93" s="135">
        <f t="shared" ref="D93:S93" si="10">ROUND(SUM(D67:D92),2)</f>
        <v>0</v>
      </c>
      <c r="E93" s="135">
        <f t="shared" si="10"/>
        <v>6808289.5700000003</v>
      </c>
      <c r="F93" s="135">
        <f t="shared" si="10"/>
        <v>0</v>
      </c>
      <c r="G93" s="135">
        <f t="shared" si="10"/>
        <v>0</v>
      </c>
      <c r="H93" s="135">
        <f t="shared" si="10"/>
        <v>0</v>
      </c>
      <c r="I93" s="135">
        <f t="shared" si="10"/>
        <v>0</v>
      </c>
      <c r="J93" s="135">
        <f t="shared" si="10"/>
        <v>0</v>
      </c>
      <c r="K93" s="135">
        <f t="shared" si="10"/>
        <v>0</v>
      </c>
      <c r="L93" s="135">
        <f t="shared" si="10"/>
        <v>0</v>
      </c>
      <c r="M93" s="135">
        <f t="shared" si="10"/>
        <v>0</v>
      </c>
      <c r="N93" s="135">
        <f t="shared" si="10"/>
        <v>0</v>
      </c>
      <c r="O93" s="135">
        <f t="shared" si="10"/>
        <v>15767766</v>
      </c>
      <c r="P93" s="135">
        <f t="shared" si="10"/>
        <v>0</v>
      </c>
      <c r="Q93" s="135">
        <f t="shared" si="10"/>
        <v>0</v>
      </c>
      <c r="R93" s="135">
        <f t="shared" si="10"/>
        <v>0</v>
      </c>
      <c r="S93" s="135">
        <f t="shared" si="10"/>
        <v>0</v>
      </c>
    </row>
    <row r="94" spans="1:19" ht="15.75" hidden="1" x14ac:dyDescent="0.25">
      <c r="A94" s="155" t="s">
        <v>104</v>
      </c>
      <c r="B94" s="156"/>
      <c r="C94" s="159"/>
      <c r="D94" s="50"/>
      <c r="E94" s="71"/>
      <c r="F94" s="71"/>
      <c r="G94" s="71"/>
      <c r="H94" s="71"/>
      <c r="I94" s="71"/>
      <c r="J94" s="71"/>
      <c r="K94" s="71"/>
      <c r="L94" s="43"/>
      <c r="M94" s="71"/>
      <c r="N94" s="72"/>
      <c r="O94" s="71"/>
      <c r="P94" s="71"/>
      <c r="Q94" s="71"/>
      <c r="R94" s="71"/>
      <c r="S94" s="73"/>
    </row>
    <row r="95" spans="1:19" ht="22.5" hidden="1" customHeight="1" x14ac:dyDescent="0.25">
      <c r="A95" s="42">
        <v>76</v>
      </c>
      <c r="B95" s="67" t="s">
        <v>105</v>
      </c>
      <c r="C95" s="57">
        <f t="shared" ref="C95:C111" si="11">ROUND(SUM(D95+E95+F95+G95+H95+I95+J95+K95+M95+O95+P95+Q95+R95+S95),2)</f>
        <v>57301.02</v>
      </c>
      <c r="D95" s="63"/>
      <c r="E95" s="64">
        <v>57301.02</v>
      </c>
      <c r="F95" s="68"/>
      <c r="G95" s="68"/>
      <c r="H95" s="68"/>
      <c r="I95" s="68"/>
      <c r="J95" s="68"/>
      <c r="K95" s="64"/>
      <c r="L95" s="65"/>
      <c r="M95" s="64"/>
      <c r="N95" s="64"/>
      <c r="O95" s="69"/>
      <c r="P95" s="64"/>
      <c r="Q95" s="69"/>
      <c r="R95" s="64"/>
      <c r="S95" s="64"/>
    </row>
    <row r="96" spans="1:19" hidden="1" x14ac:dyDescent="0.25">
      <c r="A96" s="42">
        <v>77</v>
      </c>
      <c r="B96" s="67" t="s">
        <v>106</v>
      </c>
      <c r="C96" s="57">
        <f t="shared" si="11"/>
        <v>102109.57</v>
      </c>
      <c r="D96" s="63"/>
      <c r="E96" s="64">
        <v>102109.57</v>
      </c>
      <c r="F96" s="68"/>
      <c r="G96" s="68"/>
      <c r="H96" s="68"/>
      <c r="I96" s="68"/>
      <c r="J96" s="68"/>
      <c r="K96" s="64"/>
      <c r="L96" s="65"/>
      <c r="M96" s="64"/>
      <c r="N96" s="64"/>
      <c r="O96" s="69"/>
      <c r="P96" s="64"/>
      <c r="Q96" s="69"/>
      <c r="R96" s="64"/>
      <c r="S96" s="64"/>
    </row>
    <row r="97" spans="1:19" hidden="1" x14ac:dyDescent="0.25">
      <c r="A97" s="42">
        <v>78</v>
      </c>
      <c r="B97" s="62" t="s">
        <v>107</v>
      </c>
      <c r="C97" s="57">
        <f t="shared" si="11"/>
        <v>38189.69</v>
      </c>
      <c r="D97" s="63"/>
      <c r="E97" s="64">
        <v>38189.69</v>
      </c>
      <c r="F97" s="69"/>
      <c r="G97" s="64"/>
      <c r="H97" s="69"/>
      <c r="I97" s="69"/>
      <c r="J97" s="69"/>
      <c r="K97" s="64"/>
      <c r="L97" s="65"/>
      <c r="M97" s="64"/>
      <c r="N97" s="64"/>
      <c r="O97" s="66"/>
      <c r="P97" s="64"/>
      <c r="Q97" s="69"/>
      <c r="R97" s="64"/>
      <c r="S97" s="64"/>
    </row>
    <row r="98" spans="1:19" hidden="1" x14ac:dyDescent="0.25">
      <c r="A98" s="42">
        <v>79</v>
      </c>
      <c r="B98" s="62" t="s">
        <v>108</v>
      </c>
      <c r="C98" s="57">
        <f t="shared" si="11"/>
        <v>38236.44</v>
      </c>
      <c r="D98" s="63"/>
      <c r="E98" s="64">
        <v>38236.44</v>
      </c>
      <c r="F98" s="64"/>
      <c r="G98" s="64"/>
      <c r="H98" s="64"/>
      <c r="I98" s="64"/>
      <c r="J98" s="64"/>
      <c r="K98" s="64"/>
      <c r="L98" s="65"/>
      <c r="M98" s="64"/>
      <c r="N98" s="64"/>
      <c r="O98" s="66"/>
      <c r="P98" s="64"/>
      <c r="Q98" s="68"/>
      <c r="R98" s="64"/>
      <c r="S98" s="64"/>
    </row>
    <row r="99" spans="1:19" hidden="1" x14ac:dyDescent="0.25">
      <c r="A99" s="42">
        <v>80</v>
      </c>
      <c r="B99" s="62" t="s">
        <v>109</v>
      </c>
      <c r="C99" s="57">
        <f t="shared" si="11"/>
        <v>797445.59</v>
      </c>
      <c r="D99" s="63"/>
      <c r="E99" s="64">
        <v>797445.59</v>
      </c>
      <c r="F99" s="64"/>
      <c r="G99" s="64"/>
      <c r="H99" s="64"/>
      <c r="I99" s="64"/>
      <c r="J99" s="64"/>
      <c r="K99" s="64"/>
      <c r="L99" s="65"/>
      <c r="M99" s="69"/>
      <c r="N99" s="64"/>
      <c r="O99" s="66"/>
      <c r="P99" s="64"/>
      <c r="Q99" s="66"/>
      <c r="R99" s="64"/>
      <c r="S99" s="64"/>
    </row>
    <row r="100" spans="1:19" hidden="1" x14ac:dyDescent="0.25">
      <c r="A100" s="42">
        <v>81</v>
      </c>
      <c r="B100" s="67" t="s">
        <v>110</v>
      </c>
      <c r="C100" s="57">
        <f t="shared" si="11"/>
        <v>30349234.91</v>
      </c>
      <c r="D100" s="63">
        <f>ROUND((F100+G100+H100+I100+J100+K100+M100+O100+P100+Q100+R100+S100)*0.0214,2)</f>
        <v>635866.09</v>
      </c>
      <c r="E100" s="64"/>
      <c r="F100" s="68"/>
      <c r="G100" s="68"/>
      <c r="H100" s="68"/>
      <c r="I100" s="68"/>
      <c r="J100" s="68"/>
      <c r="K100" s="64"/>
      <c r="L100" s="65"/>
      <c r="M100" s="64"/>
      <c r="N100" s="64" t="s">
        <v>111</v>
      </c>
      <c r="O100" s="69">
        <v>16442925.15</v>
      </c>
      <c r="P100" s="64"/>
      <c r="Q100" s="64"/>
      <c r="R100" s="64">
        <v>13270443.67</v>
      </c>
      <c r="S100" s="64"/>
    </row>
    <row r="101" spans="1:19" hidden="1" x14ac:dyDescent="0.25">
      <c r="A101" s="42">
        <v>82</v>
      </c>
      <c r="B101" s="62" t="s">
        <v>113</v>
      </c>
      <c r="C101" s="57">
        <f t="shared" si="11"/>
        <v>261300.53</v>
      </c>
      <c r="D101" s="63"/>
      <c r="E101" s="64">
        <v>261300.53</v>
      </c>
      <c r="F101" s="64"/>
      <c r="G101" s="64"/>
      <c r="H101" s="64"/>
      <c r="I101" s="64"/>
      <c r="J101" s="64"/>
      <c r="K101" s="64"/>
      <c r="L101" s="65"/>
      <c r="M101" s="64"/>
      <c r="N101" s="64"/>
      <c r="O101" s="66"/>
      <c r="P101" s="64"/>
      <c r="Q101" s="68"/>
      <c r="R101" s="64"/>
      <c r="S101" s="64"/>
    </row>
    <row r="102" spans="1:19" hidden="1" x14ac:dyDescent="0.25">
      <c r="A102" s="42">
        <v>83</v>
      </c>
      <c r="B102" s="62" t="s">
        <v>114</v>
      </c>
      <c r="C102" s="57">
        <f t="shared" si="11"/>
        <v>340427.57</v>
      </c>
      <c r="D102" s="63"/>
      <c r="E102" s="64">
        <v>340427.57</v>
      </c>
      <c r="F102" s="64"/>
      <c r="G102" s="64"/>
      <c r="H102" s="64"/>
      <c r="I102" s="64"/>
      <c r="J102" s="64"/>
      <c r="K102" s="64"/>
      <c r="L102" s="65"/>
      <c r="M102" s="64"/>
      <c r="N102" s="64"/>
      <c r="O102" s="68"/>
      <c r="P102" s="64"/>
      <c r="Q102" s="68"/>
      <c r="R102" s="64"/>
      <c r="S102" s="64"/>
    </row>
    <row r="103" spans="1:19" hidden="1" x14ac:dyDescent="0.25">
      <c r="A103" s="42">
        <v>84</v>
      </c>
      <c r="B103" s="67" t="s">
        <v>115</v>
      </c>
      <c r="C103" s="57">
        <f t="shared" si="11"/>
        <v>6085463.0300000003</v>
      </c>
      <c r="D103" s="63">
        <v>47159.15</v>
      </c>
      <c r="E103" s="64"/>
      <c r="F103" s="64"/>
      <c r="G103" s="64">
        <v>2799621.6</v>
      </c>
      <c r="H103" s="64">
        <v>622727.98</v>
      </c>
      <c r="I103" s="64">
        <v>295219.78000000003</v>
      </c>
      <c r="J103" s="64">
        <v>2320734.52</v>
      </c>
      <c r="K103" s="64"/>
      <c r="L103" s="65"/>
      <c r="M103" s="64"/>
      <c r="N103" s="64"/>
      <c r="O103" s="68"/>
      <c r="P103" s="64"/>
      <c r="Q103" s="68"/>
      <c r="R103" s="64"/>
      <c r="S103" s="64"/>
    </row>
    <row r="104" spans="1:19" hidden="1" x14ac:dyDescent="0.25">
      <c r="A104" s="42">
        <v>85</v>
      </c>
      <c r="B104" s="67" t="s">
        <v>117</v>
      </c>
      <c r="C104" s="57">
        <f t="shared" si="11"/>
        <v>628964.76</v>
      </c>
      <c r="D104" s="63"/>
      <c r="E104" s="64">
        <v>628964.76</v>
      </c>
      <c r="F104" s="64"/>
      <c r="G104" s="64"/>
      <c r="H104" s="64"/>
      <c r="I104" s="64"/>
      <c r="J104" s="64"/>
      <c r="K104" s="64"/>
      <c r="L104" s="65"/>
      <c r="M104" s="64"/>
      <c r="N104" s="64"/>
      <c r="O104" s="66"/>
      <c r="P104" s="64"/>
      <c r="Q104" s="64"/>
      <c r="R104" s="64"/>
      <c r="S104" s="64"/>
    </row>
    <row r="105" spans="1:19" hidden="1" x14ac:dyDescent="0.25">
      <c r="A105" s="42">
        <v>86</v>
      </c>
      <c r="B105" s="67" t="s">
        <v>118</v>
      </c>
      <c r="C105" s="57">
        <f t="shared" si="11"/>
        <v>599887.53</v>
      </c>
      <c r="D105" s="63"/>
      <c r="E105" s="64">
        <v>599887.53</v>
      </c>
      <c r="F105" s="64"/>
      <c r="G105" s="64"/>
      <c r="H105" s="64"/>
      <c r="I105" s="64"/>
      <c r="J105" s="64"/>
      <c r="K105" s="64"/>
      <c r="L105" s="65"/>
      <c r="M105" s="68"/>
      <c r="N105" s="64"/>
      <c r="O105" s="66"/>
      <c r="P105" s="64"/>
      <c r="Q105" s="68"/>
      <c r="R105" s="64"/>
      <c r="S105" s="64"/>
    </row>
    <row r="106" spans="1:19" hidden="1" x14ac:dyDescent="0.25">
      <c r="A106" s="42">
        <v>87</v>
      </c>
      <c r="B106" s="67" t="s">
        <v>119</v>
      </c>
      <c r="C106" s="57">
        <f t="shared" si="11"/>
        <v>1121486.97</v>
      </c>
      <c r="D106" s="63"/>
      <c r="E106" s="64">
        <v>1121486.97</v>
      </c>
      <c r="F106" s="69"/>
      <c r="G106" s="69"/>
      <c r="H106" s="69"/>
      <c r="I106" s="69"/>
      <c r="J106" s="69"/>
      <c r="K106" s="64"/>
      <c r="L106" s="65"/>
      <c r="M106" s="64"/>
      <c r="N106" s="64"/>
      <c r="O106" s="68"/>
      <c r="P106" s="64"/>
      <c r="Q106" s="64"/>
      <c r="R106" s="64"/>
      <c r="S106" s="64"/>
    </row>
    <row r="107" spans="1:19" hidden="1" x14ac:dyDescent="0.25">
      <c r="A107" s="42">
        <v>88</v>
      </c>
      <c r="B107" s="67" t="s">
        <v>120</v>
      </c>
      <c r="C107" s="57">
        <f t="shared" si="11"/>
        <v>1499876.24</v>
      </c>
      <c r="D107" s="63"/>
      <c r="E107" s="64">
        <v>1499876.24</v>
      </c>
      <c r="F107" s="69"/>
      <c r="G107" s="64"/>
      <c r="H107" s="64"/>
      <c r="I107" s="64"/>
      <c r="J107" s="64"/>
      <c r="K107" s="64"/>
      <c r="L107" s="65"/>
      <c r="M107" s="64"/>
      <c r="N107" s="74"/>
      <c r="O107" s="79"/>
      <c r="P107" s="64"/>
      <c r="Q107" s="69"/>
      <c r="R107" s="64"/>
      <c r="S107" s="64"/>
    </row>
    <row r="108" spans="1:19" hidden="1" x14ac:dyDescent="0.25">
      <c r="A108" s="42">
        <v>89</v>
      </c>
      <c r="B108" s="67" t="s">
        <v>121</v>
      </c>
      <c r="C108" s="57">
        <f t="shared" si="11"/>
        <v>2037741.51</v>
      </c>
      <c r="D108" s="63"/>
      <c r="E108" s="64">
        <v>2037741.51</v>
      </c>
      <c r="F108" s="69"/>
      <c r="G108" s="69"/>
      <c r="H108" s="69"/>
      <c r="I108" s="69"/>
      <c r="J108" s="69"/>
      <c r="K108" s="64"/>
      <c r="L108" s="65"/>
      <c r="M108" s="64"/>
      <c r="N108" s="64"/>
      <c r="O108" s="68"/>
      <c r="P108" s="64"/>
      <c r="Q108" s="69"/>
      <c r="R108" s="64"/>
      <c r="S108" s="64"/>
    </row>
    <row r="109" spans="1:19" hidden="1" x14ac:dyDescent="0.25">
      <c r="A109" s="42">
        <v>90</v>
      </c>
      <c r="B109" s="67" t="s">
        <v>122</v>
      </c>
      <c r="C109" s="57">
        <f t="shared" si="11"/>
        <v>1063819.93</v>
      </c>
      <c r="D109" s="63"/>
      <c r="E109" s="64">
        <v>1063819.93</v>
      </c>
      <c r="F109" s="66"/>
      <c r="G109" s="66"/>
      <c r="H109" s="66"/>
      <c r="I109" s="66"/>
      <c r="J109" s="66"/>
      <c r="K109" s="64"/>
      <c r="L109" s="65"/>
      <c r="M109" s="64"/>
      <c r="N109" s="64"/>
      <c r="O109" s="64"/>
      <c r="P109" s="64"/>
      <c r="Q109" s="64"/>
      <c r="R109" s="64"/>
      <c r="S109" s="64"/>
    </row>
    <row r="110" spans="1:19" hidden="1" x14ac:dyDescent="0.25">
      <c r="A110" s="42">
        <v>91</v>
      </c>
      <c r="B110" s="67" t="s">
        <v>123</v>
      </c>
      <c r="C110" s="57">
        <f t="shared" si="11"/>
        <v>145726.85</v>
      </c>
      <c r="D110" s="63"/>
      <c r="E110" s="64">
        <v>145726.85</v>
      </c>
      <c r="F110" s="66"/>
      <c r="G110" s="69"/>
      <c r="H110" s="69"/>
      <c r="I110" s="69"/>
      <c r="J110" s="69"/>
      <c r="K110" s="64"/>
      <c r="L110" s="65"/>
      <c r="M110" s="64"/>
      <c r="N110" s="64"/>
      <c r="O110" s="68"/>
      <c r="P110" s="64"/>
      <c r="Q110" s="68"/>
      <c r="R110" s="64"/>
      <c r="S110" s="64"/>
    </row>
    <row r="111" spans="1:19" hidden="1" x14ac:dyDescent="0.25">
      <c r="A111" s="186" t="s">
        <v>126</v>
      </c>
      <c r="B111" s="187"/>
      <c r="C111" s="46">
        <f t="shared" si="11"/>
        <v>45167212.140000001</v>
      </c>
      <c r="D111" s="135">
        <f t="shared" ref="D111:S111" si="12">ROUND(SUM(D95:D110),2)</f>
        <v>683025.24</v>
      </c>
      <c r="E111" s="135">
        <f t="shared" si="12"/>
        <v>8732514.1999999993</v>
      </c>
      <c r="F111" s="135">
        <f t="shared" si="12"/>
        <v>0</v>
      </c>
      <c r="G111" s="135">
        <f t="shared" si="12"/>
        <v>2799621.6</v>
      </c>
      <c r="H111" s="135">
        <f t="shared" si="12"/>
        <v>622727.98</v>
      </c>
      <c r="I111" s="135">
        <f t="shared" si="12"/>
        <v>295219.78000000003</v>
      </c>
      <c r="J111" s="135">
        <f t="shared" si="12"/>
        <v>2320734.52</v>
      </c>
      <c r="K111" s="135">
        <f t="shared" si="12"/>
        <v>0</v>
      </c>
      <c r="L111" s="135">
        <f t="shared" si="12"/>
        <v>0</v>
      </c>
      <c r="M111" s="135">
        <f t="shared" si="12"/>
        <v>0</v>
      </c>
      <c r="N111" s="135">
        <f t="shared" si="12"/>
        <v>0</v>
      </c>
      <c r="O111" s="135">
        <f t="shared" si="12"/>
        <v>16442925.15</v>
      </c>
      <c r="P111" s="135">
        <f t="shared" si="12"/>
        <v>0</v>
      </c>
      <c r="Q111" s="135">
        <f t="shared" si="12"/>
        <v>0</v>
      </c>
      <c r="R111" s="135">
        <f t="shared" si="12"/>
        <v>13270443.67</v>
      </c>
      <c r="S111" s="135">
        <f t="shared" si="12"/>
        <v>0</v>
      </c>
    </row>
    <row r="112" spans="1:19" ht="15.75" hidden="1" x14ac:dyDescent="0.25">
      <c r="A112" s="155" t="s">
        <v>127</v>
      </c>
      <c r="B112" s="156"/>
      <c r="C112" s="159"/>
      <c r="D112" s="50"/>
      <c r="E112" s="71"/>
      <c r="F112" s="71"/>
      <c r="G112" s="71"/>
      <c r="H112" s="71"/>
      <c r="I112" s="71"/>
      <c r="J112" s="71"/>
      <c r="K112" s="71"/>
      <c r="L112" s="43"/>
      <c r="M112" s="71"/>
      <c r="N112" s="72"/>
      <c r="O112" s="71"/>
      <c r="P112" s="71"/>
      <c r="Q112" s="71"/>
      <c r="R112" s="71"/>
      <c r="S112" s="73"/>
    </row>
    <row r="113" spans="1:19" hidden="1" x14ac:dyDescent="0.25">
      <c r="A113" s="55">
        <v>92</v>
      </c>
      <c r="B113" s="56" t="s">
        <v>128</v>
      </c>
      <c r="C113" s="57">
        <f t="shared" ref="C113:C139" si="13">ROUND(SUM(D113+E113+F113+G113+H113+I113+J113+K113+M113+O113+P113+Q113+R113+S113),2)</f>
        <v>4255014.5</v>
      </c>
      <c r="D113" s="63">
        <v>55826.61</v>
      </c>
      <c r="E113" s="80">
        <v>51247.68</v>
      </c>
      <c r="F113" s="80"/>
      <c r="G113" s="80"/>
      <c r="H113" s="80"/>
      <c r="I113" s="80"/>
      <c r="J113" s="80"/>
      <c r="K113" s="80"/>
      <c r="L113" s="60">
        <v>2</v>
      </c>
      <c r="M113" s="80">
        <v>4147940.21</v>
      </c>
      <c r="N113" s="81"/>
      <c r="O113" s="80"/>
      <c r="P113" s="80"/>
      <c r="Q113" s="80"/>
      <c r="R113" s="80"/>
      <c r="S113" s="80"/>
    </row>
    <row r="114" spans="1:19" hidden="1" x14ac:dyDescent="0.25">
      <c r="A114" s="55">
        <v>93</v>
      </c>
      <c r="B114" s="56" t="s">
        <v>129</v>
      </c>
      <c r="C114" s="57">
        <f t="shared" si="13"/>
        <v>420639.93</v>
      </c>
      <c r="D114" s="58"/>
      <c r="E114" s="59">
        <v>420639.93</v>
      </c>
      <c r="F114" s="59"/>
      <c r="G114" s="59"/>
      <c r="H114" s="59"/>
      <c r="I114" s="59"/>
      <c r="J114" s="59"/>
      <c r="K114" s="59"/>
      <c r="L114" s="60"/>
      <c r="M114" s="59"/>
      <c r="N114" s="59"/>
      <c r="O114" s="61"/>
      <c r="P114" s="59"/>
      <c r="Q114" s="59"/>
      <c r="R114" s="59"/>
      <c r="S114" s="59"/>
    </row>
    <row r="115" spans="1:19" hidden="1" x14ac:dyDescent="0.25">
      <c r="A115" s="55">
        <v>94</v>
      </c>
      <c r="B115" s="62" t="s">
        <v>130</v>
      </c>
      <c r="C115" s="129">
        <f t="shared" si="13"/>
        <v>224986.09</v>
      </c>
      <c r="D115" s="63"/>
      <c r="E115" s="64">
        <v>224986.09</v>
      </c>
      <c r="F115" s="64"/>
      <c r="G115" s="64"/>
      <c r="H115" s="64"/>
      <c r="I115" s="64"/>
      <c r="J115" s="64"/>
      <c r="K115" s="64"/>
      <c r="L115" s="65"/>
      <c r="M115" s="64"/>
      <c r="N115" s="64"/>
      <c r="O115" s="66"/>
      <c r="P115" s="64"/>
      <c r="Q115" s="66"/>
      <c r="R115" s="64"/>
      <c r="S115" s="64"/>
    </row>
    <row r="116" spans="1:19" hidden="1" x14ac:dyDescent="0.25">
      <c r="A116" s="55">
        <v>95</v>
      </c>
      <c r="B116" s="62" t="s">
        <v>131</v>
      </c>
      <c r="C116" s="129">
        <f t="shared" si="13"/>
        <v>12707565.68</v>
      </c>
      <c r="D116" s="63">
        <v>166300.12</v>
      </c>
      <c r="E116" s="64">
        <v>184292.16</v>
      </c>
      <c r="F116" s="64"/>
      <c r="G116" s="64"/>
      <c r="H116" s="64"/>
      <c r="I116" s="64"/>
      <c r="J116" s="64"/>
      <c r="K116" s="64"/>
      <c r="L116" s="65">
        <v>6</v>
      </c>
      <c r="M116" s="64">
        <v>12356973.4</v>
      </c>
      <c r="N116" s="64"/>
      <c r="O116" s="66"/>
      <c r="P116" s="64"/>
      <c r="Q116" s="66"/>
      <c r="R116" s="64"/>
      <c r="S116" s="64"/>
    </row>
    <row r="117" spans="1:19" hidden="1" x14ac:dyDescent="0.25">
      <c r="A117" s="55">
        <v>96</v>
      </c>
      <c r="B117" s="67" t="s">
        <v>133</v>
      </c>
      <c r="C117" s="129">
        <f t="shared" si="13"/>
        <v>214706.34</v>
      </c>
      <c r="D117" s="63"/>
      <c r="E117" s="64">
        <v>214706.34</v>
      </c>
      <c r="F117" s="64"/>
      <c r="G117" s="64"/>
      <c r="H117" s="64"/>
      <c r="I117" s="64"/>
      <c r="J117" s="64"/>
      <c r="K117" s="64"/>
      <c r="L117" s="65"/>
      <c r="M117" s="64"/>
      <c r="N117" s="64"/>
      <c r="O117" s="66"/>
      <c r="P117" s="64"/>
      <c r="Q117" s="64"/>
      <c r="R117" s="64"/>
      <c r="S117" s="64"/>
    </row>
    <row r="118" spans="1:19" hidden="1" x14ac:dyDescent="0.25">
      <c r="A118" s="55">
        <v>97</v>
      </c>
      <c r="B118" s="67" t="s">
        <v>135</v>
      </c>
      <c r="C118" s="129">
        <f t="shared" si="13"/>
        <v>248099.12</v>
      </c>
      <c r="D118" s="63"/>
      <c r="E118" s="64">
        <v>248099.12</v>
      </c>
      <c r="F118" s="64"/>
      <c r="G118" s="64"/>
      <c r="H118" s="64"/>
      <c r="I118" s="64"/>
      <c r="J118" s="64"/>
      <c r="K118" s="64"/>
      <c r="L118" s="65"/>
      <c r="M118" s="68"/>
      <c r="N118" s="64"/>
      <c r="O118" s="68"/>
      <c r="P118" s="64"/>
      <c r="Q118" s="68"/>
      <c r="R118" s="64"/>
      <c r="S118" s="64"/>
    </row>
    <row r="119" spans="1:19" hidden="1" x14ac:dyDescent="0.25">
      <c r="A119" s="55">
        <v>98</v>
      </c>
      <c r="B119" s="67" t="s">
        <v>136</v>
      </c>
      <c r="C119" s="129">
        <f t="shared" si="13"/>
        <v>2871436.93</v>
      </c>
      <c r="D119" s="63">
        <v>30151.25</v>
      </c>
      <c r="E119" s="64">
        <v>602644.54</v>
      </c>
      <c r="F119" s="64"/>
      <c r="G119" s="64"/>
      <c r="H119" s="64"/>
      <c r="I119" s="64"/>
      <c r="J119" s="64"/>
      <c r="K119" s="64"/>
      <c r="L119" s="65">
        <v>1</v>
      </c>
      <c r="M119" s="69">
        <v>2238641.14</v>
      </c>
      <c r="N119" s="64"/>
      <c r="O119" s="66"/>
      <c r="P119" s="64"/>
      <c r="Q119" s="69"/>
      <c r="R119" s="64"/>
      <c r="S119" s="64"/>
    </row>
    <row r="120" spans="1:19" hidden="1" x14ac:dyDescent="0.25">
      <c r="A120" s="55">
        <v>99</v>
      </c>
      <c r="B120" s="67" t="s">
        <v>137</v>
      </c>
      <c r="C120" s="129">
        <f t="shared" si="13"/>
        <v>1389763.5</v>
      </c>
      <c r="D120" s="63">
        <v>18983.599999999999</v>
      </c>
      <c r="E120" s="64"/>
      <c r="F120" s="64"/>
      <c r="G120" s="64">
        <v>1370779.9</v>
      </c>
      <c r="H120" s="64"/>
      <c r="I120" s="64"/>
      <c r="J120" s="64"/>
      <c r="K120" s="64"/>
      <c r="L120" s="65"/>
      <c r="M120" s="64"/>
      <c r="N120" s="64"/>
      <c r="O120" s="66"/>
      <c r="P120" s="64"/>
      <c r="Q120" s="64"/>
      <c r="R120" s="64"/>
      <c r="S120" s="64"/>
    </row>
    <row r="121" spans="1:19" hidden="1" x14ac:dyDescent="0.25">
      <c r="A121" s="55">
        <v>100</v>
      </c>
      <c r="B121" s="67" t="s">
        <v>138</v>
      </c>
      <c r="C121" s="129">
        <f t="shared" si="13"/>
        <v>1125999.9099999999</v>
      </c>
      <c r="D121" s="63">
        <v>14505.01</v>
      </c>
      <c r="E121" s="64"/>
      <c r="F121" s="64"/>
      <c r="G121" s="64"/>
      <c r="H121" s="64">
        <v>414514.91</v>
      </c>
      <c r="I121" s="64">
        <v>151166.70000000001</v>
      </c>
      <c r="J121" s="64">
        <v>545813.29</v>
      </c>
      <c r="K121" s="64"/>
      <c r="L121" s="65"/>
      <c r="M121" s="64"/>
      <c r="N121" s="64"/>
      <c r="O121" s="66"/>
      <c r="P121" s="64"/>
      <c r="Q121" s="64"/>
      <c r="R121" s="64"/>
      <c r="S121" s="64"/>
    </row>
    <row r="122" spans="1:19" hidden="1" x14ac:dyDescent="0.25">
      <c r="A122" s="55">
        <v>101</v>
      </c>
      <c r="B122" s="67" t="s">
        <v>141</v>
      </c>
      <c r="C122" s="129">
        <f t="shared" si="13"/>
        <v>201730.8</v>
      </c>
      <c r="D122" s="63"/>
      <c r="E122" s="64">
        <v>201730.8</v>
      </c>
      <c r="F122" s="64"/>
      <c r="G122" s="64"/>
      <c r="H122" s="64"/>
      <c r="I122" s="64"/>
      <c r="J122" s="64"/>
      <c r="K122" s="64"/>
      <c r="L122" s="65"/>
      <c r="M122" s="64"/>
      <c r="N122" s="64"/>
      <c r="O122" s="66"/>
      <c r="P122" s="64"/>
      <c r="Q122" s="64"/>
      <c r="R122" s="64"/>
      <c r="S122" s="64"/>
    </row>
    <row r="123" spans="1:19" hidden="1" x14ac:dyDescent="0.25">
      <c r="A123" s="55">
        <v>102</v>
      </c>
      <c r="B123" s="67" t="s">
        <v>142</v>
      </c>
      <c r="C123" s="129">
        <f t="shared" si="13"/>
        <v>4904472.3600000003</v>
      </c>
      <c r="D123" s="63">
        <v>58333.37</v>
      </c>
      <c r="E123" s="64">
        <v>521169.51</v>
      </c>
      <c r="F123" s="64"/>
      <c r="G123" s="64"/>
      <c r="H123" s="64"/>
      <c r="I123" s="64"/>
      <c r="J123" s="64"/>
      <c r="K123" s="64"/>
      <c r="L123" s="65">
        <v>2</v>
      </c>
      <c r="M123" s="64">
        <v>4324969.4800000004</v>
      </c>
      <c r="N123" s="64"/>
      <c r="O123" s="66"/>
      <c r="P123" s="64"/>
      <c r="Q123" s="64"/>
      <c r="R123" s="64"/>
      <c r="S123" s="64"/>
    </row>
    <row r="124" spans="1:19" hidden="1" x14ac:dyDescent="0.25">
      <c r="A124" s="55">
        <v>103</v>
      </c>
      <c r="B124" s="67" t="s">
        <v>144</v>
      </c>
      <c r="C124" s="129">
        <f t="shared" si="13"/>
        <v>438473.76</v>
      </c>
      <c r="D124" s="63"/>
      <c r="E124" s="64">
        <v>438473.76</v>
      </c>
      <c r="F124" s="66"/>
      <c r="G124" s="66"/>
      <c r="H124" s="66"/>
      <c r="I124" s="66"/>
      <c r="J124" s="66"/>
      <c r="K124" s="64"/>
      <c r="L124" s="65"/>
      <c r="M124" s="64"/>
      <c r="N124" s="64"/>
      <c r="O124" s="64"/>
      <c r="P124" s="64"/>
      <c r="Q124" s="64"/>
      <c r="R124" s="64"/>
      <c r="S124" s="64"/>
    </row>
    <row r="125" spans="1:19" hidden="1" x14ac:dyDescent="0.25">
      <c r="A125" s="55">
        <v>104</v>
      </c>
      <c r="B125" s="67" t="s">
        <v>145</v>
      </c>
      <c r="C125" s="129">
        <f t="shared" si="13"/>
        <v>3786822.43</v>
      </c>
      <c r="D125" s="63"/>
      <c r="E125" s="64"/>
      <c r="F125" s="64"/>
      <c r="G125" s="64">
        <v>1122689.29</v>
      </c>
      <c r="H125" s="64">
        <v>1394347.95</v>
      </c>
      <c r="I125" s="64">
        <v>555617.14</v>
      </c>
      <c r="J125" s="64">
        <v>714168.05</v>
      </c>
      <c r="K125" s="64"/>
      <c r="L125" s="65"/>
      <c r="M125" s="64"/>
      <c r="N125" s="64"/>
      <c r="O125" s="64"/>
      <c r="P125" s="64"/>
      <c r="Q125" s="64"/>
      <c r="R125" s="64"/>
      <c r="S125" s="64"/>
    </row>
    <row r="126" spans="1:19" hidden="1" x14ac:dyDescent="0.25">
      <c r="A126" s="55">
        <v>105</v>
      </c>
      <c r="B126" s="67" t="s">
        <v>146</v>
      </c>
      <c r="C126" s="129">
        <f t="shared" si="13"/>
        <v>4177760.34</v>
      </c>
      <c r="D126" s="63"/>
      <c r="E126" s="64"/>
      <c r="F126" s="64"/>
      <c r="G126" s="64">
        <v>1151702.53</v>
      </c>
      <c r="H126" s="64">
        <v>1782322.55</v>
      </c>
      <c r="I126" s="64">
        <v>652296.84</v>
      </c>
      <c r="J126" s="64">
        <v>591438.42000000004</v>
      </c>
      <c r="K126" s="64"/>
      <c r="L126" s="65"/>
      <c r="M126" s="64"/>
      <c r="N126" s="64"/>
      <c r="O126" s="64"/>
      <c r="P126" s="64"/>
      <c r="Q126" s="64"/>
      <c r="R126" s="64"/>
      <c r="S126" s="64"/>
    </row>
    <row r="127" spans="1:19" hidden="1" x14ac:dyDescent="0.25">
      <c r="A127" s="55">
        <v>106</v>
      </c>
      <c r="B127" s="67" t="s">
        <v>147</v>
      </c>
      <c r="C127" s="129">
        <f t="shared" si="13"/>
        <v>389901.17</v>
      </c>
      <c r="D127" s="63"/>
      <c r="E127" s="64">
        <v>389901.17</v>
      </c>
      <c r="F127" s="66"/>
      <c r="G127" s="66"/>
      <c r="H127" s="66"/>
      <c r="I127" s="66"/>
      <c r="J127" s="66"/>
      <c r="K127" s="64"/>
      <c r="L127" s="65"/>
      <c r="M127" s="64"/>
      <c r="N127" s="64"/>
      <c r="O127" s="64"/>
      <c r="P127" s="64"/>
      <c r="Q127" s="64"/>
      <c r="R127" s="64"/>
      <c r="S127" s="64"/>
    </row>
    <row r="128" spans="1:19" hidden="1" x14ac:dyDescent="0.25">
      <c r="A128" s="55">
        <v>107</v>
      </c>
      <c r="B128" s="67" t="s">
        <v>148</v>
      </c>
      <c r="C128" s="129">
        <f t="shared" si="13"/>
        <v>224389.53</v>
      </c>
      <c r="D128" s="63"/>
      <c r="E128" s="64">
        <v>224389.53</v>
      </c>
      <c r="F128" s="66"/>
      <c r="G128" s="66"/>
      <c r="H128" s="66"/>
      <c r="I128" s="66"/>
      <c r="J128" s="66"/>
      <c r="K128" s="64"/>
      <c r="L128" s="65"/>
      <c r="M128" s="64"/>
      <c r="N128" s="64"/>
      <c r="O128" s="66"/>
      <c r="P128" s="64"/>
      <c r="Q128" s="64"/>
      <c r="R128" s="64"/>
      <c r="S128" s="64"/>
    </row>
    <row r="129" spans="1:19" hidden="1" x14ac:dyDescent="0.25">
      <c r="A129" s="55">
        <v>108</v>
      </c>
      <c r="B129" s="67" t="s">
        <v>149</v>
      </c>
      <c r="C129" s="129">
        <f t="shared" si="13"/>
        <v>1410407.39</v>
      </c>
      <c r="D129" s="63">
        <f>ROUND((F129+G129+H129+I129+J129+K129+M129+O129+P129+Q129+R129+S129)*0.0214,2)</f>
        <v>29550.34</v>
      </c>
      <c r="E129" s="64"/>
      <c r="F129" s="68"/>
      <c r="G129" s="66"/>
      <c r="H129" s="68">
        <v>564017.53</v>
      </c>
      <c r="I129" s="68">
        <v>303439.34999999998</v>
      </c>
      <c r="J129" s="68">
        <v>513400.17</v>
      </c>
      <c r="K129" s="64"/>
      <c r="L129" s="65"/>
      <c r="M129" s="64"/>
      <c r="N129" s="64"/>
      <c r="O129" s="68"/>
      <c r="P129" s="64"/>
      <c r="Q129" s="64"/>
      <c r="R129" s="64"/>
      <c r="S129" s="64"/>
    </row>
    <row r="130" spans="1:19" hidden="1" x14ac:dyDescent="0.25">
      <c r="A130" s="55">
        <v>109</v>
      </c>
      <c r="B130" s="67" t="s">
        <v>151</v>
      </c>
      <c r="C130" s="129">
        <f t="shared" si="13"/>
        <v>190195.77</v>
      </c>
      <c r="D130" s="63"/>
      <c r="E130" s="64">
        <v>190195.77</v>
      </c>
      <c r="F130" s="64"/>
      <c r="G130" s="66"/>
      <c r="H130" s="64"/>
      <c r="I130" s="64"/>
      <c r="J130" s="64"/>
      <c r="K130" s="64"/>
      <c r="L130" s="65"/>
      <c r="M130" s="64"/>
      <c r="N130" s="64"/>
      <c r="O130" s="64"/>
      <c r="P130" s="64"/>
      <c r="Q130" s="66"/>
      <c r="R130" s="64"/>
      <c r="S130" s="64"/>
    </row>
    <row r="131" spans="1:19" hidden="1" x14ac:dyDescent="0.25">
      <c r="A131" s="55">
        <v>110</v>
      </c>
      <c r="B131" s="67" t="s">
        <v>152</v>
      </c>
      <c r="C131" s="129">
        <f t="shared" si="13"/>
        <v>180614.26</v>
      </c>
      <c r="D131" s="63"/>
      <c r="E131" s="64">
        <v>180614.26</v>
      </c>
      <c r="F131" s="64"/>
      <c r="G131" s="66"/>
      <c r="H131" s="64"/>
      <c r="I131" s="64"/>
      <c r="J131" s="64"/>
      <c r="K131" s="64"/>
      <c r="L131" s="65"/>
      <c r="M131" s="64"/>
      <c r="N131" s="64"/>
      <c r="O131" s="64"/>
      <c r="P131" s="64"/>
      <c r="Q131" s="64"/>
      <c r="R131" s="64"/>
      <c r="S131" s="64"/>
    </row>
    <row r="132" spans="1:19" hidden="1" x14ac:dyDescent="0.25">
      <c r="A132" s="55">
        <v>111</v>
      </c>
      <c r="B132" s="67" t="s">
        <v>153</v>
      </c>
      <c r="C132" s="129">
        <f t="shared" si="13"/>
        <v>184870.25</v>
      </c>
      <c r="D132" s="63"/>
      <c r="E132" s="64">
        <v>184870.25</v>
      </c>
      <c r="F132" s="66"/>
      <c r="G132" s="66"/>
      <c r="H132" s="66"/>
      <c r="I132" s="66"/>
      <c r="J132" s="66"/>
      <c r="K132" s="64"/>
      <c r="L132" s="65"/>
      <c r="M132" s="64"/>
      <c r="N132" s="64"/>
      <c r="O132" s="66"/>
      <c r="P132" s="66"/>
      <c r="Q132" s="64"/>
      <c r="R132" s="64"/>
      <c r="S132" s="64"/>
    </row>
    <row r="133" spans="1:19" hidden="1" x14ac:dyDescent="0.25">
      <c r="A133" s="55">
        <v>112</v>
      </c>
      <c r="B133" s="67" t="s">
        <v>154</v>
      </c>
      <c r="C133" s="129">
        <f t="shared" si="13"/>
        <v>393642.18</v>
      </c>
      <c r="D133" s="63"/>
      <c r="E133" s="64">
        <v>393642.18</v>
      </c>
      <c r="F133" s="66"/>
      <c r="G133" s="64"/>
      <c r="H133" s="66"/>
      <c r="I133" s="66"/>
      <c r="J133" s="66"/>
      <c r="K133" s="64"/>
      <c r="L133" s="65"/>
      <c r="M133" s="64"/>
      <c r="N133" s="64"/>
      <c r="O133" s="64"/>
      <c r="P133" s="64"/>
      <c r="Q133" s="64"/>
      <c r="R133" s="64"/>
      <c r="S133" s="64"/>
    </row>
    <row r="134" spans="1:19" hidden="1" x14ac:dyDescent="0.25">
      <c r="A134" s="55">
        <v>113</v>
      </c>
      <c r="B134" s="67" t="s">
        <v>155</v>
      </c>
      <c r="C134" s="129">
        <f t="shared" si="13"/>
        <v>396447.65</v>
      </c>
      <c r="D134" s="63"/>
      <c r="E134" s="64">
        <v>396447.65</v>
      </c>
      <c r="F134" s="66"/>
      <c r="G134" s="66"/>
      <c r="H134" s="64"/>
      <c r="I134" s="64"/>
      <c r="J134" s="64"/>
      <c r="K134" s="64"/>
      <c r="L134" s="65"/>
      <c r="M134" s="64"/>
      <c r="N134" s="64"/>
      <c r="O134" s="66"/>
      <c r="P134" s="64"/>
      <c r="Q134" s="66"/>
      <c r="R134" s="64"/>
      <c r="S134" s="64"/>
    </row>
    <row r="135" spans="1:19" hidden="1" x14ac:dyDescent="0.25">
      <c r="A135" s="55">
        <v>114</v>
      </c>
      <c r="B135" s="67" t="s">
        <v>156</v>
      </c>
      <c r="C135" s="129">
        <f t="shared" si="13"/>
        <v>326596.28000000003</v>
      </c>
      <c r="D135" s="63"/>
      <c r="E135" s="64">
        <v>326596.28000000003</v>
      </c>
      <c r="F135" s="64"/>
      <c r="G135" s="64"/>
      <c r="H135" s="64"/>
      <c r="I135" s="64"/>
      <c r="J135" s="64"/>
      <c r="K135" s="64"/>
      <c r="L135" s="65"/>
      <c r="M135" s="64"/>
      <c r="N135" s="64"/>
      <c r="O135" s="66"/>
      <c r="P135" s="64"/>
      <c r="Q135" s="66"/>
      <c r="R135" s="64"/>
      <c r="S135" s="64"/>
    </row>
    <row r="136" spans="1:19" hidden="1" x14ac:dyDescent="0.25">
      <c r="A136" s="55">
        <v>115</v>
      </c>
      <c r="B136" s="67" t="s">
        <v>157</v>
      </c>
      <c r="C136" s="129">
        <f t="shared" si="13"/>
        <v>2453534.9500000002</v>
      </c>
      <c r="D136" s="63">
        <f>ROUND((F136+G136+H136+I136+J136+K136+M136+O136+Q136+S136)*0.0214,2)</f>
        <v>51405.57</v>
      </c>
      <c r="E136" s="64"/>
      <c r="F136" s="64"/>
      <c r="G136" s="64">
        <v>675167.78</v>
      </c>
      <c r="H136" s="64">
        <v>1001779.73</v>
      </c>
      <c r="I136" s="64">
        <v>421063.7</v>
      </c>
      <c r="J136" s="64">
        <v>304118.17</v>
      </c>
      <c r="K136" s="64"/>
      <c r="L136" s="65"/>
      <c r="M136" s="64"/>
      <c r="N136" s="64"/>
      <c r="O136" s="68"/>
      <c r="P136" s="64"/>
      <c r="Q136" s="66"/>
      <c r="R136" s="64"/>
      <c r="S136" s="64"/>
    </row>
    <row r="137" spans="1:19" hidden="1" x14ac:dyDescent="0.25">
      <c r="A137" s="55">
        <v>116</v>
      </c>
      <c r="B137" s="67" t="s">
        <v>158</v>
      </c>
      <c r="C137" s="129">
        <f t="shared" si="13"/>
        <v>34995.19</v>
      </c>
      <c r="D137" s="63"/>
      <c r="E137" s="64">
        <v>34995.19</v>
      </c>
      <c r="F137" s="64"/>
      <c r="G137" s="64"/>
      <c r="H137" s="64"/>
      <c r="I137" s="64"/>
      <c r="J137" s="64"/>
      <c r="K137" s="64"/>
      <c r="L137" s="65"/>
      <c r="M137" s="64"/>
      <c r="N137" s="64"/>
      <c r="O137" s="64"/>
      <c r="P137" s="64"/>
      <c r="Q137" s="66"/>
      <c r="R137" s="64"/>
      <c r="S137" s="64"/>
    </row>
    <row r="138" spans="1:19" hidden="1" x14ac:dyDescent="0.25">
      <c r="A138" s="55">
        <v>117</v>
      </c>
      <c r="B138" s="67" t="s">
        <v>159</v>
      </c>
      <c r="C138" s="129">
        <f t="shared" si="13"/>
        <v>140433.53</v>
      </c>
      <c r="D138" s="63"/>
      <c r="E138" s="64">
        <v>140433.53</v>
      </c>
      <c r="F138" s="66"/>
      <c r="G138" s="66"/>
      <c r="H138" s="64"/>
      <c r="I138" s="64"/>
      <c r="J138" s="64"/>
      <c r="K138" s="64"/>
      <c r="L138" s="65"/>
      <c r="M138" s="64"/>
      <c r="N138" s="64"/>
      <c r="O138" s="64"/>
      <c r="P138" s="64"/>
      <c r="Q138" s="64"/>
      <c r="R138" s="64"/>
      <c r="S138" s="64"/>
    </row>
    <row r="139" spans="1:19" hidden="1" x14ac:dyDescent="0.25">
      <c r="A139" s="55">
        <v>118</v>
      </c>
      <c r="B139" s="67" t="s">
        <v>160</v>
      </c>
      <c r="C139" s="129">
        <f t="shared" si="13"/>
        <v>55195.06</v>
      </c>
      <c r="D139" s="63"/>
      <c r="E139" s="64">
        <v>55195.06</v>
      </c>
      <c r="F139" s="66"/>
      <c r="G139" s="66"/>
      <c r="H139" s="66"/>
      <c r="I139" s="66"/>
      <c r="J139" s="66"/>
      <c r="K139" s="64"/>
      <c r="L139" s="65"/>
      <c r="M139" s="64"/>
      <c r="N139" s="64"/>
      <c r="O139" s="64"/>
      <c r="P139" s="64"/>
      <c r="Q139" s="66"/>
      <c r="R139" s="64"/>
      <c r="S139" s="64"/>
    </row>
    <row r="140" spans="1:19" hidden="1" x14ac:dyDescent="0.25">
      <c r="A140" s="55">
        <v>119</v>
      </c>
      <c r="B140" s="67" t="s">
        <v>161</v>
      </c>
      <c r="C140" s="129">
        <f t="shared" ref="C140:C151" si="14">ROUND(SUM(D140+E140+F140+G140+H140+I140+J140+K140+M140+O140+P140+Q140+R140+S140),2)</f>
        <v>4346403.0599999996</v>
      </c>
      <c r="D140" s="63">
        <v>84787.520000000004</v>
      </c>
      <c r="E140" s="64">
        <v>113497.91</v>
      </c>
      <c r="F140" s="66"/>
      <c r="G140" s="66"/>
      <c r="H140" s="66"/>
      <c r="I140" s="66"/>
      <c r="J140" s="66"/>
      <c r="K140" s="64"/>
      <c r="L140" s="65"/>
      <c r="M140" s="64"/>
      <c r="N140" s="64" t="s">
        <v>111</v>
      </c>
      <c r="O140" s="64">
        <v>4148117.63</v>
      </c>
      <c r="P140" s="64"/>
      <c r="Q140" s="68"/>
      <c r="R140" s="64"/>
      <c r="S140" s="64"/>
    </row>
    <row r="141" spans="1:19" hidden="1" x14ac:dyDescent="0.25">
      <c r="A141" s="55">
        <v>120</v>
      </c>
      <c r="B141" s="67" t="s">
        <v>162</v>
      </c>
      <c r="C141" s="129">
        <f t="shared" si="14"/>
        <v>80532.63</v>
      </c>
      <c r="D141" s="63"/>
      <c r="E141" s="64">
        <v>80532.63</v>
      </c>
      <c r="F141" s="66"/>
      <c r="G141" s="66"/>
      <c r="H141" s="66"/>
      <c r="I141" s="66"/>
      <c r="J141" s="66"/>
      <c r="K141" s="64"/>
      <c r="L141" s="65"/>
      <c r="M141" s="64"/>
      <c r="N141" s="64"/>
      <c r="O141" s="64"/>
      <c r="P141" s="64"/>
      <c r="Q141" s="64"/>
      <c r="R141" s="64"/>
      <c r="S141" s="64"/>
    </row>
    <row r="142" spans="1:19" hidden="1" x14ac:dyDescent="0.25">
      <c r="A142" s="55">
        <v>121</v>
      </c>
      <c r="B142" s="67" t="s">
        <v>163</v>
      </c>
      <c r="C142" s="129">
        <f t="shared" si="14"/>
        <v>3441919.9</v>
      </c>
      <c r="D142" s="63"/>
      <c r="E142" s="64">
        <v>147623.16</v>
      </c>
      <c r="F142" s="66"/>
      <c r="G142" s="66"/>
      <c r="H142" s="66">
        <v>1733941.99</v>
      </c>
      <c r="I142" s="66">
        <v>606520.42000000004</v>
      </c>
      <c r="J142" s="66">
        <v>953834.33</v>
      </c>
      <c r="K142" s="64"/>
      <c r="L142" s="65"/>
      <c r="M142" s="64"/>
      <c r="N142" s="64"/>
      <c r="O142" s="66"/>
      <c r="P142" s="64"/>
      <c r="Q142" s="64"/>
      <c r="R142" s="64"/>
      <c r="S142" s="64"/>
    </row>
    <row r="143" spans="1:19" hidden="1" x14ac:dyDescent="0.25">
      <c r="A143" s="55">
        <v>122</v>
      </c>
      <c r="B143" s="67" t="s">
        <v>164</v>
      </c>
      <c r="C143" s="129">
        <f t="shared" si="14"/>
        <v>154898.53</v>
      </c>
      <c r="D143" s="63"/>
      <c r="E143" s="64">
        <v>154898.53</v>
      </c>
      <c r="F143" s="66"/>
      <c r="G143" s="66"/>
      <c r="H143" s="66"/>
      <c r="I143" s="66"/>
      <c r="J143" s="66"/>
      <c r="K143" s="64"/>
      <c r="L143" s="65"/>
      <c r="M143" s="64"/>
      <c r="N143" s="64"/>
      <c r="O143" s="66"/>
      <c r="P143" s="64"/>
      <c r="Q143" s="64"/>
      <c r="R143" s="64"/>
      <c r="S143" s="64"/>
    </row>
    <row r="144" spans="1:19" hidden="1" x14ac:dyDescent="0.25">
      <c r="A144" s="55">
        <v>123</v>
      </c>
      <c r="B144" s="67" t="s">
        <v>165</v>
      </c>
      <c r="C144" s="129">
        <f t="shared" si="14"/>
        <v>171927.39</v>
      </c>
      <c r="D144" s="63"/>
      <c r="E144" s="64">
        <v>171927.39</v>
      </c>
      <c r="F144" s="64"/>
      <c r="G144" s="64"/>
      <c r="H144" s="64"/>
      <c r="I144" s="64"/>
      <c r="J144" s="64"/>
      <c r="K144" s="66"/>
      <c r="L144" s="65"/>
      <c r="M144" s="64"/>
      <c r="N144" s="64"/>
      <c r="O144" s="64"/>
      <c r="P144" s="64"/>
      <c r="Q144" s="64"/>
      <c r="R144" s="64"/>
      <c r="S144" s="64"/>
    </row>
    <row r="145" spans="1:19" hidden="1" x14ac:dyDescent="0.25">
      <c r="A145" s="55">
        <v>124</v>
      </c>
      <c r="B145" s="67" t="s">
        <v>166</v>
      </c>
      <c r="C145" s="129">
        <f t="shared" si="14"/>
        <v>190698.49</v>
      </c>
      <c r="D145" s="63"/>
      <c r="E145" s="64">
        <v>190698.49</v>
      </c>
      <c r="F145" s="64"/>
      <c r="G145" s="64"/>
      <c r="H145" s="64"/>
      <c r="I145" s="64"/>
      <c r="J145" s="64"/>
      <c r="K145" s="64"/>
      <c r="L145" s="65"/>
      <c r="M145" s="64"/>
      <c r="N145" s="64"/>
      <c r="O145" s="64"/>
      <c r="P145" s="66"/>
      <c r="Q145" s="64"/>
      <c r="R145" s="64"/>
      <c r="S145" s="64"/>
    </row>
    <row r="146" spans="1:19" hidden="1" x14ac:dyDescent="0.25">
      <c r="A146" s="55">
        <v>125</v>
      </c>
      <c r="B146" s="67" t="s">
        <v>167</v>
      </c>
      <c r="C146" s="129">
        <f t="shared" si="14"/>
        <v>124842.23</v>
      </c>
      <c r="D146" s="63"/>
      <c r="E146" s="64">
        <v>124842.23</v>
      </c>
      <c r="F146" s="66"/>
      <c r="G146" s="64"/>
      <c r="H146" s="64"/>
      <c r="I146" s="64"/>
      <c r="J146" s="64"/>
      <c r="K146" s="64"/>
      <c r="L146" s="65"/>
      <c r="M146" s="64"/>
      <c r="N146" s="64"/>
      <c r="O146" s="64"/>
      <c r="P146" s="64"/>
      <c r="Q146" s="64"/>
      <c r="R146" s="64"/>
      <c r="S146" s="64"/>
    </row>
    <row r="147" spans="1:19" hidden="1" x14ac:dyDescent="0.25">
      <c r="A147" s="55">
        <v>126</v>
      </c>
      <c r="B147" s="67" t="s">
        <v>168</v>
      </c>
      <c r="C147" s="129">
        <f t="shared" si="14"/>
        <v>692048.55</v>
      </c>
      <c r="D147" s="63"/>
      <c r="E147" s="64">
        <v>692048.55</v>
      </c>
      <c r="F147" s="66"/>
      <c r="G147" s="64"/>
      <c r="H147" s="64"/>
      <c r="I147" s="64"/>
      <c r="J147" s="64"/>
      <c r="K147" s="64"/>
      <c r="L147" s="65"/>
      <c r="M147" s="64"/>
      <c r="N147" s="64"/>
      <c r="O147" s="64"/>
      <c r="P147" s="64"/>
      <c r="Q147" s="64"/>
      <c r="R147" s="64"/>
      <c r="S147" s="64"/>
    </row>
    <row r="148" spans="1:19" hidden="1" x14ac:dyDescent="0.25">
      <c r="A148" s="55">
        <v>127</v>
      </c>
      <c r="B148" s="67" t="s">
        <v>169</v>
      </c>
      <c r="C148" s="129">
        <f t="shared" si="14"/>
        <v>493600.32</v>
      </c>
      <c r="D148" s="63"/>
      <c r="E148" s="64">
        <v>493600.32</v>
      </c>
      <c r="F148" s="66"/>
      <c r="G148" s="64"/>
      <c r="H148" s="64"/>
      <c r="I148" s="64"/>
      <c r="J148" s="64"/>
      <c r="K148" s="64"/>
      <c r="L148" s="65"/>
      <c r="M148" s="64"/>
      <c r="N148" s="64"/>
      <c r="O148" s="64"/>
      <c r="P148" s="64"/>
      <c r="Q148" s="64"/>
      <c r="R148" s="64"/>
      <c r="S148" s="64"/>
    </row>
    <row r="149" spans="1:19" hidden="1" x14ac:dyDescent="0.25">
      <c r="A149" s="55">
        <v>128</v>
      </c>
      <c r="B149" s="67" t="s">
        <v>170</v>
      </c>
      <c r="C149" s="129">
        <f t="shared" si="14"/>
        <v>57975.91</v>
      </c>
      <c r="D149" s="63"/>
      <c r="E149" s="64">
        <v>57975.91</v>
      </c>
      <c r="F149" s="64"/>
      <c r="G149" s="64"/>
      <c r="H149" s="64"/>
      <c r="I149" s="64"/>
      <c r="J149" s="64"/>
      <c r="K149" s="64"/>
      <c r="L149" s="65"/>
      <c r="M149" s="64"/>
      <c r="N149" s="64"/>
      <c r="O149" s="66"/>
      <c r="P149" s="64"/>
      <c r="Q149" s="64"/>
      <c r="R149" s="64"/>
      <c r="S149" s="64"/>
    </row>
    <row r="150" spans="1:19" hidden="1" x14ac:dyDescent="0.25">
      <c r="A150" s="55">
        <v>129</v>
      </c>
      <c r="B150" s="67" t="s">
        <v>171</v>
      </c>
      <c r="C150" s="129">
        <f t="shared" si="14"/>
        <v>370705.67</v>
      </c>
      <c r="D150" s="63"/>
      <c r="E150" s="64">
        <v>370705.67</v>
      </c>
      <c r="F150" s="64"/>
      <c r="G150" s="64"/>
      <c r="H150" s="64"/>
      <c r="I150" s="64"/>
      <c r="J150" s="64"/>
      <c r="K150" s="64"/>
      <c r="L150" s="65"/>
      <c r="M150" s="64"/>
      <c r="N150" s="64"/>
      <c r="O150" s="66"/>
      <c r="P150" s="64"/>
      <c r="Q150" s="66"/>
      <c r="R150" s="64"/>
      <c r="S150" s="64"/>
    </row>
    <row r="151" spans="1:19" hidden="1" x14ac:dyDescent="0.25">
      <c r="A151" s="55">
        <v>130</v>
      </c>
      <c r="B151" s="67" t="s">
        <v>181</v>
      </c>
      <c r="C151" s="129">
        <f t="shared" si="14"/>
        <v>782333.7</v>
      </c>
      <c r="D151" s="63"/>
      <c r="E151" s="64">
        <v>782333.7</v>
      </c>
      <c r="F151" s="66"/>
      <c r="G151" s="64"/>
      <c r="H151" s="64"/>
      <c r="I151" s="64"/>
      <c r="J151" s="64"/>
      <c r="K151" s="64"/>
      <c r="L151" s="65"/>
      <c r="M151" s="64"/>
      <c r="N151" s="64"/>
      <c r="O151" s="64"/>
      <c r="P151" s="64"/>
      <c r="Q151" s="64"/>
      <c r="R151" s="64"/>
      <c r="S151" s="64"/>
    </row>
    <row r="152" spans="1:19" hidden="1" x14ac:dyDescent="0.25">
      <c r="A152" s="190" t="s">
        <v>187</v>
      </c>
      <c r="B152" s="191"/>
      <c r="C152" s="46">
        <f>ROUND(SUM(E152+F152+G152+H152+I152+J152+K152+M152+O152+P152+Q152+S152+D152+R152),2)</f>
        <v>54256581.280000001</v>
      </c>
      <c r="D152" s="135">
        <f t="shared" ref="D152:M152" si="15">ROUND(SUM(D113:D151),2)</f>
        <v>509843.39</v>
      </c>
      <c r="E152" s="135">
        <f t="shared" si="15"/>
        <v>9005955.2899999991</v>
      </c>
      <c r="F152" s="135">
        <f t="shared" si="15"/>
        <v>0</v>
      </c>
      <c r="G152" s="135">
        <f t="shared" si="15"/>
        <v>4320339.5</v>
      </c>
      <c r="H152" s="135">
        <f t="shared" si="15"/>
        <v>6890924.6600000001</v>
      </c>
      <c r="I152" s="135">
        <f t="shared" si="15"/>
        <v>2690104.15</v>
      </c>
      <c r="J152" s="135">
        <f t="shared" si="15"/>
        <v>3622772.43</v>
      </c>
      <c r="K152" s="135">
        <f t="shared" si="15"/>
        <v>0</v>
      </c>
      <c r="L152" s="135">
        <f t="shared" si="15"/>
        <v>11</v>
      </c>
      <c r="M152" s="135">
        <f t="shared" si="15"/>
        <v>23068524.23</v>
      </c>
      <c r="N152" s="135" t="s">
        <v>19</v>
      </c>
      <c r="O152" s="135">
        <f>ROUND(SUM(O113:O151),2)</f>
        <v>4148117.63</v>
      </c>
      <c r="P152" s="135">
        <f>ROUND(SUM(P113:P151),2)</f>
        <v>0</v>
      </c>
      <c r="Q152" s="135">
        <f>ROUND(SUM(Q113:Q151),2)</f>
        <v>0</v>
      </c>
      <c r="R152" s="135">
        <f>ROUND(SUM(R113:R151),2)</f>
        <v>0</v>
      </c>
      <c r="S152" s="135">
        <f>ROUND(SUM(S113:S151),2)</f>
        <v>0</v>
      </c>
    </row>
    <row r="153" spans="1:19" ht="15.75" hidden="1" x14ac:dyDescent="0.25">
      <c r="A153" s="155" t="s">
        <v>1107</v>
      </c>
      <c r="B153" s="156"/>
      <c r="C153" s="159"/>
      <c r="D153" s="50"/>
      <c r="E153" s="71"/>
      <c r="F153" s="71"/>
      <c r="G153" s="71"/>
      <c r="H153" s="71"/>
      <c r="I153" s="71"/>
      <c r="J153" s="71"/>
      <c r="K153" s="71"/>
      <c r="L153" s="43"/>
      <c r="M153" s="71"/>
      <c r="N153" s="72"/>
      <c r="O153" s="71"/>
      <c r="P153" s="71"/>
      <c r="Q153" s="71"/>
      <c r="R153" s="71"/>
      <c r="S153" s="71"/>
    </row>
    <row r="154" spans="1:19" hidden="1" x14ac:dyDescent="0.25">
      <c r="A154" s="55">
        <v>131</v>
      </c>
      <c r="B154" s="56" t="s">
        <v>188</v>
      </c>
      <c r="C154" s="57">
        <f t="shared" ref="C154:C181" si="16">ROUND(SUM(D154+E154+F154+G154+H154+I154+J154+K154+M154+O154+P154+Q154+R154+S154),2)</f>
        <v>38401.800000000003</v>
      </c>
      <c r="D154" s="58"/>
      <c r="E154" s="59">
        <v>38401.800000000003</v>
      </c>
      <c r="F154" s="59"/>
      <c r="G154" s="59"/>
      <c r="H154" s="59"/>
      <c r="I154" s="59"/>
      <c r="J154" s="59"/>
      <c r="K154" s="59"/>
      <c r="L154" s="60"/>
      <c r="M154" s="59"/>
      <c r="N154" s="59"/>
      <c r="O154" s="61"/>
      <c r="P154" s="59"/>
      <c r="Q154" s="59"/>
      <c r="R154" s="59"/>
      <c r="S154" s="59"/>
    </row>
    <row r="155" spans="1:19" hidden="1" x14ac:dyDescent="0.25">
      <c r="A155" s="55">
        <v>132</v>
      </c>
      <c r="B155" s="62" t="s">
        <v>189</v>
      </c>
      <c r="C155" s="57">
        <f t="shared" si="16"/>
        <v>101759.53</v>
      </c>
      <c r="D155" s="63"/>
      <c r="E155" s="64">
        <v>101759.53</v>
      </c>
      <c r="F155" s="64"/>
      <c r="G155" s="64"/>
      <c r="H155" s="64"/>
      <c r="I155" s="64"/>
      <c r="J155" s="64"/>
      <c r="K155" s="64"/>
      <c r="L155" s="65"/>
      <c r="M155" s="64"/>
      <c r="N155" s="64"/>
      <c r="O155" s="66"/>
      <c r="P155" s="64"/>
      <c r="Q155" s="66"/>
      <c r="R155" s="64"/>
      <c r="S155" s="64"/>
    </row>
    <row r="156" spans="1:19" hidden="1" x14ac:dyDescent="0.25">
      <c r="A156" s="55">
        <v>133</v>
      </c>
      <c r="B156" s="62" t="s">
        <v>190</v>
      </c>
      <c r="C156" s="57">
        <f t="shared" si="16"/>
        <v>90625.46</v>
      </c>
      <c r="D156" s="63"/>
      <c r="E156" s="64">
        <v>90625.46</v>
      </c>
      <c r="F156" s="64"/>
      <c r="G156" s="64"/>
      <c r="H156" s="64"/>
      <c r="I156" s="64"/>
      <c r="J156" s="64"/>
      <c r="K156" s="64"/>
      <c r="L156" s="65"/>
      <c r="M156" s="64"/>
      <c r="N156" s="64"/>
      <c r="O156" s="66"/>
      <c r="P156" s="64"/>
      <c r="Q156" s="66"/>
      <c r="R156" s="64"/>
      <c r="S156" s="64"/>
    </row>
    <row r="157" spans="1:19" hidden="1" x14ac:dyDescent="0.25">
      <c r="A157" s="55">
        <v>134</v>
      </c>
      <c r="B157" s="62" t="s">
        <v>191</v>
      </c>
      <c r="C157" s="57">
        <f t="shared" si="16"/>
        <v>103098.47</v>
      </c>
      <c r="D157" s="63"/>
      <c r="E157" s="64">
        <v>103098.47</v>
      </c>
      <c r="F157" s="64"/>
      <c r="G157" s="64"/>
      <c r="H157" s="64"/>
      <c r="I157" s="64"/>
      <c r="J157" s="64"/>
      <c r="K157" s="64"/>
      <c r="L157" s="65"/>
      <c r="M157" s="64"/>
      <c r="N157" s="64"/>
      <c r="O157" s="66"/>
      <c r="P157" s="64"/>
      <c r="Q157" s="66"/>
      <c r="R157" s="64"/>
      <c r="S157" s="64"/>
    </row>
    <row r="158" spans="1:19" hidden="1" x14ac:dyDescent="0.25">
      <c r="A158" s="55">
        <v>135</v>
      </c>
      <c r="B158" s="62" t="s">
        <v>192</v>
      </c>
      <c r="C158" s="57">
        <f t="shared" si="16"/>
        <v>139167.41</v>
      </c>
      <c r="D158" s="63"/>
      <c r="E158" s="64">
        <v>139167.41</v>
      </c>
      <c r="F158" s="64"/>
      <c r="G158" s="64"/>
      <c r="H158" s="64"/>
      <c r="I158" s="64"/>
      <c r="J158" s="64"/>
      <c r="K158" s="64"/>
      <c r="L158" s="65"/>
      <c r="M158" s="64"/>
      <c r="N158" s="64"/>
      <c r="O158" s="66"/>
      <c r="P158" s="64"/>
      <c r="Q158" s="66"/>
      <c r="R158" s="64"/>
      <c r="S158" s="64"/>
    </row>
    <row r="159" spans="1:19" hidden="1" x14ac:dyDescent="0.25">
      <c r="A159" s="55">
        <v>136</v>
      </c>
      <c r="B159" s="62" t="s">
        <v>193</v>
      </c>
      <c r="C159" s="57">
        <f t="shared" si="16"/>
        <v>4978105.7</v>
      </c>
      <c r="D159" s="63">
        <v>83261.3</v>
      </c>
      <c r="E159" s="64"/>
      <c r="F159" s="64"/>
      <c r="G159" s="64">
        <v>1097787.6000000001</v>
      </c>
      <c r="H159" s="64">
        <v>802500</v>
      </c>
      <c r="I159" s="64">
        <v>264470.40000000002</v>
      </c>
      <c r="J159" s="64">
        <v>824652</v>
      </c>
      <c r="K159" s="64"/>
      <c r="L159" s="65"/>
      <c r="M159" s="64"/>
      <c r="N159" s="64"/>
      <c r="O159" s="66"/>
      <c r="P159" s="64"/>
      <c r="Q159" s="66">
        <v>1905434.4</v>
      </c>
      <c r="R159" s="64"/>
      <c r="S159" s="64"/>
    </row>
    <row r="160" spans="1:19" hidden="1" x14ac:dyDescent="0.25">
      <c r="A160" s="55">
        <v>137</v>
      </c>
      <c r="B160" s="62" t="s">
        <v>194</v>
      </c>
      <c r="C160" s="57">
        <f t="shared" si="16"/>
        <v>118329.92</v>
      </c>
      <c r="D160" s="63"/>
      <c r="E160" s="64">
        <v>118329.92</v>
      </c>
      <c r="F160" s="64"/>
      <c r="G160" s="64"/>
      <c r="H160" s="64"/>
      <c r="I160" s="64"/>
      <c r="J160" s="64"/>
      <c r="K160" s="64"/>
      <c r="L160" s="65"/>
      <c r="M160" s="64"/>
      <c r="N160" s="64"/>
      <c r="O160" s="66"/>
      <c r="P160" s="64"/>
      <c r="Q160" s="66"/>
      <c r="R160" s="64"/>
      <c r="S160" s="64"/>
    </row>
    <row r="161" spans="1:19" hidden="1" x14ac:dyDescent="0.25">
      <c r="A161" s="55">
        <v>138</v>
      </c>
      <c r="B161" s="62" t="s">
        <v>195</v>
      </c>
      <c r="C161" s="57">
        <f t="shared" si="16"/>
        <v>117996.44</v>
      </c>
      <c r="D161" s="63"/>
      <c r="E161" s="64">
        <v>117996.44</v>
      </c>
      <c r="F161" s="64"/>
      <c r="G161" s="64"/>
      <c r="H161" s="64"/>
      <c r="I161" s="64"/>
      <c r="J161" s="64"/>
      <c r="K161" s="64"/>
      <c r="L161" s="65"/>
      <c r="M161" s="64"/>
      <c r="N161" s="64"/>
      <c r="O161" s="66"/>
      <c r="P161" s="64"/>
      <c r="Q161" s="66"/>
      <c r="R161" s="64"/>
      <c r="S161" s="64"/>
    </row>
    <row r="162" spans="1:19" hidden="1" x14ac:dyDescent="0.25">
      <c r="A162" s="55">
        <v>139</v>
      </c>
      <c r="B162" s="62" t="s">
        <v>196</v>
      </c>
      <c r="C162" s="57">
        <f t="shared" si="16"/>
        <v>463643.06</v>
      </c>
      <c r="D162" s="63">
        <v>7754.66</v>
      </c>
      <c r="E162" s="64"/>
      <c r="F162" s="64">
        <v>455888.4</v>
      </c>
      <c r="G162" s="64"/>
      <c r="H162" s="64"/>
      <c r="I162" s="64"/>
      <c r="J162" s="64"/>
      <c r="K162" s="64"/>
      <c r="L162" s="65"/>
      <c r="M162" s="64"/>
      <c r="N162" s="64"/>
      <c r="O162" s="66"/>
      <c r="P162" s="64"/>
      <c r="Q162" s="66"/>
      <c r="R162" s="64"/>
      <c r="S162" s="64"/>
    </row>
    <row r="163" spans="1:19" hidden="1" x14ac:dyDescent="0.25">
      <c r="A163" s="55">
        <v>140</v>
      </c>
      <c r="B163" s="62" t="s">
        <v>197</v>
      </c>
      <c r="C163" s="57">
        <f t="shared" si="16"/>
        <v>4465989.09</v>
      </c>
      <c r="D163" s="63">
        <v>74695.89</v>
      </c>
      <c r="E163" s="64"/>
      <c r="F163" s="64"/>
      <c r="G163" s="64">
        <v>992786.8</v>
      </c>
      <c r="H163" s="64">
        <v>630663.19999999995</v>
      </c>
      <c r="I163" s="64">
        <v>201988.8</v>
      </c>
      <c r="J163" s="64">
        <v>682628.4</v>
      </c>
      <c r="K163" s="64"/>
      <c r="L163" s="65"/>
      <c r="M163" s="64"/>
      <c r="N163" s="64"/>
      <c r="O163" s="66"/>
      <c r="P163" s="64"/>
      <c r="Q163" s="66">
        <v>1883226</v>
      </c>
      <c r="R163" s="64"/>
      <c r="S163" s="64"/>
    </row>
    <row r="164" spans="1:19" ht="28.5" hidden="1" customHeight="1" x14ac:dyDescent="0.25">
      <c r="A164" s="55">
        <v>141</v>
      </c>
      <c r="B164" s="62" t="s">
        <v>198</v>
      </c>
      <c r="C164" s="57">
        <f t="shared" si="16"/>
        <v>113512.32000000001</v>
      </c>
      <c r="D164" s="63"/>
      <c r="E164" s="64">
        <v>113512.32000000001</v>
      </c>
      <c r="F164" s="64"/>
      <c r="G164" s="64"/>
      <c r="H164" s="64"/>
      <c r="I164" s="64"/>
      <c r="J164" s="64"/>
      <c r="K164" s="64"/>
      <c r="L164" s="65"/>
      <c r="M164" s="64"/>
      <c r="N164" s="64"/>
      <c r="O164" s="66"/>
      <c r="P164" s="64"/>
      <c r="Q164" s="66"/>
      <c r="R164" s="64"/>
      <c r="S164" s="64"/>
    </row>
    <row r="165" spans="1:19" ht="32.25" hidden="1" customHeight="1" x14ac:dyDescent="0.25">
      <c r="A165" s="55">
        <v>142</v>
      </c>
      <c r="B165" s="62" t="s">
        <v>199</v>
      </c>
      <c r="C165" s="57">
        <f t="shared" si="16"/>
        <v>113452.77</v>
      </c>
      <c r="D165" s="63"/>
      <c r="E165" s="64">
        <v>113452.77</v>
      </c>
      <c r="F165" s="64"/>
      <c r="G165" s="64"/>
      <c r="H165" s="64"/>
      <c r="I165" s="64"/>
      <c r="J165" s="64"/>
      <c r="K165" s="64"/>
      <c r="L165" s="65"/>
      <c r="M165" s="64"/>
      <c r="N165" s="64"/>
      <c r="O165" s="66"/>
      <c r="P165" s="64"/>
      <c r="Q165" s="66"/>
      <c r="R165" s="64"/>
      <c r="S165" s="64"/>
    </row>
    <row r="166" spans="1:19" ht="36" hidden="1" customHeight="1" x14ac:dyDescent="0.25">
      <c r="A166" s="55">
        <v>143</v>
      </c>
      <c r="B166" s="62" t="s">
        <v>200</v>
      </c>
      <c r="C166" s="57">
        <f t="shared" si="16"/>
        <v>115213.48</v>
      </c>
      <c r="D166" s="63"/>
      <c r="E166" s="64">
        <v>115213.48</v>
      </c>
      <c r="F166" s="64"/>
      <c r="G166" s="64"/>
      <c r="H166" s="64"/>
      <c r="I166" s="64"/>
      <c r="J166" s="64"/>
      <c r="K166" s="64"/>
      <c r="L166" s="65"/>
      <c r="M166" s="64"/>
      <c r="N166" s="64"/>
      <c r="O166" s="66"/>
      <c r="P166" s="64"/>
      <c r="Q166" s="66"/>
      <c r="R166" s="64"/>
      <c r="S166" s="64"/>
    </row>
    <row r="167" spans="1:19" ht="28.5" hidden="1" customHeight="1" x14ac:dyDescent="0.25">
      <c r="A167" s="55">
        <v>144</v>
      </c>
      <c r="B167" s="62" t="s">
        <v>201</v>
      </c>
      <c r="C167" s="57">
        <f t="shared" si="16"/>
        <v>115440.85</v>
      </c>
      <c r="D167" s="63"/>
      <c r="E167" s="64">
        <v>115440.85</v>
      </c>
      <c r="F167" s="64"/>
      <c r="G167" s="64"/>
      <c r="H167" s="64"/>
      <c r="I167" s="64"/>
      <c r="J167" s="64"/>
      <c r="K167" s="64"/>
      <c r="L167" s="65"/>
      <c r="M167" s="64"/>
      <c r="N167" s="64"/>
      <c r="O167" s="66"/>
      <c r="P167" s="64"/>
      <c r="Q167" s="66"/>
      <c r="R167" s="64"/>
      <c r="S167" s="64"/>
    </row>
    <row r="168" spans="1:19" ht="32.25" hidden="1" customHeight="1" x14ac:dyDescent="0.25">
      <c r="A168" s="55">
        <v>145</v>
      </c>
      <c r="B168" s="67" t="s">
        <v>202</v>
      </c>
      <c r="C168" s="57">
        <f t="shared" si="16"/>
        <v>2877604.43</v>
      </c>
      <c r="D168" s="63">
        <v>43247.37</v>
      </c>
      <c r="E168" s="64"/>
      <c r="F168" s="64"/>
      <c r="G168" s="64"/>
      <c r="H168" s="64"/>
      <c r="I168" s="64"/>
      <c r="J168" s="64"/>
      <c r="K168" s="64"/>
      <c r="L168" s="65"/>
      <c r="M168" s="64"/>
      <c r="N168" s="64"/>
      <c r="O168" s="66"/>
      <c r="P168" s="64"/>
      <c r="Q168" s="66"/>
      <c r="R168" s="64">
        <v>2834357.06</v>
      </c>
      <c r="S168" s="64"/>
    </row>
    <row r="169" spans="1:19" ht="30" hidden="1" customHeight="1" x14ac:dyDescent="0.25">
      <c r="A169" s="55">
        <v>146</v>
      </c>
      <c r="B169" s="62" t="s">
        <v>203</v>
      </c>
      <c r="C169" s="57">
        <f t="shared" si="16"/>
        <v>99402.05</v>
      </c>
      <c r="D169" s="63"/>
      <c r="E169" s="64">
        <v>99402.05</v>
      </c>
      <c r="F169" s="64"/>
      <c r="G169" s="64"/>
      <c r="H169" s="64"/>
      <c r="I169" s="64"/>
      <c r="J169" s="64"/>
      <c r="K169" s="64"/>
      <c r="L169" s="65"/>
      <c r="M169" s="64"/>
      <c r="N169" s="64"/>
      <c r="O169" s="66"/>
      <c r="P169" s="64"/>
      <c r="Q169" s="66"/>
      <c r="R169" s="64"/>
      <c r="S169" s="64"/>
    </row>
    <row r="170" spans="1:19" ht="22.5" hidden="1" customHeight="1" x14ac:dyDescent="0.25">
      <c r="A170" s="55">
        <v>147</v>
      </c>
      <c r="B170" s="62" t="s">
        <v>204</v>
      </c>
      <c r="C170" s="57">
        <f t="shared" si="16"/>
        <v>606881.81000000006</v>
      </c>
      <c r="D170" s="63">
        <v>10150.4</v>
      </c>
      <c r="E170" s="64"/>
      <c r="F170" s="64">
        <v>437402.64</v>
      </c>
      <c r="G170" s="64"/>
      <c r="H170" s="69">
        <v>72425.350000000006</v>
      </c>
      <c r="I170" s="64">
        <v>86903.42</v>
      </c>
      <c r="J170" s="64"/>
      <c r="K170" s="64"/>
      <c r="L170" s="65"/>
      <c r="M170" s="64"/>
      <c r="N170" s="64"/>
      <c r="O170" s="66"/>
      <c r="P170" s="64"/>
      <c r="Q170" s="66"/>
      <c r="R170" s="64"/>
      <c r="S170" s="64"/>
    </row>
    <row r="171" spans="1:19" ht="26.25" hidden="1" customHeight="1" x14ac:dyDescent="0.25">
      <c r="A171" s="55">
        <v>148</v>
      </c>
      <c r="B171" s="62" t="s">
        <v>205</v>
      </c>
      <c r="C171" s="57">
        <f t="shared" si="16"/>
        <v>3016808.63</v>
      </c>
      <c r="D171" s="63">
        <v>40193.589999999997</v>
      </c>
      <c r="E171" s="64"/>
      <c r="F171" s="64"/>
      <c r="G171" s="64"/>
      <c r="H171" s="64"/>
      <c r="I171" s="64"/>
      <c r="J171" s="64"/>
      <c r="K171" s="64"/>
      <c r="L171" s="65"/>
      <c r="M171" s="64"/>
      <c r="N171" s="64" t="s">
        <v>111</v>
      </c>
      <c r="O171" s="66">
        <v>2976615.04</v>
      </c>
      <c r="P171" s="64"/>
      <c r="Q171" s="66"/>
      <c r="R171" s="64"/>
      <c r="S171" s="64"/>
    </row>
    <row r="172" spans="1:19" ht="33" hidden="1" customHeight="1" x14ac:dyDescent="0.25">
      <c r="A172" s="55">
        <v>149</v>
      </c>
      <c r="B172" s="67" t="s">
        <v>206</v>
      </c>
      <c r="C172" s="57">
        <f t="shared" si="16"/>
        <v>115592.43</v>
      </c>
      <c r="D172" s="63"/>
      <c r="E172" s="64">
        <v>115592.43</v>
      </c>
      <c r="F172" s="68"/>
      <c r="G172" s="64"/>
      <c r="H172" s="68"/>
      <c r="I172" s="68"/>
      <c r="J172" s="68"/>
      <c r="K172" s="64"/>
      <c r="L172" s="65"/>
      <c r="M172" s="64"/>
      <c r="N172" s="64"/>
      <c r="O172" s="66"/>
      <c r="P172" s="64"/>
      <c r="Q172" s="66"/>
      <c r="R172" s="64"/>
      <c r="S172" s="64"/>
    </row>
    <row r="173" spans="1:19" ht="30" hidden="1" customHeight="1" x14ac:dyDescent="0.25">
      <c r="A173" s="55">
        <v>150</v>
      </c>
      <c r="B173" s="62" t="s">
        <v>207</v>
      </c>
      <c r="C173" s="57">
        <f t="shared" si="16"/>
        <v>257424.53</v>
      </c>
      <c r="D173" s="63"/>
      <c r="E173" s="64">
        <v>257424.53</v>
      </c>
      <c r="F173" s="64"/>
      <c r="G173" s="64"/>
      <c r="H173" s="64"/>
      <c r="I173" s="64"/>
      <c r="J173" s="64"/>
      <c r="K173" s="64"/>
      <c r="L173" s="65"/>
      <c r="M173" s="64"/>
      <c r="N173" s="64"/>
      <c r="O173" s="66"/>
      <c r="P173" s="64"/>
      <c r="Q173" s="66"/>
      <c r="R173" s="64"/>
      <c r="S173" s="64"/>
    </row>
    <row r="174" spans="1:19" ht="24.75" hidden="1" customHeight="1" x14ac:dyDescent="0.25">
      <c r="A174" s="55">
        <v>151</v>
      </c>
      <c r="B174" s="62" t="s">
        <v>208</v>
      </c>
      <c r="C174" s="57">
        <f t="shared" si="16"/>
        <v>3058920.56</v>
      </c>
      <c r="D174" s="63">
        <v>40721.39</v>
      </c>
      <c r="E174" s="64"/>
      <c r="F174" s="64"/>
      <c r="G174" s="64"/>
      <c r="H174" s="64"/>
      <c r="I174" s="64"/>
      <c r="J174" s="64"/>
      <c r="K174" s="64"/>
      <c r="L174" s="65"/>
      <c r="M174" s="64"/>
      <c r="N174" s="64" t="s">
        <v>111</v>
      </c>
      <c r="O174" s="66">
        <v>3018199.17</v>
      </c>
      <c r="P174" s="64"/>
      <c r="Q174" s="66"/>
      <c r="R174" s="64"/>
      <c r="S174" s="64"/>
    </row>
    <row r="175" spans="1:19" ht="24.75" hidden="1" customHeight="1" x14ac:dyDescent="0.25">
      <c r="A175" s="55">
        <v>152</v>
      </c>
      <c r="B175" s="62" t="s">
        <v>209</v>
      </c>
      <c r="C175" s="57">
        <f t="shared" si="16"/>
        <v>93879.52</v>
      </c>
      <c r="D175" s="63"/>
      <c r="E175" s="64">
        <v>93879.52</v>
      </c>
      <c r="F175" s="64"/>
      <c r="G175" s="64"/>
      <c r="H175" s="64"/>
      <c r="I175" s="64"/>
      <c r="J175" s="64"/>
      <c r="K175" s="64"/>
      <c r="L175" s="65"/>
      <c r="M175" s="64"/>
      <c r="N175" s="64"/>
      <c r="O175" s="66"/>
      <c r="P175" s="64"/>
      <c r="Q175" s="66"/>
      <c r="R175" s="64"/>
      <c r="S175" s="64"/>
    </row>
    <row r="176" spans="1:19" ht="27" hidden="1" customHeight="1" x14ac:dyDescent="0.25">
      <c r="A176" s="55">
        <v>153</v>
      </c>
      <c r="B176" s="62" t="s">
        <v>210</v>
      </c>
      <c r="C176" s="57">
        <f t="shared" si="16"/>
        <v>157666.68</v>
      </c>
      <c r="D176" s="63"/>
      <c r="E176" s="64">
        <v>157666.68</v>
      </c>
      <c r="F176" s="64"/>
      <c r="G176" s="64"/>
      <c r="H176" s="64"/>
      <c r="I176" s="64"/>
      <c r="J176" s="64"/>
      <c r="K176" s="64"/>
      <c r="L176" s="65"/>
      <c r="M176" s="64"/>
      <c r="N176" s="64"/>
      <c r="O176" s="66"/>
      <c r="P176" s="64"/>
      <c r="Q176" s="66"/>
      <c r="R176" s="64"/>
      <c r="S176" s="64"/>
    </row>
    <row r="177" spans="1:19" ht="33" hidden="1" customHeight="1" x14ac:dyDescent="0.25">
      <c r="A177" s="55">
        <v>154</v>
      </c>
      <c r="B177" s="62" t="s">
        <v>211</v>
      </c>
      <c r="C177" s="57">
        <f t="shared" si="16"/>
        <v>65775.360000000001</v>
      </c>
      <c r="D177" s="63"/>
      <c r="E177" s="64">
        <v>65775.360000000001</v>
      </c>
      <c r="F177" s="64"/>
      <c r="G177" s="64"/>
      <c r="H177" s="64"/>
      <c r="I177" s="64"/>
      <c r="J177" s="64"/>
      <c r="K177" s="64"/>
      <c r="L177" s="65"/>
      <c r="M177" s="64"/>
      <c r="N177" s="64"/>
      <c r="O177" s="66"/>
      <c r="P177" s="64"/>
      <c r="Q177" s="66"/>
      <c r="R177" s="64"/>
      <c r="S177" s="64"/>
    </row>
    <row r="178" spans="1:19" ht="30" hidden="1" customHeight="1" x14ac:dyDescent="0.25">
      <c r="A178" s="55">
        <v>155</v>
      </c>
      <c r="B178" s="62" t="s">
        <v>212</v>
      </c>
      <c r="C178" s="57">
        <f t="shared" si="16"/>
        <v>88063.13</v>
      </c>
      <c r="D178" s="63"/>
      <c r="E178" s="64">
        <v>88063.13</v>
      </c>
      <c r="F178" s="64"/>
      <c r="G178" s="64"/>
      <c r="H178" s="64"/>
      <c r="I178" s="64"/>
      <c r="J178" s="64"/>
      <c r="K178" s="64"/>
      <c r="L178" s="65"/>
      <c r="M178" s="64"/>
      <c r="N178" s="64"/>
      <c r="O178" s="66"/>
      <c r="P178" s="64"/>
      <c r="Q178" s="66"/>
      <c r="R178" s="64"/>
      <c r="S178" s="64"/>
    </row>
    <row r="179" spans="1:19" ht="29.25" hidden="1" customHeight="1" x14ac:dyDescent="0.25">
      <c r="A179" s="55">
        <v>156</v>
      </c>
      <c r="B179" s="62" t="s">
        <v>213</v>
      </c>
      <c r="C179" s="57">
        <f t="shared" si="16"/>
        <v>2954062.08</v>
      </c>
      <c r="D179" s="63">
        <f>ROUND((F179+G179+H179+I179+J179+K179+M179+O179+P179+Q179+R179+S179)*0.0214,2)</f>
        <v>61892.43</v>
      </c>
      <c r="E179" s="64"/>
      <c r="F179" s="64"/>
      <c r="G179" s="64"/>
      <c r="H179" s="64"/>
      <c r="I179" s="64"/>
      <c r="J179" s="64"/>
      <c r="K179" s="64"/>
      <c r="L179" s="65"/>
      <c r="M179" s="64"/>
      <c r="N179" s="64"/>
      <c r="O179" s="66"/>
      <c r="P179" s="64"/>
      <c r="Q179" s="66">
        <v>2892169.65</v>
      </c>
      <c r="R179" s="64"/>
      <c r="S179" s="64"/>
    </row>
    <row r="180" spans="1:19" ht="29.25" hidden="1" customHeight="1" x14ac:dyDescent="0.25">
      <c r="A180" s="55">
        <v>157</v>
      </c>
      <c r="B180" s="62" t="s">
        <v>214</v>
      </c>
      <c r="C180" s="57">
        <f t="shared" si="16"/>
        <v>106529.67</v>
      </c>
      <c r="D180" s="63"/>
      <c r="E180" s="64">
        <v>106529.67</v>
      </c>
      <c r="F180" s="64"/>
      <c r="G180" s="64"/>
      <c r="H180" s="64"/>
      <c r="I180" s="64"/>
      <c r="J180" s="64"/>
      <c r="K180" s="64"/>
      <c r="L180" s="65"/>
      <c r="M180" s="64"/>
      <c r="N180" s="64"/>
      <c r="O180" s="66"/>
      <c r="P180" s="64"/>
      <c r="Q180" s="66"/>
      <c r="R180" s="64"/>
      <c r="S180" s="64"/>
    </row>
    <row r="181" spans="1:19" ht="33" hidden="1" customHeight="1" x14ac:dyDescent="0.25">
      <c r="A181" s="55">
        <v>158</v>
      </c>
      <c r="B181" s="62" t="s">
        <v>215</v>
      </c>
      <c r="C181" s="57">
        <f t="shared" si="16"/>
        <v>86819.69</v>
      </c>
      <c r="D181" s="63"/>
      <c r="E181" s="64">
        <v>86819.69</v>
      </c>
      <c r="F181" s="69"/>
      <c r="G181" s="64"/>
      <c r="H181" s="69"/>
      <c r="I181" s="69"/>
      <c r="J181" s="69"/>
      <c r="K181" s="64"/>
      <c r="L181" s="65"/>
      <c r="M181" s="64"/>
      <c r="N181" s="64"/>
      <c r="O181" s="66"/>
      <c r="P181" s="64"/>
      <c r="Q181" s="66"/>
      <c r="R181" s="64"/>
      <c r="S181" s="64"/>
    </row>
    <row r="182" spans="1:19" hidden="1" x14ac:dyDescent="0.25">
      <c r="A182" s="196" t="s">
        <v>1113</v>
      </c>
      <c r="B182" s="196"/>
      <c r="C182" s="46">
        <f>ROUND(SUM(E182+F182+G182+H182+I182+J182+K182+M182+O182+P182+Q182+S182+D182+R182),2)</f>
        <v>24660166.870000001</v>
      </c>
      <c r="D182" s="135">
        <f t="shared" ref="D182:S182" si="17">ROUND(SUM(D154:D181),2)</f>
        <v>361917.03</v>
      </c>
      <c r="E182" s="135">
        <f t="shared" si="17"/>
        <v>2238151.5099999998</v>
      </c>
      <c r="F182" s="135">
        <f t="shared" si="17"/>
        <v>893291.04</v>
      </c>
      <c r="G182" s="135">
        <f t="shared" si="17"/>
        <v>2090574.4</v>
      </c>
      <c r="H182" s="135">
        <f t="shared" si="17"/>
        <v>1505588.55</v>
      </c>
      <c r="I182" s="135">
        <f t="shared" si="17"/>
        <v>553362.62</v>
      </c>
      <c r="J182" s="135">
        <f t="shared" si="17"/>
        <v>1507280.4</v>
      </c>
      <c r="K182" s="135">
        <f t="shared" si="17"/>
        <v>0</v>
      </c>
      <c r="L182" s="135">
        <f t="shared" si="17"/>
        <v>0</v>
      </c>
      <c r="M182" s="135">
        <f t="shared" si="17"/>
        <v>0</v>
      </c>
      <c r="N182" s="135">
        <f t="shared" si="17"/>
        <v>0</v>
      </c>
      <c r="O182" s="135">
        <f t="shared" si="17"/>
        <v>5994814.21</v>
      </c>
      <c r="P182" s="135">
        <f t="shared" si="17"/>
        <v>0</v>
      </c>
      <c r="Q182" s="135">
        <f t="shared" si="17"/>
        <v>6680830.0499999998</v>
      </c>
      <c r="R182" s="135">
        <f t="shared" si="17"/>
        <v>2834357.06</v>
      </c>
      <c r="S182" s="135">
        <f t="shared" si="17"/>
        <v>0</v>
      </c>
    </row>
    <row r="183" spans="1:19" ht="15.75" hidden="1" x14ac:dyDescent="0.25">
      <c r="A183" s="155" t="s">
        <v>216</v>
      </c>
      <c r="B183" s="156"/>
      <c r="C183" s="159"/>
      <c r="D183" s="50"/>
      <c r="E183" s="71"/>
      <c r="F183" s="71"/>
      <c r="G183" s="71"/>
      <c r="H183" s="71"/>
      <c r="I183" s="71"/>
      <c r="J183" s="71"/>
      <c r="K183" s="71"/>
      <c r="L183" s="43"/>
      <c r="M183" s="71"/>
      <c r="N183" s="72"/>
      <c r="O183" s="71"/>
      <c r="P183" s="71"/>
      <c r="Q183" s="71"/>
      <c r="R183" s="71"/>
      <c r="S183" s="71"/>
    </row>
    <row r="184" spans="1:19" hidden="1" x14ac:dyDescent="0.25">
      <c r="A184" s="42">
        <v>159</v>
      </c>
      <c r="B184" s="56" t="s">
        <v>217</v>
      </c>
      <c r="C184" s="57">
        <f t="shared" ref="C184:C215" si="18">ROUND(SUM(D184+E184+F184+G184+H184+I184+J184+K184+M184+O184+P184+Q184+R184+S184),2)</f>
        <v>1084856.17</v>
      </c>
      <c r="D184" s="63">
        <v>9207.5499999999993</v>
      </c>
      <c r="E184" s="59"/>
      <c r="F184" s="59"/>
      <c r="G184" s="59"/>
      <c r="H184" s="64">
        <v>1075648.6200000001</v>
      </c>
      <c r="I184" s="59"/>
      <c r="J184" s="59"/>
      <c r="K184" s="59"/>
      <c r="L184" s="60"/>
      <c r="M184" s="59"/>
      <c r="N184" s="59"/>
      <c r="O184" s="61"/>
      <c r="P184" s="59"/>
      <c r="Q184" s="59"/>
      <c r="R184" s="59"/>
      <c r="S184" s="59"/>
    </row>
    <row r="185" spans="1:19" hidden="1" x14ac:dyDescent="0.25">
      <c r="A185" s="42">
        <v>160</v>
      </c>
      <c r="B185" s="56" t="s">
        <v>218</v>
      </c>
      <c r="C185" s="57">
        <f t="shared" si="18"/>
        <v>53678.84</v>
      </c>
      <c r="D185" s="58"/>
      <c r="E185" s="59">
        <v>53678.84</v>
      </c>
      <c r="F185" s="59"/>
      <c r="G185" s="59"/>
      <c r="H185" s="59"/>
      <c r="I185" s="59"/>
      <c r="J185" s="59"/>
      <c r="K185" s="59"/>
      <c r="L185" s="60"/>
      <c r="M185" s="59"/>
      <c r="N185" s="59"/>
      <c r="O185" s="61"/>
      <c r="P185" s="59"/>
      <c r="Q185" s="59"/>
      <c r="R185" s="59"/>
      <c r="S185" s="59"/>
    </row>
    <row r="186" spans="1:19" hidden="1" x14ac:dyDescent="0.25">
      <c r="A186" s="42">
        <v>161</v>
      </c>
      <c r="B186" s="62" t="s">
        <v>219</v>
      </c>
      <c r="C186" s="129">
        <f t="shared" si="18"/>
        <v>11317924.279999999</v>
      </c>
      <c r="D186" s="63">
        <v>61096.4</v>
      </c>
      <c r="E186" s="64">
        <v>60912.79</v>
      </c>
      <c r="F186" s="64"/>
      <c r="G186" s="64"/>
      <c r="H186" s="64"/>
      <c r="I186" s="64"/>
      <c r="J186" s="64"/>
      <c r="K186" s="64"/>
      <c r="L186" s="65">
        <v>4</v>
      </c>
      <c r="M186" s="64">
        <v>11195915.09</v>
      </c>
      <c r="N186" s="64"/>
      <c r="O186" s="66"/>
      <c r="P186" s="64"/>
      <c r="Q186" s="66"/>
      <c r="R186" s="64"/>
      <c r="S186" s="64"/>
    </row>
    <row r="187" spans="1:19" hidden="1" x14ac:dyDescent="0.25">
      <c r="A187" s="42">
        <v>162</v>
      </c>
      <c r="B187" s="67" t="s">
        <v>220</v>
      </c>
      <c r="C187" s="129">
        <f t="shared" si="18"/>
        <v>2022596.91</v>
      </c>
      <c r="D187" s="63">
        <v>41961.74</v>
      </c>
      <c r="E187" s="64"/>
      <c r="F187" s="64"/>
      <c r="G187" s="64">
        <v>1980635.17</v>
      </c>
      <c r="H187" s="64"/>
      <c r="I187" s="64"/>
      <c r="J187" s="64"/>
      <c r="K187" s="64"/>
      <c r="L187" s="65"/>
      <c r="M187" s="64"/>
      <c r="N187" s="64"/>
      <c r="O187" s="66"/>
      <c r="P187" s="64"/>
      <c r="Q187" s="66"/>
      <c r="R187" s="64"/>
      <c r="S187" s="64"/>
    </row>
    <row r="188" spans="1:19" hidden="1" x14ac:dyDescent="0.25">
      <c r="A188" s="42">
        <v>163</v>
      </c>
      <c r="B188" s="67" t="s">
        <v>221</v>
      </c>
      <c r="C188" s="129">
        <f t="shared" si="18"/>
        <v>427120.98</v>
      </c>
      <c r="D188" s="63">
        <f>ROUND((F188+G188+H188+I188+J188+K188+M188+O188+P188+Q188+R188+S188)*0.0214,2)</f>
        <v>8948.8799999999992</v>
      </c>
      <c r="E188" s="64"/>
      <c r="F188" s="64"/>
      <c r="G188" s="64"/>
      <c r="H188" s="64"/>
      <c r="I188" s="64"/>
      <c r="J188" s="64">
        <v>418172.1</v>
      </c>
      <c r="K188" s="64"/>
      <c r="L188" s="65"/>
      <c r="M188" s="64"/>
      <c r="N188" s="64"/>
      <c r="O188" s="66"/>
      <c r="P188" s="64"/>
      <c r="Q188" s="66"/>
      <c r="R188" s="64"/>
      <c r="S188" s="64"/>
    </row>
    <row r="189" spans="1:19" hidden="1" x14ac:dyDescent="0.25">
      <c r="A189" s="42">
        <v>164</v>
      </c>
      <c r="B189" s="62" t="s">
        <v>222</v>
      </c>
      <c r="C189" s="129">
        <f t="shared" si="18"/>
        <v>293676.49</v>
      </c>
      <c r="D189" s="63">
        <f>ROUND((F189+G189+H189+I189+J189+K189+M189+O189+P189+Q189+R189+S189)*0.0214,2)</f>
        <v>6153</v>
      </c>
      <c r="E189" s="64"/>
      <c r="F189" s="64"/>
      <c r="G189" s="64"/>
      <c r="H189" s="64"/>
      <c r="I189" s="64"/>
      <c r="J189" s="64">
        <v>287523.49</v>
      </c>
      <c r="K189" s="64"/>
      <c r="L189" s="65"/>
      <c r="M189" s="64"/>
      <c r="N189" s="64"/>
      <c r="O189" s="66"/>
      <c r="P189" s="64"/>
      <c r="Q189" s="66"/>
      <c r="R189" s="64"/>
      <c r="S189" s="64"/>
    </row>
    <row r="190" spans="1:19" hidden="1" x14ac:dyDescent="0.25">
      <c r="A190" s="42">
        <v>165</v>
      </c>
      <c r="B190" s="62" t="s">
        <v>223</v>
      </c>
      <c r="C190" s="129">
        <f t="shared" si="18"/>
        <v>476063.99</v>
      </c>
      <c r="D190" s="63"/>
      <c r="E190" s="64">
        <v>476063.99</v>
      </c>
      <c r="F190" s="64"/>
      <c r="G190" s="64"/>
      <c r="H190" s="64"/>
      <c r="I190" s="64"/>
      <c r="J190" s="64"/>
      <c r="K190" s="64"/>
      <c r="L190" s="65"/>
      <c r="M190" s="64"/>
      <c r="N190" s="64"/>
      <c r="O190" s="66"/>
      <c r="P190" s="64"/>
      <c r="Q190" s="66"/>
      <c r="R190" s="64"/>
      <c r="S190" s="64"/>
    </row>
    <row r="191" spans="1:19" hidden="1" x14ac:dyDescent="0.25">
      <c r="A191" s="42">
        <v>166</v>
      </c>
      <c r="B191" s="67" t="s">
        <v>224</v>
      </c>
      <c r="C191" s="129">
        <f t="shared" si="18"/>
        <v>9735278.6600000001</v>
      </c>
      <c r="D191" s="63">
        <v>52089.71</v>
      </c>
      <c r="E191" s="64">
        <v>43954.58</v>
      </c>
      <c r="F191" s="66"/>
      <c r="G191" s="64"/>
      <c r="H191" s="66"/>
      <c r="I191" s="66"/>
      <c r="J191" s="66"/>
      <c r="K191" s="64"/>
      <c r="L191" s="65">
        <v>4</v>
      </c>
      <c r="M191" s="64">
        <v>9639234.3699999992</v>
      </c>
      <c r="N191" s="64"/>
      <c r="O191" s="66"/>
      <c r="P191" s="64"/>
      <c r="Q191" s="66"/>
      <c r="R191" s="64"/>
      <c r="S191" s="64"/>
    </row>
    <row r="192" spans="1:19" hidden="1" x14ac:dyDescent="0.25">
      <c r="A192" s="42">
        <v>167</v>
      </c>
      <c r="B192" s="67" t="s">
        <v>225</v>
      </c>
      <c r="C192" s="129">
        <f t="shared" si="18"/>
        <v>2123882.12</v>
      </c>
      <c r="D192" s="63">
        <v>18026.13</v>
      </c>
      <c r="E192" s="64"/>
      <c r="F192" s="68"/>
      <c r="G192" s="64">
        <v>2105855.9900000002</v>
      </c>
      <c r="H192" s="68"/>
      <c r="I192" s="68"/>
      <c r="J192" s="68"/>
      <c r="K192" s="64"/>
      <c r="L192" s="65"/>
      <c r="M192" s="64"/>
      <c r="N192" s="64"/>
      <c r="O192" s="66"/>
      <c r="P192" s="64"/>
      <c r="Q192" s="68"/>
      <c r="R192" s="64"/>
      <c r="S192" s="64"/>
    </row>
    <row r="193" spans="1:19" hidden="1" x14ac:dyDescent="0.25">
      <c r="A193" s="42">
        <v>168</v>
      </c>
      <c r="B193" s="67" t="s">
        <v>226</v>
      </c>
      <c r="C193" s="129">
        <f t="shared" si="18"/>
        <v>44567.18</v>
      </c>
      <c r="D193" s="63"/>
      <c r="E193" s="64">
        <v>44567.18</v>
      </c>
      <c r="F193" s="64"/>
      <c r="G193" s="64"/>
      <c r="H193" s="64"/>
      <c r="I193" s="64"/>
      <c r="J193" s="64"/>
      <c r="K193" s="64"/>
      <c r="L193" s="65"/>
      <c r="M193" s="64"/>
      <c r="N193" s="64"/>
      <c r="O193" s="66"/>
      <c r="P193" s="64"/>
      <c r="Q193" s="64"/>
      <c r="R193" s="64"/>
      <c r="S193" s="64"/>
    </row>
    <row r="194" spans="1:19" hidden="1" x14ac:dyDescent="0.25">
      <c r="A194" s="42">
        <v>169</v>
      </c>
      <c r="B194" s="67" t="s">
        <v>227</v>
      </c>
      <c r="C194" s="129">
        <f t="shared" si="18"/>
        <v>513320.46</v>
      </c>
      <c r="D194" s="63">
        <f>ROUND((F194+G194+H194+I194+J194+K194+M194+O194+P194+Q194+R194+S194)*0.0214,2)</f>
        <v>10754.9</v>
      </c>
      <c r="E194" s="64"/>
      <c r="F194" s="64"/>
      <c r="G194" s="64"/>
      <c r="H194" s="64"/>
      <c r="I194" s="64"/>
      <c r="J194" s="64">
        <v>502565.56</v>
      </c>
      <c r="K194" s="64"/>
      <c r="L194" s="65"/>
      <c r="M194" s="64"/>
      <c r="N194" s="64"/>
      <c r="O194" s="66"/>
      <c r="P194" s="64"/>
      <c r="Q194" s="64"/>
      <c r="R194" s="64"/>
      <c r="S194" s="64"/>
    </row>
    <row r="195" spans="1:19" hidden="1" x14ac:dyDescent="0.25">
      <c r="A195" s="42">
        <v>170</v>
      </c>
      <c r="B195" s="67" t="s">
        <v>228</v>
      </c>
      <c r="C195" s="129">
        <f t="shared" si="18"/>
        <v>2644292.31</v>
      </c>
      <c r="D195" s="63">
        <v>12876.03</v>
      </c>
      <c r="E195" s="64">
        <v>199686.07</v>
      </c>
      <c r="F195" s="64"/>
      <c r="G195" s="64"/>
      <c r="H195" s="64"/>
      <c r="I195" s="64"/>
      <c r="J195" s="64"/>
      <c r="K195" s="64"/>
      <c r="L195" s="65">
        <v>1</v>
      </c>
      <c r="M195" s="66">
        <v>2431730.21</v>
      </c>
      <c r="N195" s="64"/>
      <c r="O195" s="66"/>
      <c r="P195" s="64"/>
      <c r="Q195" s="66"/>
      <c r="R195" s="64"/>
      <c r="S195" s="64"/>
    </row>
    <row r="196" spans="1:19" hidden="1" x14ac:dyDescent="0.25">
      <c r="A196" s="42">
        <v>171</v>
      </c>
      <c r="B196" s="67" t="s">
        <v>229</v>
      </c>
      <c r="C196" s="129">
        <f t="shared" si="18"/>
        <v>2364992.6</v>
      </c>
      <c r="D196" s="63">
        <v>37839.51</v>
      </c>
      <c r="E196" s="64"/>
      <c r="F196" s="64"/>
      <c r="G196" s="64">
        <v>2327153.09</v>
      </c>
      <c r="H196" s="64"/>
      <c r="I196" s="64"/>
      <c r="J196" s="64"/>
      <c r="K196" s="64"/>
      <c r="L196" s="65"/>
      <c r="M196" s="68"/>
      <c r="N196" s="64"/>
      <c r="O196" s="66"/>
      <c r="P196" s="64"/>
      <c r="Q196" s="68"/>
      <c r="R196" s="64"/>
      <c r="S196" s="64"/>
    </row>
    <row r="197" spans="1:19" hidden="1" x14ac:dyDescent="0.25">
      <c r="A197" s="42">
        <v>172</v>
      </c>
      <c r="B197" s="67" t="s">
        <v>231</v>
      </c>
      <c r="C197" s="129">
        <f t="shared" si="18"/>
        <v>79165.2</v>
      </c>
      <c r="D197" s="63"/>
      <c r="E197" s="64">
        <v>79165.2</v>
      </c>
      <c r="F197" s="64"/>
      <c r="G197" s="64"/>
      <c r="H197" s="64"/>
      <c r="I197" s="64"/>
      <c r="J197" s="64"/>
      <c r="K197" s="64"/>
      <c r="L197" s="65"/>
      <c r="M197" s="64"/>
      <c r="N197" s="64"/>
      <c r="O197" s="66"/>
      <c r="P197" s="64"/>
      <c r="Q197" s="64"/>
      <c r="R197" s="64"/>
      <c r="S197" s="64"/>
    </row>
    <row r="198" spans="1:19" hidden="1" x14ac:dyDescent="0.25">
      <c r="A198" s="42">
        <v>173</v>
      </c>
      <c r="B198" s="67" t="s">
        <v>232</v>
      </c>
      <c r="C198" s="129">
        <f t="shared" si="18"/>
        <v>186386.98</v>
      </c>
      <c r="D198" s="63"/>
      <c r="E198" s="64">
        <v>186386.98</v>
      </c>
      <c r="F198" s="64"/>
      <c r="G198" s="64"/>
      <c r="H198" s="64"/>
      <c r="I198" s="64"/>
      <c r="J198" s="64"/>
      <c r="K198" s="64"/>
      <c r="L198" s="65"/>
      <c r="M198" s="64"/>
      <c r="N198" s="64"/>
      <c r="O198" s="66"/>
      <c r="P198" s="64"/>
      <c r="Q198" s="64"/>
      <c r="R198" s="64"/>
      <c r="S198" s="64"/>
    </row>
    <row r="199" spans="1:19" hidden="1" x14ac:dyDescent="0.25">
      <c r="A199" s="42">
        <v>174</v>
      </c>
      <c r="B199" s="67" t="s">
        <v>233</v>
      </c>
      <c r="C199" s="129">
        <f t="shared" si="18"/>
        <v>13032486.76</v>
      </c>
      <c r="D199" s="63">
        <v>70808.429999999993</v>
      </c>
      <c r="E199" s="64">
        <v>42873.06</v>
      </c>
      <c r="F199" s="64"/>
      <c r="G199" s="64"/>
      <c r="H199" s="64"/>
      <c r="I199" s="64"/>
      <c r="J199" s="64"/>
      <c r="K199" s="64"/>
      <c r="L199" s="65">
        <v>6</v>
      </c>
      <c r="M199" s="64">
        <v>12918805.27</v>
      </c>
      <c r="N199" s="64"/>
      <c r="O199" s="66"/>
      <c r="P199" s="64"/>
      <c r="Q199" s="64"/>
      <c r="R199" s="64"/>
      <c r="S199" s="64"/>
    </row>
    <row r="200" spans="1:19" hidden="1" x14ac:dyDescent="0.25">
      <c r="A200" s="42">
        <v>175</v>
      </c>
      <c r="B200" s="67" t="s">
        <v>234</v>
      </c>
      <c r="C200" s="129">
        <f t="shared" si="18"/>
        <v>379765.82</v>
      </c>
      <c r="D200" s="63"/>
      <c r="E200" s="64">
        <v>379765.82</v>
      </c>
      <c r="F200" s="64"/>
      <c r="G200" s="64"/>
      <c r="H200" s="64"/>
      <c r="I200" s="64"/>
      <c r="J200" s="64"/>
      <c r="K200" s="64"/>
      <c r="L200" s="65"/>
      <c r="M200" s="64"/>
      <c r="N200" s="64"/>
      <c r="O200" s="66"/>
      <c r="P200" s="64"/>
      <c r="Q200" s="64"/>
      <c r="R200" s="64"/>
      <c r="S200" s="64"/>
    </row>
    <row r="201" spans="1:19" hidden="1" x14ac:dyDescent="0.25">
      <c r="A201" s="42">
        <v>176</v>
      </c>
      <c r="B201" s="67" t="s">
        <v>235</v>
      </c>
      <c r="C201" s="129">
        <f t="shared" si="18"/>
        <v>425637.87</v>
      </c>
      <c r="D201" s="63"/>
      <c r="E201" s="64">
        <v>425637.87</v>
      </c>
      <c r="F201" s="66"/>
      <c r="G201" s="66"/>
      <c r="H201" s="66"/>
      <c r="I201" s="66"/>
      <c r="J201" s="66"/>
      <c r="K201" s="64"/>
      <c r="L201" s="65"/>
      <c r="M201" s="64"/>
      <c r="N201" s="64"/>
      <c r="O201" s="64"/>
      <c r="P201" s="64"/>
      <c r="Q201" s="64"/>
      <c r="R201" s="64"/>
      <c r="S201" s="64"/>
    </row>
    <row r="202" spans="1:19" hidden="1" x14ac:dyDescent="0.25">
      <c r="A202" s="42">
        <v>177</v>
      </c>
      <c r="B202" s="67" t="s">
        <v>236</v>
      </c>
      <c r="C202" s="129">
        <f t="shared" si="18"/>
        <v>306198.08</v>
      </c>
      <c r="D202" s="63"/>
      <c r="E202" s="64">
        <v>306198.08</v>
      </c>
      <c r="F202" s="66"/>
      <c r="G202" s="66"/>
      <c r="H202" s="66"/>
      <c r="I202" s="66"/>
      <c r="J202" s="66"/>
      <c r="K202" s="64"/>
      <c r="L202" s="65"/>
      <c r="M202" s="64"/>
      <c r="N202" s="64"/>
      <c r="O202" s="64"/>
      <c r="P202" s="64"/>
      <c r="Q202" s="66"/>
      <c r="R202" s="64"/>
      <c r="S202" s="64"/>
    </row>
    <row r="203" spans="1:19" hidden="1" x14ac:dyDescent="0.25">
      <c r="A203" s="42">
        <v>178</v>
      </c>
      <c r="B203" s="67" t="s">
        <v>237</v>
      </c>
      <c r="C203" s="129">
        <f t="shared" si="18"/>
        <v>434658.32</v>
      </c>
      <c r="D203" s="63"/>
      <c r="E203" s="64">
        <v>434658.32</v>
      </c>
      <c r="F203" s="66"/>
      <c r="G203" s="66"/>
      <c r="H203" s="66"/>
      <c r="I203" s="66"/>
      <c r="J203" s="66"/>
      <c r="K203" s="64"/>
      <c r="L203" s="65"/>
      <c r="M203" s="64"/>
      <c r="N203" s="64"/>
      <c r="O203" s="66"/>
      <c r="P203" s="64"/>
      <c r="Q203" s="64"/>
      <c r="R203" s="64"/>
      <c r="S203" s="64"/>
    </row>
    <row r="204" spans="1:19" hidden="1" x14ac:dyDescent="0.25">
      <c r="A204" s="42">
        <v>179</v>
      </c>
      <c r="B204" s="67" t="s">
        <v>238</v>
      </c>
      <c r="C204" s="129">
        <f t="shared" si="18"/>
        <v>371818.42</v>
      </c>
      <c r="D204" s="63"/>
      <c r="E204" s="64">
        <v>371818.42</v>
      </c>
      <c r="F204" s="64"/>
      <c r="G204" s="66"/>
      <c r="H204" s="64"/>
      <c r="I204" s="64"/>
      <c r="J204" s="64"/>
      <c r="K204" s="64"/>
      <c r="L204" s="65"/>
      <c r="M204" s="64"/>
      <c r="N204" s="64"/>
      <c r="O204" s="64"/>
      <c r="P204" s="64"/>
      <c r="Q204" s="66"/>
      <c r="R204" s="64"/>
      <c r="S204" s="64"/>
    </row>
    <row r="205" spans="1:19" hidden="1" x14ac:dyDescent="0.25">
      <c r="A205" s="42">
        <v>180</v>
      </c>
      <c r="B205" s="67" t="s">
        <v>239</v>
      </c>
      <c r="C205" s="129">
        <f t="shared" si="18"/>
        <v>13046512.060000001</v>
      </c>
      <c r="D205" s="63">
        <v>70884.95</v>
      </c>
      <c r="E205" s="64">
        <v>42984.94</v>
      </c>
      <c r="F205" s="64"/>
      <c r="G205" s="66"/>
      <c r="H205" s="64"/>
      <c r="I205" s="64"/>
      <c r="J205" s="64"/>
      <c r="K205" s="64"/>
      <c r="L205" s="65">
        <v>6</v>
      </c>
      <c r="M205" s="64">
        <v>12932642.17</v>
      </c>
      <c r="N205" s="64"/>
      <c r="O205" s="64"/>
      <c r="P205" s="64"/>
      <c r="Q205" s="64"/>
      <c r="R205" s="64"/>
      <c r="S205" s="64"/>
    </row>
    <row r="206" spans="1:19" hidden="1" x14ac:dyDescent="0.25">
      <c r="A206" s="42">
        <v>181</v>
      </c>
      <c r="B206" s="67" t="s">
        <v>240</v>
      </c>
      <c r="C206" s="129">
        <f t="shared" si="18"/>
        <v>317600.40000000002</v>
      </c>
      <c r="D206" s="63">
        <f>ROUND((F206+G206+H206+I206+J206+K206+M206+O206+P206+Q206+R206+S206)*0.0214,2)</f>
        <v>6654.25</v>
      </c>
      <c r="E206" s="64"/>
      <c r="F206" s="64"/>
      <c r="G206" s="68"/>
      <c r="H206" s="64"/>
      <c r="I206" s="64">
        <v>90602.37</v>
      </c>
      <c r="J206" s="64">
        <v>220343.78</v>
      </c>
      <c r="K206" s="64"/>
      <c r="L206" s="65"/>
      <c r="M206" s="64"/>
      <c r="N206" s="64"/>
      <c r="O206" s="64"/>
      <c r="P206" s="64"/>
      <c r="Q206" s="64"/>
      <c r="R206" s="64"/>
      <c r="S206" s="64"/>
    </row>
    <row r="207" spans="1:19" hidden="1" x14ac:dyDescent="0.25">
      <c r="A207" s="42">
        <v>182</v>
      </c>
      <c r="B207" s="67" t="s">
        <v>241</v>
      </c>
      <c r="C207" s="129">
        <f t="shared" si="18"/>
        <v>5752512.6200000001</v>
      </c>
      <c r="D207" s="63">
        <v>23317.82</v>
      </c>
      <c r="E207" s="64"/>
      <c r="F207" s="64"/>
      <c r="G207" s="68"/>
      <c r="H207" s="64"/>
      <c r="I207" s="64"/>
      <c r="J207" s="64"/>
      <c r="K207" s="64"/>
      <c r="L207" s="65"/>
      <c r="M207" s="64"/>
      <c r="N207" s="64" t="s">
        <v>56</v>
      </c>
      <c r="O207" s="64">
        <v>2529858</v>
      </c>
      <c r="P207" s="64"/>
      <c r="Q207" s="64"/>
      <c r="R207" s="64">
        <v>3199336.8</v>
      </c>
      <c r="S207" s="64"/>
    </row>
    <row r="208" spans="1:19" hidden="1" x14ac:dyDescent="0.25">
      <c r="A208" s="42">
        <v>183</v>
      </c>
      <c r="B208" s="67" t="s">
        <v>242</v>
      </c>
      <c r="C208" s="129">
        <f t="shared" si="18"/>
        <v>5644495.9800000004</v>
      </c>
      <c r="D208" s="63">
        <v>22879.98</v>
      </c>
      <c r="E208" s="64"/>
      <c r="F208" s="64"/>
      <c r="G208" s="68"/>
      <c r="H208" s="64"/>
      <c r="I208" s="64"/>
      <c r="J208" s="64"/>
      <c r="K208" s="64"/>
      <c r="L208" s="65"/>
      <c r="M208" s="64"/>
      <c r="N208" s="64" t="s">
        <v>56</v>
      </c>
      <c r="O208" s="64">
        <v>2226825.6</v>
      </c>
      <c r="P208" s="64"/>
      <c r="Q208" s="64"/>
      <c r="R208" s="64">
        <v>3394790.4</v>
      </c>
      <c r="S208" s="64"/>
    </row>
    <row r="209" spans="1:19" hidden="1" x14ac:dyDescent="0.25">
      <c r="A209" s="42">
        <v>184</v>
      </c>
      <c r="B209" s="67" t="s">
        <v>243</v>
      </c>
      <c r="C209" s="129">
        <f t="shared" si="18"/>
        <v>14247077.33</v>
      </c>
      <c r="D209" s="63">
        <v>79182.98</v>
      </c>
      <c r="E209" s="64">
        <v>938042.8</v>
      </c>
      <c r="F209" s="66"/>
      <c r="G209" s="64"/>
      <c r="H209" s="66"/>
      <c r="I209" s="66"/>
      <c r="J209" s="66"/>
      <c r="K209" s="64"/>
      <c r="L209" s="65">
        <v>6</v>
      </c>
      <c r="M209" s="64">
        <v>13229851.550000001</v>
      </c>
      <c r="N209" s="64"/>
      <c r="O209" s="64"/>
      <c r="P209" s="64"/>
      <c r="Q209" s="64"/>
      <c r="R209" s="64"/>
      <c r="S209" s="64"/>
    </row>
    <row r="210" spans="1:19" hidden="1" x14ac:dyDescent="0.25">
      <c r="A210" s="42">
        <v>185</v>
      </c>
      <c r="B210" s="67" t="s">
        <v>244</v>
      </c>
      <c r="C210" s="129">
        <f t="shared" si="18"/>
        <v>13186882.98</v>
      </c>
      <c r="D210" s="63">
        <v>78203.81</v>
      </c>
      <c r="E210" s="64">
        <v>43295.92</v>
      </c>
      <c r="F210" s="66"/>
      <c r="G210" s="66"/>
      <c r="H210" s="64"/>
      <c r="I210" s="64"/>
      <c r="J210" s="64"/>
      <c r="K210" s="64"/>
      <c r="L210" s="65">
        <v>6</v>
      </c>
      <c r="M210" s="64">
        <v>13065383.25</v>
      </c>
      <c r="N210" s="64"/>
      <c r="O210" s="66"/>
      <c r="P210" s="64"/>
      <c r="Q210" s="66"/>
      <c r="R210" s="64"/>
      <c r="S210" s="64"/>
    </row>
    <row r="211" spans="1:19" hidden="1" x14ac:dyDescent="0.25">
      <c r="A211" s="42">
        <v>186</v>
      </c>
      <c r="B211" s="67" t="s">
        <v>245</v>
      </c>
      <c r="C211" s="129">
        <f t="shared" si="18"/>
        <v>346516.28</v>
      </c>
      <c r="D211" s="63"/>
      <c r="E211" s="64">
        <v>346516.28</v>
      </c>
      <c r="F211" s="64"/>
      <c r="G211" s="64"/>
      <c r="H211" s="64"/>
      <c r="I211" s="64"/>
      <c r="J211" s="64"/>
      <c r="K211" s="64"/>
      <c r="L211" s="65"/>
      <c r="M211" s="64"/>
      <c r="N211" s="64"/>
      <c r="O211" s="66"/>
      <c r="P211" s="64"/>
      <c r="Q211" s="66"/>
      <c r="R211" s="64"/>
      <c r="S211" s="64"/>
    </row>
    <row r="212" spans="1:19" hidden="1" x14ac:dyDescent="0.25">
      <c r="A212" s="42">
        <v>187</v>
      </c>
      <c r="B212" s="67" t="s">
        <v>246</v>
      </c>
      <c r="C212" s="129">
        <f t="shared" si="18"/>
        <v>4414372.55</v>
      </c>
      <c r="D212" s="63">
        <v>26053.91</v>
      </c>
      <c r="E212" s="64">
        <v>34722.910000000003</v>
      </c>
      <c r="F212" s="64"/>
      <c r="G212" s="64"/>
      <c r="H212" s="64"/>
      <c r="I212" s="64"/>
      <c r="J212" s="64"/>
      <c r="K212" s="64"/>
      <c r="L212" s="65">
        <v>2</v>
      </c>
      <c r="M212" s="64">
        <v>4353595.7300000004</v>
      </c>
      <c r="N212" s="64"/>
      <c r="O212" s="64"/>
      <c r="P212" s="64"/>
      <c r="Q212" s="66"/>
      <c r="R212" s="64"/>
      <c r="S212" s="64"/>
    </row>
    <row r="213" spans="1:19" hidden="1" x14ac:dyDescent="0.25">
      <c r="A213" s="42">
        <v>188</v>
      </c>
      <c r="B213" s="67" t="s">
        <v>247</v>
      </c>
      <c r="C213" s="129">
        <f t="shared" si="18"/>
        <v>14209244.93</v>
      </c>
      <c r="D213" s="63">
        <v>79319.289999999994</v>
      </c>
      <c r="E213" s="64">
        <v>877506.48</v>
      </c>
      <c r="F213" s="66"/>
      <c r="G213" s="66"/>
      <c r="H213" s="64"/>
      <c r="I213" s="64"/>
      <c r="J213" s="64"/>
      <c r="K213" s="64"/>
      <c r="L213" s="65">
        <v>6</v>
      </c>
      <c r="M213" s="64">
        <v>13252419.16</v>
      </c>
      <c r="N213" s="64"/>
      <c r="O213" s="64"/>
      <c r="P213" s="64"/>
      <c r="Q213" s="64"/>
      <c r="R213" s="64"/>
      <c r="S213" s="64"/>
    </row>
    <row r="214" spans="1:19" hidden="1" x14ac:dyDescent="0.25">
      <c r="A214" s="42">
        <v>189</v>
      </c>
      <c r="B214" s="67" t="s">
        <v>248</v>
      </c>
      <c r="C214" s="129">
        <f t="shared" si="18"/>
        <v>12671493.210000001</v>
      </c>
      <c r="D214" s="63">
        <v>68538.34</v>
      </c>
      <c r="E214" s="64">
        <v>44314.78</v>
      </c>
      <c r="F214" s="66"/>
      <c r="G214" s="66"/>
      <c r="H214" s="66"/>
      <c r="I214" s="66"/>
      <c r="J214" s="66"/>
      <c r="K214" s="64"/>
      <c r="L214" s="65">
        <v>6</v>
      </c>
      <c r="M214" s="64">
        <v>12558640.09</v>
      </c>
      <c r="N214" s="64"/>
      <c r="O214" s="64"/>
      <c r="P214" s="64"/>
      <c r="Q214" s="64"/>
      <c r="R214" s="64"/>
      <c r="S214" s="64"/>
    </row>
    <row r="215" spans="1:19" hidden="1" x14ac:dyDescent="0.25">
      <c r="A215" s="42">
        <v>190</v>
      </c>
      <c r="B215" s="67" t="s">
        <v>249</v>
      </c>
      <c r="C215" s="129">
        <f t="shared" si="18"/>
        <v>12672336.02</v>
      </c>
      <c r="D215" s="63">
        <v>60260.26</v>
      </c>
      <c r="E215" s="64">
        <v>1160706.22</v>
      </c>
      <c r="F215" s="66"/>
      <c r="G215" s="66"/>
      <c r="H215" s="66"/>
      <c r="I215" s="66"/>
      <c r="J215" s="66"/>
      <c r="K215" s="64"/>
      <c r="L215" s="65">
        <v>6</v>
      </c>
      <c r="M215" s="64">
        <v>11451369.539999999</v>
      </c>
      <c r="N215" s="64"/>
      <c r="O215" s="66"/>
      <c r="P215" s="64"/>
      <c r="Q215" s="64"/>
      <c r="R215" s="64"/>
      <c r="S215" s="64"/>
    </row>
    <row r="216" spans="1:19" hidden="1" x14ac:dyDescent="0.25">
      <c r="A216" s="42">
        <v>191</v>
      </c>
      <c r="B216" s="67" t="s">
        <v>250</v>
      </c>
      <c r="C216" s="129">
        <f t="shared" ref="C216:C247" si="19">ROUND(SUM(D216+E216+F216+G216+H216+I216+J216+K216+M216+O216+P216+Q216+R216+S216),2)</f>
        <v>13059159.18</v>
      </c>
      <c r="D216" s="63">
        <v>70911.899999999994</v>
      </c>
      <c r="E216" s="64">
        <v>43594.93</v>
      </c>
      <c r="F216" s="64"/>
      <c r="G216" s="64"/>
      <c r="H216" s="64"/>
      <c r="I216" s="64"/>
      <c r="J216" s="64"/>
      <c r="K216" s="66"/>
      <c r="L216" s="65">
        <v>6</v>
      </c>
      <c r="M216" s="64">
        <v>12944652.35</v>
      </c>
      <c r="N216" s="64"/>
      <c r="O216" s="64"/>
      <c r="P216" s="64"/>
      <c r="Q216" s="64"/>
      <c r="R216" s="64"/>
      <c r="S216" s="64"/>
    </row>
    <row r="217" spans="1:19" hidden="1" x14ac:dyDescent="0.25">
      <c r="A217" s="42">
        <v>192</v>
      </c>
      <c r="B217" s="67" t="s">
        <v>251</v>
      </c>
      <c r="C217" s="129">
        <f t="shared" si="19"/>
        <v>230944.57</v>
      </c>
      <c r="D217" s="63"/>
      <c r="E217" s="64">
        <v>230944.57</v>
      </c>
      <c r="F217" s="64"/>
      <c r="G217" s="64"/>
      <c r="H217" s="64"/>
      <c r="I217" s="64"/>
      <c r="J217" s="64"/>
      <c r="K217" s="64"/>
      <c r="L217" s="65"/>
      <c r="M217" s="64"/>
      <c r="N217" s="64"/>
      <c r="O217" s="64"/>
      <c r="P217" s="66"/>
      <c r="Q217" s="64"/>
      <c r="R217" s="64"/>
      <c r="S217" s="64"/>
    </row>
    <row r="218" spans="1:19" hidden="1" x14ac:dyDescent="0.25">
      <c r="A218" s="42">
        <v>193</v>
      </c>
      <c r="B218" s="67" t="s">
        <v>252</v>
      </c>
      <c r="C218" s="129">
        <f t="shared" si="19"/>
        <v>5362192.51</v>
      </c>
      <c r="D218" s="63">
        <v>23968.62</v>
      </c>
      <c r="E218" s="64"/>
      <c r="F218" s="64"/>
      <c r="G218" s="64">
        <v>3262457.51</v>
      </c>
      <c r="H218" s="64"/>
      <c r="I218" s="64"/>
      <c r="J218" s="64">
        <v>2075766.38</v>
      </c>
      <c r="K218" s="64"/>
      <c r="L218" s="65"/>
      <c r="M218" s="64"/>
      <c r="N218" s="64"/>
      <c r="O218" s="64"/>
      <c r="P218" s="68"/>
      <c r="Q218" s="64"/>
      <c r="R218" s="64"/>
      <c r="S218" s="64"/>
    </row>
    <row r="219" spans="1:19" hidden="1" x14ac:dyDescent="0.25">
      <c r="A219" s="42">
        <v>194</v>
      </c>
      <c r="B219" s="67" t="s">
        <v>253</v>
      </c>
      <c r="C219" s="129">
        <f t="shared" si="19"/>
        <v>1715023.95</v>
      </c>
      <c r="D219" s="63">
        <v>7666.04</v>
      </c>
      <c r="E219" s="64"/>
      <c r="F219" s="64"/>
      <c r="G219" s="64">
        <v>1707357.91</v>
      </c>
      <c r="H219" s="64"/>
      <c r="I219" s="64"/>
      <c r="J219" s="64"/>
      <c r="K219" s="64"/>
      <c r="L219" s="65"/>
      <c r="M219" s="64"/>
      <c r="N219" s="64"/>
      <c r="O219" s="64"/>
      <c r="P219" s="68"/>
      <c r="Q219" s="64"/>
      <c r="R219" s="64"/>
      <c r="S219" s="64"/>
    </row>
    <row r="220" spans="1:19" hidden="1" x14ac:dyDescent="0.25">
      <c r="A220" s="42">
        <v>195</v>
      </c>
      <c r="B220" s="67" t="s">
        <v>254</v>
      </c>
      <c r="C220" s="129">
        <f t="shared" si="19"/>
        <v>141890.07999999999</v>
      </c>
      <c r="D220" s="63"/>
      <c r="E220" s="64">
        <v>141890.07999999999</v>
      </c>
      <c r="F220" s="66"/>
      <c r="G220" s="64"/>
      <c r="H220" s="64"/>
      <c r="I220" s="64"/>
      <c r="J220" s="64"/>
      <c r="K220" s="64"/>
      <c r="L220" s="65"/>
      <c r="M220" s="64"/>
      <c r="N220" s="64"/>
      <c r="O220" s="64"/>
      <c r="P220" s="64"/>
      <c r="Q220" s="64"/>
      <c r="R220" s="64"/>
      <c r="S220" s="64"/>
    </row>
    <row r="221" spans="1:19" hidden="1" x14ac:dyDescent="0.25">
      <c r="A221" s="42">
        <v>196</v>
      </c>
      <c r="B221" s="67" t="s">
        <v>53</v>
      </c>
      <c r="C221" s="129">
        <f t="shared" si="19"/>
        <v>2397500.08</v>
      </c>
      <c r="D221" s="63"/>
      <c r="E221" s="64">
        <v>2397500.08</v>
      </c>
      <c r="F221" s="66"/>
      <c r="G221" s="64"/>
      <c r="H221" s="64"/>
      <c r="I221" s="64"/>
      <c r="J221" s="64"/>
      <c r="K221" s="64"/>
      <c r="L221" s="65"/>
      <c r="M221" s="64"/>
      <c r="N221" s="64"/>
      <c r="O221" s="64"/>
      <c r="P221" s="64"/>
      <c r="Q221" s="64"/>
      <c r="R221" s="64"/>
      <c r="S221" s="64"/>
    </row>
    <row r="222" spans="1:19" hidden="1" x14ac:dyDescent="0.25">
      <c r="A222" s="42">
        <v>197</v>
      </c>
      <c r="B222" s="67" t="s">
        <v>255</v>
      </c>
      <c r="C222" s="129">
        <f t="shared" si="19"/>
        <v>695191.66</v>
      </c>
      <c r="D222" s="63"/>
      <c r="E222" s="64">
        <v>695191.66</v>
      </c>
      <c r="F222" s="66"/>
      <c r="G222" s="64"/>
      <c r="H222" s="64"/>
      <c r="I222" s="64"/>
      <c r="J222" s="64"/>
      <c r="K222" s="64"/>
      <c r="L222" s="65"/>
      <c r="M222" s="64"/>
      <c r="N222" s="64"/>
      <c r="O222" s="64"/>
      <c r="P222" s="64"/>
      <c r="Q222" s="64"/>
      <c r="R222" s="64"/>
      <c r="S222" s="64"/>
    </row>
    <row r="223" spans="1:19" hidden="1" x14ac:dyDescent="0.25">
      <c r="A223" s="42">
        <v>198</v>
      </c>
      <c r="B223" s="67" t="s">
        <v>257</v>
      </c>
      <c r="C223" s="129">
        <f t="shared" si="19"/>
        <v>18258352.530000001</v>
      </c>
      <c r="D223" s="63">
        <v>100571.66</v>
      </c>
      <c r="E223" s="64">
        <v>1449048.69</v>
      </c>
      <c r="F223" s="64"/>
      <c r="G223" s="64"/>
      <c r="H223" s="64"/>
      <c r="I223" s="64"/>
      <c r="J223" s="64"/>
      <c r="K223" s="64"/>
      <c r="L223" s="65">
        <v>6</v>
      </c>
      <c r="M223" s="64">
        <v>16708732.18</v>
      </c>
      <c r="N223" s="64"/>
      <c r="O223" s="66"/>
      <c r="P223" s="64"/>
      <c r="Q223" s="64"/>
      <c r="R223" s="64"/>
      <c r="S223" s="64"/>
    </row>
    <row r="224" spans="1:19" hidden="1" x14ac:dyDescent="0.25">
      <c r="A224" s="42">
        <v>199</v>
      </c>
      <c r="B224" s="67" t="s">
        <v>258</v>
      </c>
      <c r="C224" s="129">
        <f t="shared" si="19"/>
        <v>2839887.87</v>
      </c>
      <c r="D224" s="63">
        <f>ROUND((F224+G224+H224+I224+J224+K224+M224+O224+P224+Q224+R224+S224)*0.0214,2)</f>
        <v>59500.29</v>
      </c>
      <c r="E224" s="64"/>
      <c r="F224" s="64"/>
      <c r="G224" s="64"/>
      <c r="H224" s="64">
        <v>635288.11</v>
      </c>
      <c r="I224" s="64">
        <v>585488.77</v>
      </c>
      <c r="J224" s="64">
        <v>1559610.7</v>
      </c>
      <c r="K224" s="64"/>
      <c r="L224" s="65"/>
      <c r="M224" s="64"/>
      <c r="N224" s="64"/>
      <c r="O224" s="66"/>
      <c r="P224" s="64"/>
      <c r="Q224" s="64"/>
      <c r="R224" s="64"/>
      <c r="S224" s="64"/>
    </row>
    <row r="225" spans="1:19" hidden="1" x14ac:dyDescent="0.25">
      <c r="A225" s="42">
        <v>200</v>
      </c>
      <c r="B225" s="67" t="s">
        <v>259</v>
      </c>
      <c r="C225" s="129">
        <f t="shared" si="19"/>
        <v>439338.1</v>
      </c>
      <c r="D225" s="63">
        <f>ROUND((F225+G225+H225+I225+J225+K225+M225+O225+P225+Q225+R225+S225)*0.0214,2)</f>
        <v>9204.85</v>
      </c>
      <c r="E225" s="64"/>
      <c r="F225" s="64"/>
      <c r="G225" s="64"/>
      <c r="H225" s="64"/>
      <c r="I225" s="64"/>
      <c r="J225" s="64">
        <v>430133.25</v>
      </c>
      <c r="K225" s="64"/>
      <c r="L225" s="65"/>
      <c r="M225" s="64"/>
      <c r="N225" s="64"/>
      <c r="O225" s="66"/>
      <c r="P225" s="64"/>
      <c r="Q225" s="64"/>
      <c r="R225" s="64"/>
      <c r="S225" s="64"/>
    </row>
    <row r="226" spans="1:19" hidden="1" x14ac:dyDescent="0.25">
      <c r="A226" s="42">
        <v>201</v>
      </c>
      <c r="B226" s="67" t="s">
        <v>260</v>
      </c>
      <c r="C226" s="129">
        <f t="shared" si="19"/>
        <v>17115538.870000001</v>
      </c>
      <c r="D226" s="63">
        <v>84407.329999999987</v>
      </c>
      <c r="E226" s="64">
        <v>60758.84</v>
      </c>
      <c r="F226" s="64"/>
      <c r="G226" s="64"/>
      <c r="H226" s="64"/>
      <c r="I226" s="64"/>
      <c r="J226" s="64"/>
      <c r="K226" s="64"/>
      <c r="L226" s="65">
        <v>6</v>
      </c>
      <c r="M226" s="64">
        <v>16970372.699999999</v>
      </c>
      <c r="N226" s="64"/>
      <c r="O226" s="66"/>
      <c r="P226" s="64"/>
      <c r="Q226" s="66"/>
      <c r="R226" s="64"/>
      <c r="S226" s="64"/>
    </row>
    <row r="227" spans="1:19" hidden="1" x14ac:dyDescent="0.25">
      <c r="A227" s="42">
        <v>202</v>
      </c>
      <c r="B227" s="67" t="s">
        <v>261</v>
      </c>
      <c r="C227" s="129">
        <f t="shared" si="19"/>
        <v>17094640.789999999</v>
      </c>
      <c r="D227" s="63">
        <v>107490.4</v>
      </c>
      <c r="E227" s="64">
        <v>253241.15</v>
      </c>
      <c r="F227" s="64"/>
      <c r="G227" s="64"/>
      <c r="H227" s="64"/>
      <c r="I227" s="64"/>
      <c r="J227" s="64"/>
      <c r="K227" s="64"/>
      <c r="L227" s="65">
        <v>6</v>
      </c>
      <c r="M227" s="64">
        <v>16733909.239999998</v>
      </c>
      <c r="N227" s="64"/>
      <c r="O227" s="66"/>
      <c r="P227" s="64"/>
      <c r="Q227" s="64"/>
      <c r="R227" s="64"/>
      <c r="S227" s="64"/>
    </row>
    <row r="228" spans="1:19" hidden="1" x14ac:dyDescent="0.25">
      <c r="A228" s="42">
        <v>203</v>
      </c>
      <c r="B228" s="67" t="s">
        <v>262</v>
      </c>
      <c r="C228" s="129">
        <f t="shared" si="19"/>
        <v>16902157.23</v>
      </c>
      <c r="D228" s="63">
        <v>107490.4</v>
      </c>
      <c r="E228" s="64">
        <v>60757.59</v>
      </c>
      <c r="F228" s="64"/>
      <c r="G228" s="66"/>
      <c r="H228" s="64"/>
      <c r="I228" s="64"/>
      <c r="J228" s="64"/>
      <c r="K228" s="64"/>
      <c r="L228" s="65">
        <v>6</v>
      </c>
      <c r="M228" s="64">
        <v>16733909.239999998</v>
      </c>
      <c r="N228" s="64"/>
      <c r="O228" s="64"/>
      <c r="P228" s="66"/>
      <c r="Q228" s="64"/>
      <c r="R228" s="64"/>
      <c r="S228" s="64"/>
    </row>
    <row r="229" spans="1:19" hidden="1" x14ac:dyDescent="0.25">
      <c r="A229" s="42">
        <v>204</v>
      </c>
      <c r="B229" s="67" t="s">
        <v>263</v>
      </c>
      <c r="C229" s="129">
        <f t="shared" si="19"/>
        <v>16902158.899999999</v>
      </c>
      <c r="D229" s="63">
        <v>107490.4</v>
      </c>
      <c r="E229" s="64">
        <v>60759.26</v>
      </c>
      <c r="F229" s="64"/>
      <c r="G229" s="64"/>
      <c r="H229" s="64"/>
      <c r="I229" s="64"/>
      <c r="J229" s="64"/>
      <c r="K229" s="64"/>
      <c r="L229" s="65">
        <v>6</v>
      </c>
      <c r="M229" s="64">
        <v>16733909.239999998</v>
      </c>
      <c r="N229" s="64"/>
      <c r="O229" s="64"/>
      <c r="P229" s="66"/>
      <c r="Q229" s="64"/>
      <c r="R229" s="64"/>
      <c r="S229" s="64"/>
    </row>
    <row r="230" spans="1:19" hidden="1" x14ac:dyDescent="0.25">
      <c r="A230" s="42">
        <v>205</v>
      </c>
      <c r="B230" s="67" t="s">
        <v>264</v>
      </c>
      <c r="C230" s="129">
        <f t="shared" si="19"/>
        <v>18988571.829999998</v>
      </c>
      <c r="D230" s="63">
        <v>105970.86</v>
      </c>
      <c r="E230" s="64">
        <v>1338883.3899999999</v>
      </c>
      <c r="F230" s="64"/>
      <c r="G230" s="64"/>
      <c r="H230" s="66"/>
      <c r="I230" s="66"/>
      <c r="J230" s="66"/>
      <c r="K230" s="64"/>
      <c r="L230" s="65">
        <v>6</v>
      </c>
      <c r="M230" s="64">
        <v>17543717.579999998</v>
      </c>
      <c r="N230" s="64"/>
      <c r="O230" s="64"/>
      <c r="P230" s="64"/>
      <c r="Q230" s="64"/>
      <c r="R230" s="64"/>
      <c r="S230" s="64"/>
    </row>
    <row r="231" spans="1:19" hidden="1" x14ac:dyDescent="0.25">
      <c r="A231" s="42">
        <v>206</v>
      </c>
      <c r="B231" s="67" t="s">
        <v>265</v>
      </c>
      <c r="C231" s="129">
        <f t="shared" si="19"/>
        <v>4712927.08</v>
      </c>
      <c r="D231" s="63">
        <v>26680.880000000001</v>
      </c>
      <c r="E231" s="64">
        <v>271816.94</v>
      </c>
      <c r="F231" s="64"/>
      <c r="G231" s="64"/>
      <c r="H231" s="64"/>
      <c r="I231" s="64"/>
      <c r="J231" s="64"/>
      <c r="K231" s="64"/>
      <c r="L231" s="65">
        <v>2</v>
      </c>
      <c r="M231" s="64">
        <v>4414429.26</v>
      </c>
      <c r="N231" s="64"/>
      <c r="O231" s="66"/>
      <c r="P231" s="64"/>
      <c r="Q231" s="66"/>
      <c r="R231" s="64"/>
      <c r="S231" s="64"/>
    </row>
    <row r="232" spans="1:19" hidden="1" x14ac:dyDescent="0.25">
      <c r="A232" s="42">
        <v>207</v>
      </c>
      <c r="B232" s="67" t="s">
        <v>266</v>
      </c>
      <c r="C232" s="129">
        <f t="shared" si="19"/>
        <v>14129478.939999999</v>
      </c>
      <c r="D232" s="63">
        <v>79533.179999999993</v>
      </c>
      <c r="E232" s="64">
        <v>890195.04</v>
      </c>
      <c r="F232" s="64"/>
      <c r="G232" s="66"/>
      <c r="H232" s="66"/>
      <c r="I232" s="66"/>
      <c r="J232" s="66"/>
      <c r="K232" s="64"/>
      <c r="L232" s="65">
        <v>6</v>
      </c>
      <c r="M232" s="64">
        <v>13159750.720000001</v>
      </c>
      <c r="N232" s="64"/>
      <c r="O232" s="66"/>
      <c r="P232" s="66"/>
      <c r="Q232" s="66"/>
      <c r="R232" s="64"/>
      <c r="S232" s="64"/>
    </row>
    <row r="233" spans="1:19" hidden="1" x14ac:dyDescent="0.25">
      <c r="A233" s="42">
        <v>208</v>
      </c>
      <c r="B233" s="67" t="s">
        <v>267</v>
      </c>
      <c r="C233" s="129">
        <f t="shared" si="19"/>
        <v>4787159.1399999997</v>
      </c>
      <c r="D233" s="63">
        <v>26696.21</v>
      </c>
      <c r="E233" s="64">
        <v>343521.77</v>
      </c>
      <c r="F233" s="64"/>
      <c r="G233" s="66"/>
      <c r="H233" s="66"/>
      <c r="I233" s="66"/>
      <c r="J233" s="66"/>
      <c r="K233" s="64"/>
      <c r="L233" s="65">
        <v>2</v>
      </c>
      <c r="M233" s="64">
        <v>4416941.16</v>
      </c>
      <c r="N233" s="64"/>
      <c r="O233" s="66"/>
      <c r="P233" s="66"/>
      <c r="Q233" s="66"/>
      <c r="R233" s="64"/>
      <c r="S233" s="64"/>
    </row>
    <row r="234" spans="1:19" hidden="1" x14ac:dyDescent="0.25">
      <c r="A234" s="42">
        <v>209</v>
      </c>
      <c r="B234" s="67" t="s">
        <v>268</v>
      </c>
      <c r="C234" s="129">
        <f t="shared" si="19"/>
        <v>2365205.77</v>
      </c>
      <c r="D234" s="63">
        <v>13335.1</v>
      </c>
      <c r="E234" s="64"/>
      <c r="F234" s="64"/>
      <c r="G234" s="68">
        <v>2351870.67</v>
      </c>
      <c r="H234" s="68"/>
      <c r="I234" s="68"/>
      <c r="J234" s="64"/>
      <c r="K234" s="64"/>
      <c r="L234" s="65"/>
      <c r="M234" s="64"/>
      <c r="N234" s="64"/>
      <c r="O234" s="68"/>
      <c r="P234" s="68"/>
      <c r="Q234" s="66"/>
      <c r="R234" s="64"/>
      <c r="S234" s="64"/>
    </row>
    <row r="235" spans="1:19" hidden="1" x14ac:dyDescent="0.25">
      <c r="A235" s="42">
        <v>210</v>
      </c>
      <c r="B235" s="67" t="s">
        <v>269</v>
      </c>
      <c r="C235" s="129">
        <f t="shared" si="19"/>
        <v>1041742.49</v>
      </c>
      <c r="D235" s="63">
        <f>ROUND((F235+G235+H235+I235+J235+K235+M235+O235+P235+Q235+R235+S235)*0.0214,2)</f>
        <v>21826.21</v>
      </c>
      <c r="E235" s="64"/>
      <c r="F235" s="64"/>
      <c r="G235" s="68"/>
      <c r="H235" s="68"/>
      <c r="I235" s="68"/>
      <c r="J235" s="64">
        <v>1019916.28</v>
      </c>
      <c r="K235" s="64"/>
      <c r="L235" s="65"/>
      <c r="M235" s="64"/>
      <c r="N235" s="64"/>
      <c r="O235" s="68"/>
      <c r="P235" s="68"/>
      <c r="Q235" s="66"/>
      <c r="R235" s="64"/>
      <c r="S235" s="64"/>
    </row>
    <row r="236" spans="1:19" hidden="1" x14ac:dyDescent="0.25">
      <c r="A236" s="42">
        <v>211</v>
      </c>
      <c r="B236" s="67" t="s">
        <v>270</v>
      </c>
      <c r="C236" s="129">
        <f t="shared" si="19"/>
        <v>1748327.31</v>
      </c>
      <c r="D236" s="63">
        <v>9857.1299999999992</v>
      </c>
      <c r="E236" s="64"/>
      <c r="F236" s="64"/>
      <c r="G236" s="68">
        <v>1273059.92</v>
      </c>
      <c r="H236" s="68"/>
      <c r="I236" s="68"/>
      <c r="J236" s="64">
        <v>465410.26</v>
      </c>
      <c r="K236" s="64"/>
      <c r="L236" s="65"/>
      <c r="M236" s="64"/>
      <c r="N236" s="64"/>
      <c r="O236" s="68"/>
      <c r="P236" s="68"/>
      <c r="Q236" s="66"/>
      <c r="R236" s="64"/>
      <c r="S236" s="64"/>
    </row>
    <row r="237" spans="1:19" hidden="1" x14ac:dyDescent="0.25">
      <c r="A237" s="42">
        <v>212</v>
      </c>
      <c r="B237" s="67" t="s">
        <v>271</v>
      </c>
      <c r="C237" s="129">
        <f t="shared" si="19"/>
        <v>951436.53</v>
      </c>
      <c r="D237" s="63">
        <f>ROUND((F237+G237+H237+I237+J237+K237+M237+O237+P237+Q237+R237+S237)*0.0214,2)</f>
        <v>19934.150000000001</v>
      </c>
      <c r="E237" s="64"/>
      <c r="F237" s="64"/>
      <c r="G237" s="64">
        <v>931502.38</v>
      </c>
      <c r="H237" s="68"/>
      <c r="I237" s="68"/>
      <c r="J237" s="68"/>
      <c r="K237" s="64"/>
      <c r="L237" s="65"/>
      <c r="M237" s="64"/>
      <c r="N237" s="64"/>
      <c r="O237" s="68"/>
      <c r="P237" s="68"/>
      <c r="Q237" s="66"/>
      <c r="R237" s="64"/>
      <c r="S237" s="64"/>
    </row>
    <row r="238" spans="1:19" hidden="1" x14ac:dyDescent="0.25">
      <c r="A238" s="42">
        <v>213</v>
      </c>
      <c r="B238" s="67" t="s">
        <v>272</v>
      </c>
      <c r="C238" s="129">
        <f t="shared" si="19"/>
        <v>1057488.55</v>
      </c>
      <c r="D238" s="63">
        <v>5962.15</v>
      </c>
      <c r="E238" s="64"/>
      <c r="F238" s="64"/>
      <c r="G238" s="64">
        <v>1051526.3999999999</v>
      </c>
      <c r="H238" s="68"/>
      <c r="I238" s="68"/>
      <c r="J238" s="64"/>
      <c r="K238" s="64"/>
      <c r="L238" s="65"/>
      <c r="M238" s="64"/>
      <c r="N238" s="64"/>
      <c r="O238" s="68"/>
      <c r="P238" s="68"/>
      <c r="Q238" s="66"/>
      <c r="R238" s="64"/>
      <c r="S238" s="64"/>
    </row>
    <row r="239" spans="1:19" hidden="1" x14ac:dyDescent="0.25">
      <c r="A239" s="42">
        <v>214</v>
      </c>
      <c r="B239" s="67" t="s">
        <v>273</v>
      </c>
      <c r="C239" s="129">
        <f t="shared" si="19"/>
        <v>884545.65</v>
      </c>
      <c r="D239" s="63">
        <v>4987.1000000000004</v>
      </c>
      <c r="E239" s="64"/>
      <c r="F239" s="64"/>
      <c r="G239" s="64">
        <v>879558.55</v>
      </c>
      <c r="H239" s="68"/>
      <c r="I239" s="68"/>
      <c r="J239" s="64"/>
      <c r="K239" s="64"/>
      <c r="L239" s="65"/>
      <c r="M239" s="64"/>
      <c r="N239" s="64"/>
      <c r="O239" s="68"/>
      <c r="P239" s="68"/>
      <c r="Q239" s="66"/>
      <c r="R239" s="64"/>
      <c r="S239" s="64"/>
    </row>
    <row r="240" spans="1:19" hidden="1" x14ac:dyDescent="0.25">
      <c r="A240" s="42">
        <v>215</v>
      </c>
      <c r="B240" s="67" t="s">
        <v>274</v>
      </c>
      <c r="C240" s="129">
        <f t="shared" si="19"/>
        <v>1541549.88</v>
      </c>
      <c r="D240" s="63">
        <v>8691.31</v>
      </c>
      <c r="E240" s="64"/>
      <c r="F240" s="64"/>
      <c r="G240" s="64">
        <v>1532858.57</v>
      </c>
      <c r="H240" s="68"/>
      <c r="I240" s="68"/>
      <c r="J240" s="64"/>
      <c r="K240" s="64"/>
      <c r="L240" s="65"/>
      <c r="M240" s="64"/>
      <c r="N240" s="64"/>
      <c r="O240" s="68"/>
      <c r="P240" s="68"/>
      <c r="Q240" s="66"/>
      <c r="R240" s="64"/>
      <c r="S240" s="64"/>
    </row>
    <row r="241" spans="1:19" hidden="1" x14ac:dyDescent="0.25">
      <c r="A241" s="42">
        <v>216</v>
      </c>
      <c r="B241" s="67" t="s">
        <v>275</v>
      </c>
      <c r="C241" s="129">
        <f t="shared" si="19"/>
        <v>916504.84</v>
      </c>
      <c r="D241" s="63">
        <v>5167.28</v>
      </c>
      <c r="E241" s="64"/>
      <c r="F241" s="64"/>
      <c r="G241" s="68"/>
      <c r="H241" s="68"/>
      <c r="I241" s="68"/>
      <c r="J241" s="64">
        <v>911337.56</v>
      </c>
      <c r="K241" s="64"/>
      <c r="L241" s="65"/>
      <c r="M241" s="64"/>
      <c r="N241" s="64"/>
      <c r="O241" s="68"/>
      <c r="P241" s="68"/>
      <c r="Q241" s="66"/>
      <c r="R241" s="64"/>
      <c r="S241" s="64"/>
    </row>
    <row r="242" spans="1:19" hidden="1" x14ac:dyDescent="0.25">
      <c r="A242" s="42">
        <v>217</v>
      </c>
      <c r="B242" s="67" t="s">
        <v>276</v>
      </c>
      <c r="C242" s="129">
        <f t="shared" si="19"/>
        <v>3092027.36</v>
      </c>
      <c r="D242" s="63">
        <v>17432.95</v>
      </c>
      <c r="E242" s="64"/>
      <c r="F242" s="64"/>
      <c r="G242" s="64">
        <v>3074594.41</v>
      </c>
      <c r="H242" s="68"/>
      <c r="I242" s="68"/>
      <c r="J242" s="68"/>
      <c r="K242" s="64"/>
      <c r="L242" s="65"/>
      <c r="M242" s="64"/>
      <c r="N242" s="64"/>
      <c r="O242" s="68"/>
      <c r="P242" s="68"/>
      <c r="Q242" s="66"/>
      <c r="R242" s="64"/>
      <c r="S242" s="64"/>
    </row>
    <row r="243" spans="1:19" hidden="1" x14ac:dyDescent="0.25">
      <c r="A243" s="42">
        <v>218</v>
      </c>
      <c r="B243" s="67" t="s">
        <v>277</v>
      </c>
      <c r="C243" s="129">
        <f t="shared" si="19"/>
        <v>1737016.41</v>
      </c>
      <c r="D243" s="63">
        <f>ROUND((F243+G243+H243+I243+J243+K243+M243+O243+P243+Q243+R243+S243)*0.0214,2)</f>
        <v>36393.33</v>
      </c>
      <c r="E243" s="64"/>
      <c r="F243" s="64"/>
      <c r="G243" s="64"/>
      <c r="H243" s="64">
        <v>452999.51</v>
      </c>
      <c r="I243" s="64">
        <v>281220.71000000002</v>
      </c>
      <c r="J243" s="64">
        <v>966402.86</v>
      </c>
      <c r="K243" s="64"/>
      <c r="L243" s="65"/>
      <c r="M243" s="64"/>
      <c r="N243" s="64"/>
      <c r="O243" s="68"/>
      <c r="P243" s="68"/>
      <c r="Q243" s="66"/>
      <c r="R243" s="64"/>
      <c r="S243" s="64"/>
    </row>
    <row r="244" spans="1:19" hidden="1" x14ac:dyDescent="0.25">
      <c r="A244" s="42">
        <v>219</v>
      </c>
      <c r="B244" s="67" t="s">
        <v>278</v>
      </c>
      <c r="C244" s="129">
        <f t="shared" si="19"/>
        <v>1030961.98</v>
      </c>
      <c r="D244" s="63">
        <v>6790.26</v>
      </c>
      <c r="E244" s="64"/>
      <c r="F244" s="64"/>
      <c r="G244" s="64">
        <v>1024171.72</v>
      </c>
      <c r="H244" s="68"/>
      <c r="I244" s="68"/>
      <c r="J244" s="64"/>
      <c r="K244" s="64"/>
      <c r="L244" s="65"/>
      <c r="M244" s="64"/>
      <c r="N244" s="64"/>
      <c r="O244" s="68"/>
      <c r="P244" s="68"/>
      <c r="Q244" s="66"/>
      <c r="R244" s="64"/>
      <c r="S244" s="64"/>
    </row>
    <row r="245" spans="1:19" hidden="1" x14ac:dyDescent="0.25">
      <c r="A245" s="42">
        <v>220</v>
      </c>
      <c r="B245" s="67" t="s">
        <v>279</v>
      </c>
      <c r="C245" s="129">
        <f t="shared" si="19"/>
        <v>217777.33</v>
      </c>
      <c r="D245" s="63"/>
      <c r="E245" s="64">
        <v>217777.33</v>
      </c>
      <c r="F245" s="66"/>
      <c r="G245" s="64"/>
      <c r="H245" s="64"/>
      <c r="I245" s="64"/>
      <c r="J245" s="64"/>
      <c r="K245" s="64"/>
      <c r="L245" s="65"/>
      <c r="M245" s="64"/>
      <c r="N245" s="64"/>
      <c r="O245" s="64"/>
      <c r="P245" s="64"/>
      <c r="Q245" s="66"/>
      <c r="R245" s="64"/>
      <c r="S245" s="64"/>
    </row>
    <row r="246" spans="1:19" hidden="1" x14ac:dyDescent="0.25">
      <c r="A246" s="42">
        <v>221</v>
      </c>
      <c r="B246" s="67" t="s">
        <v>280</v>
      </c>
      <c r="C246" s="129">
        <f t="shared" si="19"/>
        <v>17413610.329999998</v>
      </c>
      <c r="D246" s="63">
        <v>87495.15</v>
      </c>
      <c r="E246" s="64">
        <v>767782.52</v>
      </c>
      <c r="F246" s="66"/>
      <c r="G246" s="64"/>
      <c r="H246" s="64"/>
      <c r="I246" s="64"/>
      <c r="J246" s="64"/>
      <c r="K246" s="64"/>
      <c r="L246" s="65">
        <v>6</v>
      </c>
      <c r="M246" s="64">
        <v>16558332.66</v>
      </c>
      <c r="N246" s="64"/>
      <c r="O246" s="64"/>
      <c r="P246" s="64"/>
      <c r="Q246" s="64"/>
      <c r="R246" s="64"/>
      <c r="S246" s="64"/>
    </row>
    <row r="247" spans="1:19" hidden="1" x14ac:dyDescent="0.25">
      <c r="A247" s="42">
        <v>222</v>
      </c>
      <c r="B247" s="67" t="s">
        <v>281</v>
      </c>
      <c r="C247" s="129">
        <f t="shared" si="19"/>
        <v>24038591.420000002</v>
      </c>
      <c r="D247" s="63">
        <v>65760.160000000003</v>
      </c>
      <c r="E247" s="64">
        <v>835971.74</v>
      </c>
      <c r="F247" s="66"/>
      <c r="G247" s="64"/>
      <c r="H247" s="64"/>
      <c r="I247" s="64"/>
      <c r="J247" s="64"/>
      <c r="K247" s="64"/>
      <c r="L247" s="65">
        <v>6</v>
      </c>
      <c r="M247" s="64">
        <v>23136859.515000001</v>
      </c>
      <c r="N247" s="64"/>
      <c r="O247" s="64"/>
      <c r="P247" s="64"/>
      <c r="Q247" s="64"/>
      <c r="R247" s="64"/>
      <c r="S247" s="64"/>
    </row>
    <row r="248" spans="1:19" hidden="1" x14ac:dyDescent="0.25">
      <c r="A248" s="42">
        <v>223</v>
      </c>
      <c r="B248" s="67" t="s">
        <v>282</v>
      </c>
      <c r="C248" s="129">
        <f t="shared" ref="C248:C278" si="20">ROUND(SUM(D248+E248+F248+G248+H248+I248+J248+K248+M248+O248+P248+Q248+R248+S248),2)</f>
        <v>465316.8</v>
      </c>
      <c r="D248" s="63"/>
      <c r="E248" s="64">
        <v>465316.8</v>
      </c>
      <c r="F248" s="64"/>
      <c r="G248" s="64"/>
      <c r="H248" s="64"/>
      <c r="I248" s="64"/>
      <c r="J248" s="64"/>
      <c r="K248" s="66"/>
      <c r="L248" s="65"/>
      <c r="M248" s="64"/>
      <c r="N248" s="64"/>
      <c r="O248" s="66"/>
      <c r="P248" s="64"/>
      <c r="Q248" s="64"/>
      <c r="R248" s="64"/>
      <c r="S248" s="64"/>
    </row>
    <row r="249" spans="1:19" hidden="1" x14ac:dyDescent="0.25">
      <c r="A249" s="42">
        <v>224</v>
      </c>
      <c r="B249" s="67" t="s">
        <v>283</v>
      </c>
      <c r="C249" s="129">
        <f t="shared" si="20"/>
        <v>18216634.25</v>
      </c>
      <c r="D249" s="63">
        <v>87495.15</v>
      </c>
      <c r="E249" s="64">
        <v>1570806.44</v>
      </c>
      <c r="F249" s="64"/>
      <c r="G249" s="66"/>
      <c r="H249" s="64"/>
      <c r="I249" s="64"/>
      <c r="J249" s="64"/>
      <c r="K249" s="64"/>
      <c r="L249" s="65">
        <v>6</v>
      </c>
      <c r="M249" s="64">
        <v>16558332.66</v>
      </c>
      <c r="N249" s="64"/>
      <c r="O249" s="66"/>
      <c r="P249" s="64"/>
      <c r="Q249" s="64"/>
      <c r="R249" s="64"/>
      <c r="S249" s="64"/>
    </row>
    <row r="250" spans="1:19" hidden="1" x14ac:dyDescent="0.25">
      <c r="A250" s="42">
        <v>225</v>
      </c>
      <c r="B250" s="67" t="s">
        <v>284</v>
      </c>
      <c r="C250" s="129">
        <f t="shared" si="20"/>
        <v>416301.35</v>
      </c>
      <c r="D250" s="63"/>
      <c r="E250" s="64">
        <v>416301.35</v>
      </c>
      <c r="F250" s="64"/>
      <c r="G250" s="66"/>
      <c r="H250" s="64"/>
      <c r="I250" s="64"/>
      <c r="J250" s="64"/>
      <c r="K250" s="64"/>
      <c r="L250" s="65"/>
      <c r="M250" s="64"/>
      <c r="N250" s="64"/>
      <c r="O250" s="64"/>
      <c r="P250" s="64"/>
      <c r="Q250" s="66"/>
      <c r="R250" s="64"/>
      <c r="S250" s="64"/>
    </row>
    <row r="251" spans="1:19" hidden="1" x14ac:dyDescent="0.25">
      <c r="A251" s="42">
        <v>226</v>
      </c>
      <c r="B251" s="67" t="s">
        <v>285</v>
      </c>
      <c r="C251" s="129">
        <f t="shared" si="20"/>
        <v>313816.53999999998</v>
      </c>
      <c r="D251" s="63"/>
      <c r="E251" s="64">
        <v>313816.53999999998</v>
      </c>
      <c r="F251" s="64"/>
      <c r="G251" s="64"/>
      <c r="H251" s="66"/>
      <c r="I251" s="66"/>
      <c r="J251" s="66"/>
      <c r="K251" s="64"/>
      <c r="L251" s="65"/>
      <c r="M251" s="64"/>
      <c r="N251" s="64"/>
      <c r="O251" s="64"/>
      <c r="P251" s="64"/>
      <c r="Q251" s="64"/>
      <c r="R251" s="64"/>
      <c r="S251" s="64"/>
    </row>
    <row r="252" spans="1:19" hidden="1" x14ac:dyDescent="0.25">
      <c r="A252" s="42">
        <v>227</v>
      </c>
      <c r="B252" s="67" t="s">
        <v>286</v>
      </c>
      <c r="C252" s="129">
        <f t="shared" si="20"/>
        <v>18214346.699999999</v>
      </c>
      <c r="D252" s="63">
        <v>87495.15</v>
      </c>
      <c r="E252" s="64">
        <v>1568518.89</v>
      </c>
      <c r="F252" s="64"/>
      <c r="G252" s="64"/>
      <c r="H252" s="64"/>
      <c r="I252" s="64"/>
      <c r="J252" s="64"/>
      <c r="K252" s="66"/>
      <c r="L252" s="65">
        <v>6</v>
      </c>
      <c r="M252" s="64">
        <v>16558332.66</v>
      </c>
      <c r="N252" s="64"/>
      <c r="O252" s="64"/>
      <c r="P252" s="64"/>
      <c r="Q252" s="64"/>
      <c r="R252" s="64"/>
      <c r="S252" s="64"/>
    </row>
    <row r="253" spans="1:19" hidden="1" x14ac:dyDescent="0.25">
      <c r="A253" s="42">
        <v>228</v>
      </c>
      <c r="B253" s="67" t="s">
        <v>287</v>
      </c>
      <c r="C253" s="129">
        <f t="shared" si="20"/>
        <v>18210915.379999999</v>
      </c>
      <c r="D253" s="63">
        <v>87495.15</v>
      </c>
      <c r="E253" s="64">
        <v>1565087.57</v>
      </c>
      <c r="F253" s="64"/>
      <c r="G253" s="64"/>
      <c r="H253" s="64"/>
      <c r="I253" s="64"/>
      <c r="J253" s="64"/>
      <c r="K253" s="64"/>
      <c r="L253" s="65">
        <v>6</v>
      </c>
      <c r="M253" s="64">
        <v>16558332.66</v>
      </c>
      <c r="N253" s="64"/>
      <c r="O253" s="66"/>
      <c r="P253" s="64"/>
      <c r="Q253" s="64"/>
      <c r="R253" s="64"/>
      <c r="S253" s="64"/>
    </row>
    <row r="254" spans="1:19" hidden="1" x14ac:dyDescent="0.25">
      <c r="A254" s="42">
        <v>229</v>
      </c>
      <c r="B254" s="67" t="s">
        <v>288</v>
      </c>
      <c r="C254" s="129">
        <f t="shared" si="20"/>
        <v>188207.93</v>
      </c>
      <c r="D254" s="63"/>
      <c r="E254" s="64">
        <v>188207.93</v>
      </c>
      <c r="F254" s="66"/>
      <c r="G254" s="64"/>
      <c r="H254" s="64"/>
      <c r="I254" s="64"/>
      <c r="J254" s="64"/>
      <c r="K254" s="64"/>
      <c r="L254" s="65"/>
      <c r="M254" s="64"/>
      <c r="N254" s="64"/>
      <c r="O254" s="64"/>
      <c r="P254" s="64"/>
      <c r="Q254" s="64"/>
      <c r="R254" s="64"/>
      <c r="S254" s="64"/>
    </row>
    <row r="255" spans="1:19" hidden="1" x14ac:dyDescent="0.25">
      <c r="A255" s="42">
        <v>230</v>
      </c>
      <c r="B255" s="67" t="s">
        <v>289</v>
      </c>
      <c r="C255" s="129">
        <f t="shared" si="20"/>
        <v>674115.24</v>
      </c>
      <c r="D255" s="63">
        <f>ROUND((F255+G255+H255+I255+J255+K255+M255+O255+P255+Q255+R255+S255)*0.0214,2)</f>
        <v>14123.82</v>
      </c>
      <c r="E255" s="64"/>
      <c r="F255" s="66"/>
      <c r="G255" s="64"/>
      <c r="H255" s="64"/>
      <c r="I255" s="64"/>
      <c r="J255" s="64">
        <v>659991.42000000004</v>
      </c>
      <c r="K255" s="64"/>
      <c r="L255" s="65"/>
      <c r="M255" s="64"/>
      <c r="N255" s="64"/>
      <c r="O255" s="64"/>
      <c r="P255" s="64"/>
      <c r="Q255" s="64"/>
      <c r="R255" s="64"/>
      <c r="S255" s="64"/>
    </row>
    <row r="256" spans="1:19" hidden="1" x14ac:dyDescent="0.25">
      <c r="A256" s="42">
        <v>231</v>
      </c>
      <c r="B256" s="67" t="s">
        <v>290</v>
      </c>
      <c r="C256" s="129">
        <f t="shared" si="20"/>
        <v>6048118.3099999996</v>
      </c>
      <c r="D256" s="63">
        <v>22530.65</v>
      </c>
      <c r="E256" s="64"/>
      <c r="F256" s="66"/>
      <c r="G256" s="64">
        <v>5017962.96</v>
      </c>
      <c r="H256" s="64"/>
      <c r="I256" s="64"/>
      <c r="J256" s="64">
        <v>1007624.7</v>
      </c>
      <c r="K256" s="64"/>
      <c r="L256" s="65"/>
      <c r="M256" s="64"/>
      <c r="N256" s="64"/>
      <c r="O256" s="64"/>
      <c r="P256" s="64"/>
      <c r="Q256" s="64"/>
      <c r="R256" s="64"/>
      <c r="S256" s="64"/>
    </row>
    <row r="257" spans="1:19" hidden="1" x14ac:dyDescent="0.25">
      <c r="A257" s="42">
        <v>232</v>
      </c>
      <c r="B257" s="67" t="s">
        <v>291</v>
      </c>
      <c r="C257" s="129">
        <f t="shared" si="20"/>
        <v>1952993.07</v>
      </c>
      <c r="D257" s="63">
        <v>8729.74</v>
      </c>
      <c r="E257" s="64"/>
      <c r="F257" s="66"/>
      <c r="G257" s="64">
        <v>1944263.33</v>
      </c>
      <c r="H257" s="64"/>
      <c r="I257" s="64"/>
      <c r="J257" s="64"/>
      <c r="K257" s="64"/>
      <c r="L257" s="65"/>
      <c r="M257" s="64"/>
      <c r="N257" s="64"/>
      <c r="O257" s="64"/>
      <c r="P257" s="64"/>
      <c r="Q257" s="64"/>
      <c r="R257" s="64"/>
      <c r="S257" s="64"/>
    </row>
    <row r="258" spans="1:19" hidden="1" x14ac:dyDescent="0.25">
      <c r="A258" s="42">
        <v>233</v>
      </c>
      <c r="B258" s="67" t="s">
        <v>292</v>
      </c>
      <c r="C258" s="129">
        <f t="shared" si="20"/>
        <v>11914120.5</v>
      </c>
      <c r="D258" s="63">
        <v>66127.100000000006</v>
      </c>
      <c r="E258" s="64">
        <v>799729.05</v>
      </c>
      <c r="F258" s="66"/>
      <c r="G258" s="64"/>
      <c r="H258" s="64"/>
      <c r="I258" s="64"/>
      <c r="J258" s="64"/>
      <c r="K258" s="64"/>
      <c r="L258" s="65">
        <v>5</v>
      </c>
      <c r="M258" s="64">
        <v>11048264.35</v>
      </c>
      <c r="N258" s="64"/>
      <c r="O258" s="64"/>
      <c r="P258" s="64"/>
      <c r="Q258" s="64"/>
      <c r="R258" s="64"/>
      <c r="S258" s="64"/>
    </row>
    <row r="259" spans="1:19" hidden="1" x14ac:dyDescent="0.25">
      <c r="A259" s="42">
        <v>234</v>
      </c>
      <c r="B259" s="67" t="s">
        <v>293</v>
      </c>
      <c r="C259" s="129">
        <f t="shared" si="20"/>
        <v>558171.76</v>
      </c>
      <c r="D259" s="63">
        <v>35938.81</v>
      </c>
      <c r="E259" s="64"/>
      <c r="F259" s="66"/>
      <c r="G259" s="64"/>
      <c r="H259" s="64"/>
      <c r="I259" s="64"/>
      <c r="J259" s="64">
        <v>522232.95</v>
      </c>
      <c r="K259" s="64"/>
      <c r="L259" s="65"/>
      <c r="M259" s="64"/>
      <c r="N259" s="64"/>
      <c r="O259" s="64"/>
      <c r="P259" s="64"/>
      <c r="Q259" s="64"/>
      <c r="R259" s="64"/>
      <c r="S259" s="64"/>
    </row>
    <row r="260" spans="1:19" hidden="1" x14ac:dyDescent="0.25">
      <c r="A260" s="42">
        <v>235</v>
      </c>
      <c r="B260" s="67" t="s">
        <v>294</v>
      </c>
      <c r="C260" s="129">
        <f t="shared" si="20"/>
        <v>9271317.7799999993</v>
      </c>
      <c r="D260" s="63">
        <f>ROUND((F260+G260+H260+I260+J260+K260+M260+O260+P260+Q260+R260+S260)*0.0214,2)</f>
        <v>188965.72</v>
      </c>
      <c r="E260" s="64">
        <v>252178.46</v>
      </c>
      <c r="F260" s="66"/>
      <c r="G260" s="64"/>
      <c r="H260" s="64"/>
      <c r="I260" s="64"/>
      <c r="J260" s="64"/>
      <c r="K260" s="64"/>
      <c r="L260" s="65"/>
      <c r="M260" s="64"/>
      <c r="N260" s="64"/>
      <c r="O260" s="64"/>
      <c r="P260" s="64"/>
      <c r="Q260" s="64"/>
      <c r="R260" s="64">
        <v>8830173.5999999996</v>
      </c>
      <c r="S260" s="64"/>
    </row>
    <row r="261" spans="1:19" hidden="1" x14ac:dyDescent="0.25">
      <c r="A261" s="42">
        <v>236</v>
      </c>
      <c r="B261" s="67" t="s">
        <v>295</v>
      </c>
      <c r="C261" s="129">
        <f t="shared" si="20"/>
        <v>3158026.57</v>
      </c>
      <c r="D261" s="63">
        <v>5728.63</v>
      </c>
      <c r="E261" s="64">
        <v>1744771.71</v>
      </c>
      <c r="F261" s="66"/>
      <c r="G261" s="64"/>
      <c r="H261" s="64">
        <v>1407526.23</v>
      </c>
      <c r="I261" s="64"/>
      <c r="J261" s="64"/>
      <c r="K261" s="64"/>
      <c r="L261" s="65"/>
      <c r="M261" s="64"/>
      <c r="N261" s="64"/>
      <c r="O261" s="64"/>
      <c r="P261" s="64"/>
      <c r="Q261" s="64"/>
      <c r="R261" s="64"/>
      <c r="S261" s="64"/>
    </row>
    <row r="262" spans="1:19" hidden="1" x14ac:dyDescent="0.25">
      <c r="A262" s="42">
        <v>237</v>
      </c>
      <c r="B262" s="67" t="s">
        <v>296</v>
      </c>
      <c r="C262" s="129">
        <f t="shared" si="20"/>
        <v>14054361.35</v>
      </c>
      <c r="D262" s="63">
        <v>69496.97</v>
      </c>
      <c r="E262" s="64">
        <v>1110883.69</v>
      </c>
      <c r="F262" s="66"/>
      <c r="G262" s="64"/>
      <c r="H262" s="64"/>
      <c r="I262" s="64"/>
      <c r="J262" s="64"/>
      <c r="K262" s="64"/>
      <c r="L262" s="65">
        <v>6</v>
      </c>
      <c r="M262" s="64">
        <v>12873980.689999999</v>
      </c>
      <c r="N262" s="64"/>
      <c r="O262" s="64"/>
      <c r="P262" s="64"/>
      <c r="Q262" s="64"/>
      <c r="R262" s="64"/>
      <c r="S262" s="64"/>
    </row>
    <row r="263" spans="1:19" hidden="1" x14ac:dyDescent="0.25">
      <c r="A263" s="42">
        <v>238</v>
      </c>
      <c r="B263" s="67" t="s">
        <v>297</v>
      </c>
      <c r="C263" s="129">
        <f t="shared" si="20"/>
        <v>14010845.92</v>
      </c>
      <c r="D263" s="63">
        <v>71284.33</v>
      </c>
      <c r="E263" s="64">
        <v>737624.35</v>
      </c>
      <c r="F263" s="66"/>
      <c r="G263" s="66"/>
      <c r="H263" s="66"/>
      <c r="I263" s="66"/>
      <c r="J263" s="66"/>
      <c r="K263" s="64"/>
      <c r="L263" s="65">
        <v>6</v>
      </c>
      <c r="M263" s="64">
        <v>13201937.24</v>
      </c>
      <c r="N263" s="64"/>
      <c r="O263" s="66"/>
      <c r="P263" s="64"/>
      <c r="Q263" s="64"/>
      <c r="R263" s="64"/>
      <c r="S263" s="64"/>
    </row>
    <row r="264" spans="1:19" hidden="1" x14ac:dyDescent="0.25">
      <c r="A264" s="42">
        <v>239</v>
      </c>
      <c r="B264" s="67" t="s">
        <v>298</v>
      </c>
      <c r="C264" s="129">
        <f t="shared" si="20"/>
        <v>12330870.529999999</v>
      </c>
      <c r="D264" s="63">
        <v>62996.36</v>
      </c>
      <c r="E264" s="64">
        <v>536060.55000000005</v>
      </c>
      <c r="F264" s="64"/>
      <c r="G264" s="64"/>
      <c r="H264" s="64"/>
      <c r="I264" s="64"/>
      <c r="J264" s="64"/>
      <c r="K264" s="64"/>
      <c r="L264" s="65">
        <v>6</v>
      </c>
      <c r="M264" s="64">
        <v>11731813.619999999</v>
      </c>
      <c r="N264" s="64"/>
      <c r="O264" s="66"/>
      <c r="P264" s="64"/>
      <c r="Q264" s="66"/>
      <c r="R264" s="64"/>
      <c r="S264" s="64"/>
    </row>
    <row r="265" spans="1:19" hidden="1" x14ac:dyDescent="0.25">
      <c r="A265" s="42">
        <v>240</v>
      </c>
      <c r="B265" s="67" t="s">
        <v>299</v>
      </c>
      <c r="C265" s="129">
        <f t="shared" si="20"/>
        <v>492678.64</v>
      </c>
      <c r="D265" s="63"/>
      <c r="E265" s="64">
        <v>492678.64</v>
      </c>
      <c r="F265" s="66"/>
      <c r="G265" s="66"/>
      <c r="H265" s="66"/>
      <c r="I265" s="66"/>
      <c r="J265" s="66"/>
      <c r="K265" s="64"/>
      <c r="L265" s="65"/>
      <c r="M265" s="64"/>
      <c r="N265" s="64"/>
      <c r="O265" s="66"/>
      <c r="P265" s="64"/>
      <c r="Q265" s="64"/>
      <c r="R265" s="64"/>
      <c r="S265" s="64"/>
    </row>
    <row r="266" spans="1:19" hidden="1" x14ac:dyDescent="0.25">
      <c r="A266" s="42">
        <v>241</v>
      </c>
      <c r="B266" s="67" t="s">
        <v>300</v>
      </c>
      <c r="C266" s="129">
        <f t="shared" si="20"/>
        <v>336141.9</v>
      </c>
      <c r="D266" s="63"/>
      <c r="E266" s="64">
        <v>336141.9</v>
      </c>
      <c r="F266" s="64"/>
      <c r="G266" s="66"/>
      <c r="H266" s="64"/>
      <c r="I266" s="64"/>
      <c r="J266" s="64"/>
      <c r="K266" s="64"/>
      <c r="L266" s="65"/>
      <c r="M266" s="64"/>
      <c r="N266" s="64"/>
      <c r="O266" s="64"/>
      <c r="P266" s="64"/>
      <c r="Q266" s="64"/>
      <c r="R266" s="64"/>
      <c r="S266" s="64"/>
    </row>
    <row r="267" spans="1:19" hidden="1" x14ac:dyDescent="0.25">
      <c r="A267" s="42">
        <v>242</v>
      </c>
      <c r="B267" s="67" t="s">
        <v>301</v>
      </c>
      <c r="C267" s="129">
        <f t="shared" si="20"/>
        <v>459516.06</v>
      </c>
      <c r="D267" s="63"/>
      <c r="E267" s="64">
        <v>459516.06</v>
      </c>
      <c r="F267" s="64"/>
      <c r="G267" s="66"/>
      <c r="H267" s="64"/>
      <c r="I267" s="64"/>
      <c r="J267" s="64"/>
      <c r="K267" s="64"/>
      <c r="L267" s="65"/>
      <c r="M267" s="64"/>
      <c r="N267" s="64"/>
      <c r="O267" s="64"/>
      <c r="P267" s="64"/>
      <c r="Q267" s="64"/>
      <c r="R267" s="64"/>
      <c r="S267" s="64"/>
    </row>
    <row r="268" spans="1:19" hidden="1" x14ac:dyDescent="0.25">
      <c r="A268" s="42">
        <v>243</v>
      </c>
      <c r="B268" s="67" t="s">
        <v>302</v>
      </c>
      <c r="C268" s="129">
        <f t="shared" si="20"/>
        <v>459516.06</v>
      </c>
      <c r="D268" s="63"/>
      <c r="E268" s="64">
        <v>459516.06</v>
      </c>
      <c r="F268" s="64"/>
      <c r="G268" s="66"/>
      <c r="H268" s="64"/>
      <c r="I268" s="64"/>
      <c r="J268" s="64"/>
      <c r="K268" s="64"/>
      <c r="L268" s="65"/>
      <c r="M268" s="64"/>
      <c r="N268" s="64"/>
      <c r="O268" s="64"/>
      <c r="P268" s="64"/>
      <c r="Q268" s="64"/>
      <c r="R268" s="64"/>
      <c r="S268" s="64"/>
    </row>
    <row r="269" spans="1:19" hidden="1" x14ac:dyDescent="0.25">
      <c r="A269" s="42">
        <v>244</v>
      </c>
      <c r="B269" s="67" t="s">
        <v>303</v>
      </c>
      <c r="C269" s="129">
        <f t="shared" si="20"/>
        <v>459693.82</v>
      </c>
      <c r="D269" s="63"/>
      <c r="E269" s="64">
        <v>459693.82</v>
      </c>
      <c r="F269" s="64"/>
      <c r="G269" s="66"/>
      <c r="H269" s="64"/>
      <c r="I269" s="64"/>
      <c r="J269" s="64"/>
      <c r="K269" s="64"/>
      <c r="L269" s="65"/>
      <c r="M269" s="64"/>
      <c r="N269" s="64"/>
      <c r="O269" s="64"/>
      <c r="P269" s="64"/>
      <c r="Q269" s="64"/>
      <c r="R269" s="64"/>
      <c r="S269" s="64"/>
    </row>
    <row r="270" spans="1:19" hidden="1" x14ac:dyDescent="0.25">
      <c r="A270" s="42">
        <v>245</v>
      </c>
      <c r="B270" s="67" t="s">
        <v>304</v>
      </c>
      <c r="C270" s="129">
        <f t="shared" si="20"/>
        <v>13043106.880000001</v>
      </c>
      <c r="D270" s="63">
        <v>64323.32</v>
      </c>
      <c r="E270" s="64">
        <v>43371.9</v>
      </c>
      <c r="F270" s="64"/>
      <c r="G270" s="66"/>
      <c r="H270" s="64"/>
      <c r="I270" s="64"/>
      <c r="J270" s="64"/>
      <c r="K270" s="64"/>
      <c r="L270" s="65">
        <v>6</v>
      </c>
      <c r="M270" s="64">
        <v>12935411.66</v>
      </c>
      <c r="N270" s="64"/>
      <c r="O270" s="64"/>
      <c r="P270" s="64"/>
      <c r="Q270" s="64"/>
      <c r="R270" s="64"/>
      <c r="S270" s="64"/>
    </row>
    <row r="271" spans="1:19" hidden="1" x14ac:dyDescent="0.25">
      <c r="A271" s="42">
        <v>246</v>
      </c>
      <c r="B271" s="67" t="s">
        <v>305</v>
      </c>
      <c r="C271" s="129">
        <f t="shared" si="20"/>
        <v>13045613.91</v>
      </c>
      <c r="D271" s="63">
        <v>64336.02</v>
      </c>
      <c r="E271" s="64">
        <v>43347.92</v>
      </c>
      <c r="F271" s="64"/>
      <c r="G271" s="66"/>
      <c r="H271" s="64"/>
      <c r="I271" s="64"/>
      <c r="J271" s="64"/>
      <c r="K271" s="64"/>
      <c r="L271" s="65">
        <v>6</v>
      </c>
      <c r="M271" s="64">
        <v>12937929.970000001</v>
      </c>
      <c r="N271" s="64"/>
      <c r="O271" s="64"/>
      <c r="P271" s="64"/>
      <c r="Q271" s="64"/>
      <c r="R271" s="64"/>
      <c r="S271" s="64"/>
    </row>
    <row r="272" spans="1:19" hidden="1" x14ac:dyDescent="0.25">
      <c r="A272" s="42">
        <v>247</v>
      </c>
      <c r="B272" s="67" t="s">
        <v>306</v>
      </c>
      <c r="C272" s="129">
        <f t="shared" si="20"/>
        <v>382523.77</v>
      </c>
      <c r="D272" s="63"/>
      <c r="E272" s="64">
        <v>382523.77</v>
      </c>
      <c r="F272" s="64"/>
      <c r="G272" s="66"/>
      <c r="H272" s="64"/>
      <c r="I272" s="64"/>
      <c r="J272" s="64"/>
      <c r="K272" s="64"/>
      <c r="L272" s="65"/>
      <c r="M272" s="64"/>
      <c r="N272" s="64"/>
      <c r="O272" s="64"/>
      <c r="P272" s="64"/>
      <c r="Q272" s="64"/>
      <c r="R272" s="64"/>
      <c r="S272" s="64"/>
    </row>
    <row r="273" spans="1:19" hidden="1" x14ac:dyDescent="0.25">
      <c r="A273" s="42">
        <v>248</v>
      </c>
      <c r="B273" s="67" t="s">
        <v>1051</v>
      </c>
      <c r="C273" s="129">
        <f t="shared" si="20"/>
        <v>4041365.15</v>
      </c>
      <c r="D273" s="63">
        <f>ROUND((F273+G273+H273+I273+J273+K273+M273+O273+P273+Q273+R273+S273)*0.0214,2)</f>
        <v>81190.05</v>
      </c>
      <c r="E273" s="64">
        <v>166247.42000000001</v>
      </c>
      <c r="F273" s="64"/>
      <c r="G273" s="68"/>
      <c r="H273" s="64"/>
      <c r="I273" s="64"/>
      <c r="J273" s="64">
        <v>3793927.68</v>
      </c>
      <c r="K273" s="64"/>
      <c r="L273" s="65"/>
      <c r="M273" s="64"/>
      <c r="N273" s="64"/>
      <c r="O273" s="64"/>
      <c r="P273" s="64"/>
      <c r="Q273" s="64"/>
      <c r="R273" s="64"/>
      <c r="S273" s="64"/>
    </row>
    <row r="274" spans="1:19" hidden="1" x14ac:dyDescent="0.25">
      <c r="A274" s="42">
        <v>249</v>
      </c>
      <c r="B274" s="67" t="s">
        <v>307</v>
      </c>
      <c r="C274" s="129">
        <f t="shared" si="20"/>
        <v>1114195.1100000001</v>
      </c>
      <c r="D274" s="63">
        <v>262.95</v>
      </c>
      <c r="E274" s="64"/>
      <c r="F274" s="64"/>
      <c r="G274" s="68"/>
      <c r="H274" s="64"/>
      <c r="I274" s="64"/>
      <c r="J274" s="64">
        <v>1113932.1599999999</v>
      </c>
      <c r="K274" s="64"/>
      <c r="L274" s="65"/>
      <c r="M274" s="64"/>
      <c r="N274" s="64"/>
      <c r="O274" s="64"/>
      <c r="P274" s="64"/>
      <c r="Q274" s="64"/>
      <c r="R274" s="64"/>
      <c r="S274" s="64"/>
    </row>
    <row r="275" spans="1:19" hidden="1" x14ac:dyDescent="0.25">
      <c r="A275" s="42">
        <v>250</v>
      </c>
      <c r="B275" s="67" t="s">
        <v>308</v>
      </c>
      <c r="C275" s="129">
        <f t="shared" si="20"/>
        <v>1098661.2</v>
      </c>
      <c r="D275" s="63">
        <f>ROUND((F275+G275+H275+I275+J275+K275+M275+O275+P275+Q275+R275+S275)*0.0214,2)</f>
        <v>23018.75</v>
      </c>
      <c r="E275" s="64"/>
      <c r="F275" s="64"/>
      <c r="G275" s="68"/>
      <c r="H275" s="64"/>
      <c r="I275" s="64"/>
      <c r="J275" s="64">
        <v>1075642.45</v>
      </c>
      <c r="K275" s="64"/>
      <c r="L275" s="65"/>
      <c r="M275" s="64"/>
      <c r="N275" s="64"/>
      <c r="O275" s="64"/>
      <c r="P275" s="64"/>
      <c r="Q275" s="64"/>
      <c r="R275" s="64"/>
      <c r="S275" s="64"/>
    </row>
    <row r="276" spans="1:19" hidden="1" x14ac:dyDescent="0.25">
      <c r="A276" s="42">
        <v>251</v>
      </c>
      <c r="B276" s="67" t="s">
        <v>309</v>
      </c>
      <c r="C276" s="129">
        <f t="shared" si="20"/>
        <v>853706.05</v>
      </c>
      <c r="D276" s="63">
        <f>ROUND((F276+G276+H276+I276+J276+K276+M276+O276+P276+Q276+R276+S276)*0.0214,2)</f>
        <v>17886.54</v>
      </c>
      <c r="E276" s="64"/>
      <c r="F276" s="64"/>
      <c r="G276" s="68"/>
      <c r="H276" s="64"/>
      <c r="I276" s="64"/>
      <c r="J276" s="64">
        <v>835819.51</v>
      </c>
      <c r="K276" s="64"/>
      <c r="L276" s="65"/>
      <c r="M276" s="64"/>
      <c r="N276" s="64"/>
      <c r="O276" s="64"/>
      <c r="P276" s="64"/>
      <c r="Q276" s="64"/>
      <c r="R276" s="64"/>
      <c r="S276" s="64"/>
    </row>
    <row r="277" spans="1:19" hidden="1" x14ac:dyDescent="0.25">
      <c r="A277" s="42">
        <v>252</v>
      </c>
      <c r="B277" s="67" t="s">
        <v>310</v>
      </c>
      <c r="C277" s="129">
        <f t="shared" si="20"/>
        <v>12642623.689999999</v>
      </c>
      <c r="D277" s="63">
        <v>67672.210000000006</v>
      </c>
      <c r="E277" s="64">
        <v>42967.34</v>
      </c>
      <c r="F277" s="64"/>
      <c r="G277" s="64"/>
      <c r="H277" s="64"/>
      <c r="I277" s="64"/>
      <c r="J277" s="64"/>
      <c r="K277" s="64"/>
      <c r="L277" s="65">
        <v>6</v>
      </c>
      <c r="M277" s="64">
        <v>12531984.140000001</v>
      </c>
      <c r="N277" s="64"/>
      <c r="O277" s="66"/>
      <c r="P277" s="64"/>
      <c r="Q277" s="64"/>
      <c r="R277" s="64"/>
      <c r="S277" s="64"/>
    </row>
    <row r="278" spans="1:19" hidden="1" x14ac:dyDescent="0.25">
      <c r="A278" s="42">
        <v>253</v>
      </c>
      <c r="B278" s="67" t="s">
        <v>311</v>
      </c>
      <c r="C278" s="129">
        <f t="shared" si="20"/>
        <v>507397.59</v>
      </c>
      <c r="D278" s="63"/>
      <c r="E278" s="64">
        <v>507397.59</v>
      </c>
      <c r="F278" s="66"/>
      <c r="G278" s="66"/>
      <c r="H278" s="66"/>
      <c r="I278" s="66"/>
      <c r="J278" s="66"/>
      <c r="K278" s="64"/>
      <c r="L278" s="65"/>
      <c r="M278" s="64"/>
      <c r="N278" s="64"/>
      <c r="O278" s="66"/>
      <c r="P278" s="64"/>
      <c r="Q278" s="64"/>
      <c r="R278" s="64"/>
      <c r="S278" s="64"/>
    </row>
    <row r="279" spans="1:19" hidden="1" x14ac:dyDescent="0.25">
      <c r="A279" s="190" t="s">
        <v>312</v>
      </c>
      <c r="B279" s="191"/>
      <c r="C279" s="46">
        <f t="shared" ref="C279" si="21">ROUND(SUM(D279+E279+F279+G279+H279+I279+J279+K279+M279+O279+P279+Q279+R279+S279),2)</f>
        <v>537571531.76999998</v>
      </c>
      <c r="D279" s="70">
        <f t="shared" ref="D279:S279" si="22">ROUND(SUM(D184:D278),2)</f>
        <v>3193370.59</v>
      </c>
      <c r="E279" s="70">
        <f t="shared" si="22"/>
        <v>31315798.859999999</v>
      </c>
      <c r="F279" s="70">
        <f t="shared" si="22"/>
        <v>0</v>
      </c>
      <c r="G279" s="70">
        <f t="shared" si="22"/>
        <v>30464828.579999998</v>
      </c>
      <c r="H279" s="70">
        <f t="shared" si="22"/>
        <v>3571462.47</v>
      </c>
      <c r="I279" s="70">
        <f t="shared" si="22"/>
        <v>957311.85</v>
      </c>
      <c r="J279" s="70">
        <f t="shared" si="22"/>
        <v>17866353.09</v>
      </c>
      <c r="K279" s="70">
        <f t="shared" si="22"/>
        <v>0</v>
      </c>
      <c r="L279" s="70">
        <f t="shared" si="22"/>
        <v>176</v>
      </c>
      <c r="M279" s="70">
        <f t="shared" si="22"/>
        <v>430021421.93000001</v>
      </c>
      <c r="N279" s="70">
        <f t="shared" si="22"/>
        <v>0</v>
      </c>
      <c r="O279" s="70">
        <f t="shared" si="22"/>
        <v>4756683.5999999996</v>
      </c>
      <c r="P279" s="70">
        <f t="shared" si="22"/>
        <v>0</v>
      </c>
      <c r="Q279" s="70">
        <f t="shared" si="22"/>
        <v>0</v>
      </c>
      <c r="R279" s="70">
        <f t="shared" si="22"/>
        <v>15424300.800000001</v>
      </c>
      <c r="S279" s="70">
        <f t="shared" si="22"/>
        <v>0</v>
      </c>
    </row>
    <row r="280" spans="1:19" ht="15.75" hidden="1" x14ac:dyDescent="0.25">
      <c r="A280" s="197" t="s">
        <v>1109</v>
      </c>
      <c r="B280" s="194"/>
      <c r="C280" s="195"/>
      <c r="D280" s="82"/>
      <c r="E280" s="71"/>
      <c r="F280" s="71"/>
      <c r="G280" s="71"/>
      <c r="H280" s="71"/>
      <c r="I280" s="71"/>
      <c r="J280" s="71"/>
      <c r="K280" s="71"/>
      <c r="L280" s="83"/>
      <c r="M280" s="71"/>
      <c r="N280" s="72"/>
      <c r="O280" s="71"/>
      <c r="P280" s="71"/>
      <c r="Q280" s="71"/>
      <c r="R280" s="71"/>
      <c r="S280" s="71"/>
    </row>
    <row r="281" spans="1:19" hidden="1" x14ac:dyDescent="0.25">
      <c r="A281" s="55">
        <v>254</v>
      </c>
      <c r="B281" s="56" t="s">
        <v>313</v>
      </c>
      <c r="C281" s="57">
        <f t="shared" ref="C281:C295" si="23">ROUND(SUM(D281+E281+F281+G281+H281+I281+J281+K281+M281+O281+P281+Q281+R281+S281),2)</f>
        <v>731615.02</v>
      </c>
      <c r="D281" s="58"/>
      <c r="E281" s="59">
        <v>731615.02</v>
      </c>
      <c r="F281" s="59"/>
      <c r="G281" s="59"/>
      <c r="H281" s="59"/>
      <c r="I281" s="59"/>
      <c r="J281" s="59"/>
      <c r="K281" s="59"/>
      <c r="L281" s="60"/>
      <c r="M281" s="59"/>
      <c r="N281" s="59"/>
      <c r="O281" s="61"/>
      <c r="P281" s="59"/>
      <c r="Q281" s="59"/>
      <c r="R281" s="59"/>
      <c r="S281" s="59"/>
    </row>
    <row r="282" spans="1:19" hidden="1" x14ac:dyDescent="0.25">
      <c r="A282" s="55">
        <v>255</v>
      </c>
      <c r="B282" s="56" t="s">
        <v>1042</v>
      </c>
      <c r="C282" s="57">
        <f t="shared" si="23"/>
        <v>1620654.41</v>
      </c>
      <c r="D282" s="63"/>
      <c r="E282" s="59"/>
      <c r="F282" s="59"/>
      <c r="G282" s="59"/>
      <c r="H282" s="59"/>
      <c r="I282" s="59"/>
      <c r="J282" s="59"/>
      <c r="K282" s="59"/>
      <c r="L282" s="60"/>
      <c r="M282" s="59"/>
      <c r="N282" s="59" t="s">
        <v>56</v>
      </c>
      <c r="O282" s="61">
        <v>1620654.41</v>
      </c>
      <c r="P282" s="59"/>
      <c r="Q282" s="59"/>
      <c r="R282" s="59"/>
      <c r="S282" s="59"/>
    </row>
    <row r="283" spans="1:19" hidden="1" x14ac:dyDescent="0.25">
      <c r="A283" s="55">
        <v>256</v>
      </c>
      <c r="B283" s="62" t="s">
        <v>314</v>
      </c>
      <c r="C283" s="57">
        <f t="shared" si="23"/>
        <v>703930.11</v>
      </c>
      <c r="D283" s="63"/>
      <c r="E283" s="64">
        <v>703930.11</v>
      </c>
      <c r="F283" s="64"/>
      <c r="G283" s="64"/>
      <c r="H283" s="64"/>
      <c r="I283" s="64"/>
      <c r="J283" s="64"/>
      <c r="K283" s="64"/>
      <c r="L283" s="65"/>
      <c r="M283" s="64"/>
      <c r="N283" s="64"/>
      <c r="O283" s="66"/>
      <c r="P283" s="64"/>
      <c r="Q283" s="66"/>
      <c r="R283" s="64"/>
      <c r="S283" s="64"/>
    </row>
    <row r="284" spans="1:19" hidden="1" x14ac:dyDescent="0.25">
      <c r="A284" s="55">
        <v>257</v>
      </c>
      <c r="B284" s="62" t="s">
        <v>315</v>
      </c>
      <c r="C284" s="57">
        <f t="shared" si="23"/>
        <v>428497.52</v>
      </c>
      <c r="D284" s="63"/>
      <c r="E284" s="64">
        <v>428497.52</v>
      </c>
      <c r="F284" s="64"/>
      <c r="G284" s="64"/>
      <c r="H284" s="64"/>
      <c r="I284" s="64"/>
      <c r="J284" s="64"/>
      <c r="K284" s="64"/>
      <c r="L284" s="65"/>
      <c r="M284" s="64"/>
      <c r="N284" s="64"/>
      <c r="O284" s="66"/>
      <c r="P284" s="64"/>
      <c r="Q284" s="66"/>
      <c r="R284" s="64"/>
      <c r="S284" s="64"/>
    </row>
    <row r="285" spans="1:19" hidden="1" x14ac:dyDescent="0.25">
      <c r="A285" s="55">
        <v>258</v>
      </c>
      <c r="B285" s="62" t="s">
        <v>316</v>
      </c>
      <c r="C285" s="57">
        <f t="shared" si="23"/>
        <v>100107.51</v>
      </c>
      <c r="D285" s="63"/>
      <c r="E285" s="64">
        <v>100107.51</v>
      </c>
      <c r="F285" s="64"/>
      <c r="G285" s="64"/>
      <c r="H285" s="64"/>
      <c r="I285" s="64"/>
      <c r="J285" s="64"/>
      <c r="K285" s="64"/>
      <c r="L285" s="65"/>
      <c r="M285" s="64"/>
      <c r="N285" s="64"/>
      <c r="O285" s="66"/>
      <c r="P285" s="64"/>
      <c r="Q285" s="66"/>
      <c r="R285" s="64"/>
      <c r="S285" s="64"/>
    </row>
    <row r="286" spans="1:19" hidden="1" x14ac:dyDescent="0.25">
      <c r="A286" s="55">
        <v>259</v>
      </c>
      <c r="B286" s="62" t="s">
        <v>318</v>
      </c>
      <c r="C286" s="57">
        <f t="shared" si="23"/>
        <v>351513.26</v>
      </c>
      <c r="D286" s="63"/>
      <c r="E286" s="64">
        <v>351513.26</v>
      </c>
      <c r="F286" s="64"/>
      <c r="G286" s="64"/>
      <c r="H286" s="64"/>
      <c r="I286" s="64"/>
      <c r="J286" s="64"/>
      <c r="K286" s="64"/>
      <c r="L286" s="65"/>
      <c r="M286" s="64"/>
      <c r="N286" s="64"/>
      <c r="O286" s="66"/>
      <c r="P286" s="64"/>
      <c r="Q286" s="66"/>
      <c r="R286" s="64"/>
      <c r="S286" s="64"/>
    </row>
    <row r="287" spans="1:19" hidden="1" x14ac:dyDescent="0.25">
      <c r="A287" s="55">
        <v>260</v>
      </c>
      <c r="B287" s="62" t="s">
        <v>319</v>
      </c>
      <c r="C287" s="57">
        <f t="shared" si="23"/>
        <v>79879.06</v>
      </c>
      <c r="D287" s="63"/>
      <c r="E287" s="64">
        <v>79879.06</v>
      </c>
      <c r="F287" s="64"/>
      <c r="G287" s="64"/>
      <c r="H287" s="64"/>
      <c r="I287" s="64"/>
      <c r="J287" s="64"/>
      <c r="K287" s="64"/>
      <c r="L287" s="65"/>
      <c r="M287" s="64"/>
      <c r="N287" s="64"/>
      <c r="O287" s="66"/>
      <c r="P287" s="64"/>
      <c r="Q287" s="66"/>
      <c r="R287" s="64"/>
      <c r="S287" s="64"/>
    </row>
    <row r="288" spans="1:19" hidden="1" x14ac:dyDescent="0.25">
      <c r="A288" s="55">
        <v>261</v>
      </c>
      <c r="B288" s="62" t="s">
        <v>320</v>
      </c>
      <c r="C288" s="57">
        <f t="shared" si="23"/>
        <v>380387.95</v>
      </c>
      <c r="D288" s="63"/>
      <c r="E288" s="64">
        <v>380387.95</v>
      </c>
      <c r="F288" s="64"/>
      <c r="G288" s="64"/>
      <c r="H288" s="64"/>
      <c r="I288" s="64"/>
      <c r="J288" s="64"/>
      <c r="K288" s="64"/>
      <c r="L288" s="65"/>
      <c r="M288" s="64"/>
      <c r="N288" s="64"/>
      <c r="O288" s="66"/>
      <c r="P288" s="64"/>
      <c r="Q288" s="66"/>
      <c r="R288" s="64"/>
      <c r="S288" s="64"/>
    </row>
    <row r="289" spans="1:19" hidden="1" x14ac:dyDescent="0.25">
      <c r="A289" s="55">
        <v>262</v>
      </c>
      <c r="B289" s="62" t="s">
        <v>321</v>
      </c>
      <c r="C289" s="57">
        <f t="shared" si="23"/>
        <v>99243.64</v>
      </c>
      <c r="D289" s="63"/>
      <c r="E289" s="64">
        <v>99243.64</v>
      </c>
      <c r="F289" s="64"/>
      <c r="G289" s="64"/>
      <c r="H289" s="64"/>
      <c r="I289" s="64"/>
      <c r="J289" s="64"/>
      <c r="K289" s="64"/>
      <c r="L289" s="65"/>
      <c r="M289" s="64"/>
      <c r="N289" s="64"/>
      <c r="O289" s="66"/>
      <c r="P289" s="64"/>
      <c r="Q289" s="66"/>
      <c r="R289" s="64"/>
      <c r="S289" s="64"/>
    </row>
    <row r="290" spans="1:19" hidden="1" x14ac:dyDescent="0.25">
      <c r="A290" s="55">
        <v>263</v>
      </c>
      <c r="B290" s="62" t="s">
        <v>322</v>
      </c>
      <c r="C290" s="57">
        <f t="shared" si="23"/>
        <v>81803.27</v>
      </c>
      <c r="D290" s="63"/>
      <c r="E290" s="64">
        <v>81803.27</v>
      </c>
      <c r="F290" s="64"/>
      <c r="G290" s="64"/>
      <c r="H290" s="64"/>
      <c r="I290" s="64"/>
      <c r="J290" s="64"/>
      <c r="K290" s="64"/>
      <c r="L290" s="65"/>
      <c r="M290" s="64"/>
      <c r="N290" s="64"/>
      <c r="O290" s="66"/>
      <c r="P290" s="64"/>
      <c r="Q290" s="66"/>
      <c r="R290" s="64"/>
      <c r="S290" s="64"/>
    </row>
    <row r="291" spans="1:19" hidden="1" x14ac:dyDescent="0.25">
      <c r="A291" s="55">
        <v>264</v>
      </c>
      <c r="B291" s="62" t="s">
        <v>323</v>
      </c>
      <c r="C291" s="57">
        <f t="shared" si="23"/>
        <v>177516.09</v>
      </c>
      <c r="D291" s="63"/>
      <c r="E291" s="64">
        <v>177516.09</v>
      </c>
      <c r="F291" s="64"/>
      <c r="G291" s="64"/>
      <c r="H291" s="64"/>
      <c r="I291" s="64"/>
      <c r="J291" s="64"/>
      <c r="K291" s="64"/>
      <c r="L291" s="65"/>
      <c r="M291" s="64"/>
      <c r="N291" s="64"/>
      <c r="O291" s="66"/>
      <c r="P291" s="64"/>
      <c r="Q291" s="66"/>
      <c r="R291" s="64"/>
      <c r="S291" s="64"/>
    </row>
    <row r="292" spans="1:19" hidden="1" x14ac:dyDescent="0.25">
      <c r="A292" s="55">
        <v>265</v>
      </c>
      <c r="B292" s="62" t="s">
        <v>324</v>
      </c>
      <c r="C292" s="57">
        <f t="shared" si="23"/>
        <v>265132.39</v>
      </c>
      <c r="D292" s="63"/>
      <c r="E292" s="64">
        <v>265132.39</v>
      </c>
      <c r="F292" s="64"/>
      <c r="G292" s="64"/>
      <c r="H292" s="64"/>
      <c r="I292" s="64"/>
      <c r="J292" s="64"/>
      <c r="K292" s="64"/>
      <c r="L292" s="65"/>
      <c r="M292" s="64"/>
      <c r="N292" s="64"/>
      <c r="O292" s="66"/>
      <c r="P292" s="64"/>
      <c r="Q292" s="66"/>
      <c r="R292" s="64"/>
      <c r="S292" s="64"/>
    </row>
    <row r="293" spans="1:19" hidden="1" x14ac:dyDescent="0.25">
      <c r="A293" s="55">
        <v>266</v>
      </c>
      <c r="B293" s="62" t="s">
        <v>325</v>
      </c>
      <c r="C293" s="57">
        <f t="shared" si="23"/>
        <v>295258.09000000003</v>
      </c>
      <c r="D293" s="63"/>
      <c r="E293" s="64">
        <v>295258.09000000003</v>
      </c>
      <c r="F293" s="64"/>
      <c r="G293" s="64"/>
      <c r="H293" s="64"/>
      <c r="I293" s="64"/>
      <c r="J293" s="64"/>
      <c r="K293" s="64"/>
      <c r="L293" s="65"/>
      <c r="M293" s="64"/>
      <c r="N293" s="64"/>
      <c r="O293" s="66"/>
      <c r="P293" s="64"/>
      <c r="Q293" s="66"/>
      <c r="R293" s="64"/>
      <c r="S293" s="64"/>
    </row>
    <row r="294" spans="1:19" hidden="1" x14ac:dyDescent="0.25">
      <c r="A294" s="55">
        <v>267</v>
      </c>
      <c r="B294" s="62" t="s">
        <v>326</v>
      </c>
      <c r="C294" s="57">
        <f t="shared" si="23"/>
        <v>156814.1</v>
      </c>
      <c r="D294" s="63"/>
      <c r="E294" s="64">
        <v>156814.1</v>
      </c>
      <c r="F294" s="64"/>
      <c r="G294" s="64"/>
      <c r="H294" s="64"/>
      <c r="I294" s="64"/>
      <c r="J294" s="64"/>
      <c r="K294" s="64"/>
      <c r="L294" s="65"/>
      <c r="M294" s="64"/>
      <c r="N294" s="64"/>
      <c r="O294" s="66"/>
      <c r="P294" s="64"/>
      <c r="Q294" s="66"/>
      <c r="R294" s="64"/>
      <c r="S294" s="64"/>
    </row>
    <row r="295" spans="1:19" hidden="1" x14ac:dyDescent="0.25">
      <c r="A295" s="55">
        <v>268</v>
      </c>
      <c r="B295" s="62" t="s">
        <v>327</v>
      </c>
      <c r="C295" s="57">
        <f t="shared" si="23"/>
        <v>311239.3</v>
      </c>
      <c r="D295" s="63"/>
      <c r="E295" s="64">
        <v>311239.3</v>
      </c>
      <c r="F295" s="64"/>
      <c r="G295" s="64"/>
      <c r="H295" s="64"/>
      <c r="I295" s="64"/>
      <c r="J295" s="64"/>
      <c r="K295" s="64"/>
      <c r="L295" s="65"/>
      <c r="M295" s="64"/>
      <c r="N295" s="64"/>
      <c r="O295" s="66"/>
      <c r="P295" s="64"/>
      <c r="Q295" s="66"/>
      <c r="R295" s="64"/>
      <c r="S295" s="64"/>
    </row>
    <row r="296" spans="1:19" hidden="1" x14ac:dyDescent="0.25">
      <c r="A296" s="190" t="s">
        <v>1114</v>
      </c>
      <c r="B296" s="191"/>
      <c r="C296" s="46">
        <f>ROUND(SUM(D296+E296+F296+G296+H296+I296+J296+K296+M296+O296+P296+Q296+S296+R296),2)</f>
        <v>5783591.7199999997</v>
      </c>
      <c r="D296" s="135">
        <f t="shared" ref="D296:S296" si="24">ROUND(SUM(D281:D295),2)</f>
        <v>0</v>
      </c>
      <c r="E296" s="135">
        <f t="shared" si="24"/>
        <v>4162937.31</v>
      </c>
      <c r="F296" s="135">
        <f t="shared" si="24"/>
        <v>0</v>
      </c>
      <c r="G296" s="135">
        <f t="shared" si="24"/>
        <v>0</v>
      </c>
      <c r="H296" s="135">
        <f t="shared" si="24"/>
        <v>0</v>
      </c>
      <c r="I296" s="135">
        <f t="shared" si="24"/>
        <v>0</v>
      </c>
      <c r="J296" s="135">
        <f t="shared" si="24"/>
        <v>0</v>
      </c>
      <c r="K296" s="135">
        <f t="shared" si="24"/>
        <v>0</v>
      </c>
      <c r="L296" s="135">
        <f t="shared" si="24"/>
        <v>0</v>
      </c>
      <c r="M296" s="135">
        <f t="shared" si="24"/>
        <v>0</v>
      </c>
      <c r="N296" s="135">
        <f t="shared" si="24"/>
        <v>0</v>
      </c>
      <c r="O296" s="135">
        <f t="shared" si="24"/>
        <v>1620654.41</v>
      </c>
      <c r="P296" s="135">
        <f t="shared" si="24"/>
        <v>0</v>
      </c>
      <c r="Q296" s="135">
        <f t="shared" si="24"/>
        <v>0</v>
      </c>
      <c r="R296" s="135">
        <f t="shared" si="24"/>
        <v>0</v>
      </c>
      <c r="S296" s="135">
        <f t="shared" si="24"/>
        <v>0</v>
      </c>
    </row>
    <row r="297" spans="1:19" ht="15.75" hidden="1" x14ac:dyDescent="0.25">
      <c r="A297" s="155" t="s">
        <v>328</v>
      </c>
      <c r="B297" s="156"/>
      <c r="C297" s="159"/>
      <c r="D297" s="64"/>
      <c r="E297" s="71"/>
      <c r="F297" s="71"/>
      <c r="G297" s="71"/>
      <c r="H297" s="71"/>
      <c r="I297" s="71"/>
      <c r="J297" s="71"/>
      <c r="K297" s="71"/>
      <c r="L297" s="43"/>
      <c r="M297" s="71"/>
      <c r="N297" s="72"/>
      <c r="O297" s="71"/>
      <c r="P297" s="71"/>
      <c r="Q297" s="71"/>
      <c r="R297" s="71"/>
      <c r="S297" s="71"/>
    </row>
    <row r="298" spans="1:19" hidden="1" x14ac:dyDescent="0.25">
      <c r="A298" s="55">
        <v>269</v>
      </c>
      <c r="B298" s="56" t="s">
        <v>329</v>
      </c>
      <c r="C298" s="129">
        <f t="shared" ref="C298:C336" si="25">ROUND(SUM(D298+E298+F298+G298+H298+I298+J298+K298+M298+O298+P298+Q298+R298+S298),2)</f>
        <v>106987.33</v>
      </c>
      <c r="D298" s="58"/>
      <c r="E298" s="59">
        <v>106987.33</v>
      </c>
      <c r="F298" s="59"/>
      <c r="G298" s="59"/>
      <c r="H298" s="59"/>
      <c r="I298" s="59"/>
      <c r="J298" s="59"/>
      <c r="K298" s="59"/>
      <c r="L298" s="60"/>
      <c r="M298" s="59"/>
      <c r="N298" s="59"/>
      <c r="O298" s="61"/>
      <c r="P298" s="59"/>
      <c r="Q298" s="59"/>
      <c r="R298" s="59"/>
      <c r="S298" s="59"/>
    </row>
    <row r="299" spans="1:19" hidden="1" x14ac:dyDescent="0.25">
      <c r="A299" s="55">
        <v>270</v>
      </c>
      <c r="B299" s="56" t="s">
        <v>330</v>
      </c>
      <c r="C299" s="129">
        <f t="shared" si="25"/>
        <v>84745.65</v>
      </c>
      <c r="D299" s="58"/>
      <c r="E299" s="59">
        <v>84745.65</v>
      </c>
      <c r="F299" s="59"/>
      <c r="G299" s="59"/>
      <c r="H299" s="59"/>
      <c r="I299" s="59"/>
      <c r="J299" s="59"/>
      <c r="K299" s="59"/>
      <c r="L299" s="60"/>
      <c r="M299" s="59"/>
      <c r="N299" s="59"/>
      <c r="O299" s="61"/>
      <c r="P299" s="59"/>
      <c r="Q299" s="59"/>
      <c r="R299" s="59"/>
      <c r="S299" s="59"/>
    </row>
    <row r="300" spans="1:19" hidden="1" x14ac:dyDescent="0.25">
      <c r="A300" s="55">
        <v>271</v>
      </c>
      <c r="B300" s="56" t="s">
        <v>331</v>
      </c>
      <c r="C300" s="129">
        <f t="shared" si="25"/>
        <v>78595.100000000006</v>
      </c>
      <c r="D300" s="58"/>
      <c r="E300" s="59">
        <v>78595.100000000006</v>
      </c>
      <c r="F300" s="59"/>
      <c r="G300" s="59"/>
      <c r="H300" s="59"/>
      <c r="I300" s="59"/>
      <c r="J300" s="59"/>
      <c r="K300" s="59"/>
      <c r="L300" s="60"/>
      <c r="M300" s="59"/>
      <c r="N300" s="59"/>
      <c r="O300" s="61"/>
      <c r="P300" s="59"/>
      <c r="Q300" s="59"/>
      <c r="R300" s="59"/>
      <c r="S300" s="59"/>
    </row>
    <row r="301" spans="1:19" hidden="1" x14ac:dyDescent="0.25">
      <c r="A301" s="55">
        <v>272</v>
      </c>
      <c r="B301" s="56" t="s">
        <v>332</v>
      </c>
      <c r="C301" s="129">
        <f t="shared" si="25"/>
        <v>71583.539999999994</v>
      </c>
      <c r="D301" s="58"/>
      <c r="E301" s="59">
        <v>71583.539999999994</v>
      </c>
      <c r="F301" s="59"/>
      <c r="G301" s="59"/>
      <c r="H301" s="59"/>
      <c r="I301" s="59"/>
      <c r="J301" s="59"/>
      <c r="K301" s="59"/>
      <c r="L301" s="60"/>
      <c r="M301" s="59"/>
      <c r="N301" s="59"/>
      <c r="O301" s="61"/>
      <c r="P301" s="59"/>
      <c r="Q301" s="59"/>
      <c r="R301" s="59"/>
      <c r="S301" s="59"/>
    </row>
    <row r="302" spans="1:19" hidden="1" x14ac:dyDescent="0.25">
      <c r="A302" s="55">
        <v>273</v>
      </c>
      <c r="B302" s="56" t="s">
        <v>333</v>
      </c>
      <c r="C302" s="129">
        <f t="shared" si="25"/>
        <v>78912.039999999994</v>
      </c>
      <c r="D302" s="58"/>
      <c r="E302" s="59">
        <v>78912.039999999994</v>
      </c>
      <c r="F302" s="59"/>
      <c r="G302" s="59"/>
      <c r="H302" s="59"/>
      <c r="I302" s="59"/>
      <c r="J302" s="59"/>
      <c r="K302" s="59"/>
      <c r="L302" s="60"/>
      <c r="M302" s="59"/>
      <c r="N302" s="59"/>
      <c r="O302" s="61"/>
      <c r="P302" s="59"/>
      <c r="Q302" s="59"/>
      <c r="R302" s="59"/>
      <c r="S302" s="59"/>
    </row>
    <row r="303" spans="1:19" hidden="1" x14ac:dyDescent="0.25">
      <c r="A303" s="55">
        <v>274</v>
      </c>
      <c r="B303" s="56" t="s">
        <v>334</v>
      </c>
      <c r="C303" s="129">
        <f t="shared" si="25"/>
        <v>79028.59</v>
      </c>
      <c r="D303" s="58"/>
      <c r="E303" s="59">
        <v>79028.59</v>
      </c>
      <c r="F303" s="59"/>
      <c r="G303" s="59"/>
      <c r="H303" s="59"/>
      <c r="I303" s="59"/>
      <c r="J303" s="59"/>
      <c r="K303" s="59"/>
      <c r="L303" s="60"/>
      <c r="M303" s="59"/>
      <c r="N303" s="59"/>
      <c r="O303" s="61"/>
      <c r="P303" s="59"/>
      <c r="Q303" s="59"/>
      <c r="R303" s="59"/>
      <c r="S303" s="59"/>
    </row>
    <row r="304" spans="1:19" hidden="1" x14ac:dyDescent="0.25">
      <c r="A304" s="55">
        <v>275</v>
      </c>
      <c r="B304" s="56" t="s">
        <v>335</v>
      </c>
      <c r="C304" s="129">
        <f t="shared" si="25"/>
        <v>79175.600000000006</v>
      </c>
      <c r="D304" s="58"/>
      <c r="E304" s="59">
        <v>79175.600000000006</v>
      </c>
      <c r="F304" s="59"/>
      <c r="G304" s="59"/>
      <c r="H304" s="59"/>
      <c r="I304" s="59"/>
      <c r="J304" s="59"/>
      <c r="K304" s="59"/>
      <c r="L304" s="60"/>
      <c r="M304" s="59"/>
      <c r="N304" s="59"/>
      <c r="O304" s="61"/>
      <c r="P304" s="59"/>
      <c r="Q304" s="59"/>
      <c r="R304" s="59"/>
      <c r="S304" s="59"/>
    </row>
    <row r="305" spans="1:19" hidden="1" x14ac:dyDescent="0.25">
      <c r="A305" s="55">
        <v>276</v>
      </c>
      <c r="B305" s="56" t="s">
        <v>336</v>
      </c>
      <c r="C305" s="129">
        <f t="shared" si="25"/>
        <v>87151.99</v>
      </c>
      <c r="D305" s="58"/>
      <c r="E305" s="59">
        <v>87151.99</v>
      </c>
      <c r="F305" s="59"/>
      <c r="G305" s="59"/>
      <c r="H305" s="59"/>
      <c r="I305" s="59"/>
      <c r="J305" s="59"/>
      <c r="K305" s="59"/>
      <c r="L305" s="60"/>
      <c r="M305" s="59"/>
      <c r="N305" s="59"/>
      <c r="O305" s="61"/>
      <c r="P305" s="59"/>
      <c r="Q305" s="59"/>
      <c r="R305" s="59"/>
      <c r="S305" s="59"/>
    </row>
    <row r="306" spans="1:19" hidden="1" x14ac:dyDescent="0.25">
      <c r="A306" s="55">
        <v>277</v>
      </c>
      <c r="B306" s="56" t="s">
        <v>337</v>
      </c>
      <c r="C306" s="129">
        <f t="shared" si="25"/>
        <v>109162.18</v>
      </c>
      <c r="D306" s="58"/>
      <c r="E306" s="59">
        <v>109162.18</v>
      </c>
      <c r="F306" s="59"/>
      <c r="G306" s="59"/>
      <c r="H306" s="59"/>
      <c r="I306" s="59"/>
      <c r="J306" s="59"/>
      <c r="K306" s="59"/>
      <c r="L306" s="60"/>
      <c r="M306" s="59"/>
      <c r="N306" s="59"/>
      <c r="O306" s="61"/>
      <c r="P306" s="59"/>
      <c r="Q306" s="59"/>
      <c r="R306" s="59"/>
      <c r="S306" s="59"/>
    </row>
    <row r="307" spans="1:19" hidden="1" x14ac:dyDescent="0.25">
      <c r="A307" s="55">
        <v>278</v>
      </c>
      <c r="B307" s="56" t="s">
        <v>338</v>
      </c>
      <c r="C307" s="129">
        <f t="shared" si="25"/>
        <v>109126.57</v>
      </c>
      <c r="D307" s="58"/>
      <c r="E307" s="59">
        <v>109126.57</v>
      </c>
      <c r="F307" s="59"/>
      <c r="G307" s="59"/>
      <c r="H307" s="59"/>
      <c r="I307" s="59"/>
      <c r="J307" s="59"/>
      <c r="K307" s="59"/>
      <c r="L307" s="60"/>
      <c r="M307" s="59"/>
      <c r="N307" s="59"/>
      <c r="O307" s="61"/>
      <c r="P307" s="59"/>
      <c r="Q307" s="59"/>
      <c r="R307" s="59"/>
      <c r="S307" s="59"/>
    </row>
    <row r="308" spans="1:19" hidden="1" x14ac:dyDescent="0.25">
      <c r="A308" s="55">
        <v>279</v>
      </c>
      <c r="B308" s="56" t="s">
        <v>339</v>
      </c>
      <c r="C308" s="129">
        <f t="shared" si="25"/>
        <v>109130</v>
      </c>
      <c r="D308" s="58"/>
      <c r="E308" s="59">
        <v>109130</v>
      </c>
      <c r="F308" s="59"/>
      <c r="G308" s="59"/>
      <c r="H308" s="59"/>
      <c r="I308" s="59"/>
      <c r="J308" s="59"/>
      <c r="K308" s="59"/>
      <c r="L308" s="60"/>
      <c r="M308" s="59"/>
      <c r="N308" s="59"/>
      <c r="O308" s="61"/>
      <c r="P308" s="59"/>
      <c r="Q308" s="59"/>
      <c r="R308" s="59"/>
      <c r="S308" s="59"/>
    </row>
    <row r="309" spans="1:19" hidden="1" x14ac:dyDescent="0.25">
      <c r="A309" s="55">
        <v>280</v>
      </c>
      <c r="B309" s="56" t="s">
        <v>340</v>
      </c>
      <c r="C309" s="129">
        <f t="shared" si="25"/>
        <v>314513.43</v>
      </c>
      <c r="D309" s="58"/>
      <c r="E309" s="59">
        <v>314513.43</v>
      </c>
      <c r="F309" s="59"/>
      <c r="G309" s="59"/>
      <c r="H309" s="59"/>
      <c r="I309" s="59"/>
      <c r="J309" s="59"/>
      <c r="K309" s="59"/>
      <c r="L309" s="60"/>
      <c r="M309" s="59"/>
      <c r="N309" s="59"/>
      <c r="O309" s="61"/>
      <c r="P309" s="59"/>
      <c r="Q309" s="59"/>
      <c r="R309" s="59"/>
      <c r="S309" s="59"/>
    </row>
    <row r="310" spans="1:19" hidden="1" x14ac:dyDescent="0.25">
      <c r="A310" s="55">
        <v>281</v>
      </c>
      <c r="B310" s="56" t="s">
        <v>341</v>
      </c>
      <c r="C310" s="129">
        <f t="shared" si="25"/>
        <v>106619.05</v>
      </c>
      <c r="D310" s="58"/>
      <c r="E310" s="59">
        <v>106619.05</v>
      </c>
      <c r="F310" s="59"/>
      <c r="G310" s="59"/>
      <c r="H310" s="59"/>
      <c r="I310" s="59"/>
      <c r="J310" s="59"/>
      <c r="K310" s="59"/>
      <c r="L310" s="60"/>
      <c r="M310" s="59"/>
      <c r="N310" s="59"/>
      <c r="O310" s="61"/>
      <c r="P310" s="59"/>
      <c r="Q310" s="59"/>
      <c r="R310" s="59"/>
      <c r="S310" s="59"/>
    </row>
    <row r="311" spans="1:19" hidden="1" x14ac:dyDescent="0.25">
      <c r="A311" s="55">
        <v>282</v>
      </c>
      <c r="B311" s="56" t="s">
        <v>342</v>
      </c>
      <c r="C311" s="129">
        <f t="shared" si="25"/>
        <v>359703.16</v>
      </c>
      <c r="D311" s="58"/>
      <c r="E311" s="59">
        <v>359703.16</v>
      </c>
      <c r="F311" s="59"/>
      <c r="G311" s="59"/>
      <c r="H311" s="59"/>
      <c r="I311" s="59"/>
      <c r="J311" s="59"/>
      <c r="K311" s="59"/>
      <c r="L311" s="60"/>
      <c r="M311" s="59"/>
      <c r="N311" s="59"/>
      <c r="O311" s="61"/>
      <c r="P311" s="59"/>
      <c r="Q311" s="59"/>
      <c r="R311" s="59"/>
      <c r="S311" s="59"/>
    </row>
    <row r="312" spans="1:19" hidden="1" x14ac:dyDescent="0.25">
      <c r="A312" s="55">
        <v>283</v>
      </c>
      <c r="B312" s="56" t="s">
        <v>343</v>
      </c>
      <c r="C312" s="129">
        <f t="shared" si="25"/>
        <v>128926.8</v>
      </c>
      <c r="D312" s="58"/>
      <c r="E312" s="59">
        <v>128926.8</v>
      </c>
      <c r="F312" s="59"/>
      <c r="G312" s="59"/>
      <c r="H312" s="59"/>
      <c r="I312" s="59"/>
      <c r="J312" s="59"/>
      <c r="K312" s="59"/>
      <c r="L312" s="60"/>
      <c r="M312" s="59"/>
      <c r="N312" s="59"/>
      <c r="O312" s="61"/>
      <c r="P312" s="59"/>
      <c r="Q312" s="59"/>
      <c r="R312" s="59"/>
      <c r="S312" s="59"/>
    </row>
    <row r="313" spans="1:19" hidden="1" x14ac:dyDescent="0.25">
      <c r="A313" s="55">
        <v>284</v>
      </c>
      <c r="B313" s="56" t="s">
        <v>344</v>
      </c>
      <c r="C313" s="129">
        <f t="shared" si="25"/>
        <v>224084.44</v>
      </c>
      <c r="D313" s="58"/>
      <c r="E313" s="59">
        <v>224084.44</v>
      </c>
      <c r="F313" s="59"/>
      <c r="G313" s="59"/>
      <c r="H313" s="59"/>
      <c r="I313" s="59"/>
      <c r="J313" s="59"/>
      <c r="K313" s="59"/>
      <c r="L313" s="60"/>
      <c r="M313" s="59"/>
      <c r="N313" s="59"/>
      <c r="O313" s="61"/>
      <c r="P313" s="59"/>
      <c r="Q313" s="59"/>
      <c r="R313" s="59"/>
      <c r="S313" s="59"/>
    </row>
    <row r="314" spans="1:19" hidden="1" x14ac:dyDescent="0.25">
      <c r="A314" s="55">
        <v>285</v>
      </c>
      <c r="B314" s="56" t="s">
        <v>345</v>
      </c>
      <c r="C314" s="129">
        <f t="shared" si="25"/>
        <v>188658.29</v>
      </c>
      <c r="D314" s="58"/>
      <c r="E314" s="59">
        <v>188658.29</v>
      </c>
      <c r="F314" s="59"/>
      <c r="G314" s="59"/>
      <c r="H314" s="59"/>
      <c r="I314" s="59"/>
      <c r="J314" s="59"/>
      <c r="K314" s="59"/>
      <c r="L314" s="60"/>
      <c r="M314" s="59"/>
      <c r="N314" s="59"/>
      <c r="O314" s="61"/>
      <c r="P314" s="59"/>
      <c r="Q314" s="59"/>
      <c r="R314" s="59"/>
      <c r="S314" s="59"/>
    </row>
    <row r="315" spans="1:19" hidden="1" x14ac:dyDescent="0.25">
      <c r="A315" s="55">
        <v>286</v>
      </c>
      <c r="B315" s="56" t="s">
        <v>346</v>
      </c>
      <c r="C315" s="129">
        <f t="shared" si="25"/>
        <v>421772.27</v>
      </c>
      <c r="D315" s="58"/>
      <c r="E315" s="59">
        <v>421772.27</v>
      </c>
      <c r="F315" s="59"/>
      <c r="G315" s="59"/>
      <c r="H315" s="59"/>
      <c r="I315" s="59"/>
      <c r="J315" s="59"/>
      <c r="K315" s="59"/>
      <c r="L315" s="60"/>
      <c r="M315" s="59"/>
      <c r="N315" s="59"/>
      <c r="O315" s="61"/>
      <c r="P315" s="59"/>
      <c r="Q315" s="59"/>
      <c r="R315" s="59"/>
      <c r="S315" s="59"/>
    </row>
    <row r="316" spans="1:19" hidden="1" x14ac:dyDescent="0.25">
      <c r="A316" s="55">
        <v>287</v>
      </c>
      <c r="B316" s="56" t="s">
        <v>347</v>
      </c>
      <c r="C316" s="129">
        <f t="shared" si="25"/>
        <v>288898.43</v>
      </c>
      <c r="D316" s="58"/>
      <c r="E316" s="59">
        <v>288898.43</v>
      </c>
      <c r="F316" s="59"/>
      <c r="G316" s="59"/>
      <c r="H316" s="59"/>
      <c r="I316" s="59"/>
      <c r="J316" s="59"/>
      <c r="K316" s="59"/>
      <c r="L316" s="60"/>
      <c r="M316" s="59"/>
      <c r="N316" s="59"/>
      <c r="O316" s="61"/>
      <c r="P316" s="59"/>
      <c r="Q316" s="59"/>
      <c r="R316" s="59"/>
      <c r="S316" s="59"/>
    </row>
    <row r="317" spans="1:19" hidden="1" x14ac:dyDescent="0.25">
      <c r="A317" s="55">
        <v>288</v>
      </c>
      <c r="B317" s="56" t="s">
        <v>348</v>
      </c>
      <c r="C317" s="129">
        <f t="shared" si="25"/>
        <v>314513.43</v>
      </c>
      <c r="D317" s="58"/>
      <c r="E317" s="59">
        <v>314513.43</v>
      </c>
      <c r="F317" s="59"/>
      <c r="G317" s="59"/>
      <c r="H317" s="59"/>
      <c r="I317" s="59"/>
      <c r="J317" s="59"/>
      <c r="K317" s="59"/>
      <c r="L317" s="60"/>
      <c r="M317" s="59"/>
      <c r="N317" s="59"/>
      <c r="O317" s="61"/>
      <c r="P317" s="59"/>
      <c r="Q317" s="59"/>
      <c r="R317" s="59"/>
      <c r="S317" s="59"/>
    </row>
    <row r="318" spans="1:19" hidden="1" x14ac:dyDescent="0.25">
      <c r="A318" s="55">
        <v>289</v>
      </c>
      <c r="B318" s="56" t="s">
        <v>349</v>
      </c>
      <c r="C318" s="129">
        <f t="shared" si="25"/>
        <v>191323.72</v>
      </c>
      <c r="D318" s="58"/>
      <c r="E318" s="59">
        <v>191323.72</v>
      </c>
      <c r="F318" s="59"/>
      <c r="G318" s="59"/>
      <c r="H318" s="59"/>
      <c r="I318" s="59"/>
      <c r="J318" s="59"/>
      <c r="K318" s="59"/>
      <c r="L318" s="60"/>
      <c r="M318" s="59"/>
      <c r="N318" s="59"/>
      <c r="O318" s="61"/>
      <c r="P318" s="59"/>
      <c r="Q318" s="59"/>
      <c r="R318" s="59"/>
      <c r="S318" s="59"/>
    </row>
    <row r="319" spans="1:19" hidden="1" x14ac:dyDescent="0.25">
      <c r="A319" s="55">
        <v>290</v>
      </c>
      <c r="B319" s="56" t="s">
        <v>350</v>
      </c>
      <c r="C319" s="129">
        <f t="shared" si="25"/>
        <v>78967.710000000006</v>
      </c>
      <c r="D319" s="58"/>
      <c r="E319" s="59">
        <v>78967.710000000006</v>
      </c>
      <c r="F319" s="59"/>
      <c r="G319" s="59"/>
      <c r="H319" s="59"/>
      <c r="I319" s="59"/>
      <c r="J319" s="59"/>
      <c r="K319" s="59"/>
      <c r="L319" s="60"/>
      <c r="M319" s="59"/>
      <c r="N319" s="59"/>
      <c r="O319" s="61"/>
      <c r="P319" s="59"/>
      <c r="Q319" s="59"/>
      <c r="R319" s="59"/>
      <c r="S319" s="59"/>
    </row>
    <row r="320" spans="1:19" hidden="1" x14ac:dyDescent="0.25">
      <c r="A320" s="55">
        <v>291</v>
      </c>
      <c r="B320" s="56" t="s">
        <v>351</v>
      </c>
      <c r="C320" s="129">
        <f t="shared" si="25"/>
        <v>245489.83</v>
      </c>
      <c r="D320" s="58"/>
      <c r="E320" s="59">
        <v>245489.83</v>
      </c>
      <c r="F320" s="59"/>
      <c r="G320" s="59"/>
      <c r="H320" s="59"/>
      <c r="I320" s="59"/>
      <c r="J320" s="59"/>
      <c r="K320" s="59"/>
      <c r="L320" s="60"/>
      <c r="M320" s="59"/>
      <c r="N320" s="59"/>
      <c r="O320" s="61"/>
      <c r="P320" s="59"/>
      <c r="Q320" s="59"/>
      <c r="R320" s="59"/>
      <c r="S320" s="59"/>
    </row>
    <row r="321" spans="1:19" hidden="1" x14ac:dyDescent="0.25">
      <c r="A321" s="55">
        <v>292</v>
      </c>
      <c r="B321" s="56" t="s">
        <v>352</v>
      </c>
      <c r="C321" s="129">
        <f t="shared" si="25"/>
        <v>387277.94</v>
      </c>
      <c r="D321" s="58"/>
      <c r="E321" s="59">
        <v>387277.94</v>
      </c>
      <c r="F321" s="59"/>
      <c r="G321" s="59"/>
      <c r="H321" s="59"/>
      <c r="I321" s="59"/>
      <c r="J321" s="59"/>
      <c r="K321" s="59"/>
      <c r="L321" s="60"/>
      <c r="M321" s="59"/>
      <c r="N321" s="59"/>
      <c r="O321" s="61"/>
      <c r="P321" s="59"/>
      <c r="Q321" s="59"/>
      <c r="R321" s="59"/>
      <c r="S321" s="59"/>
    </row>
    <row r="322" spans="1:19" hidden="1" x14ac:dyDescent="0.25">
      <c r="A322" s="55">
        <v>293</v>
      </c>
      <c r="B322" s="56" t="s">
        <v>353</v>
      </c>
      <c r="C322" s="129">
        <f t="shared" si="25"/>
        <v>192107.3</v>
      </c>
      <c r="D322" s="58"/>
      <c r="E322" s="59">
        <v>192107.3</v>
      </c>
      <c r="F322" s="59"/>
      <c r="G322" s="59"/>
      <c r="H322" s="59"/>
      <c r="I322" s="59"/>
      <c r="J322" s="59"/>
      <c r="K322" s="59"/>
      <c r="L322" s="60"/>
      <c r="M322" s="59"/>
      <c r="N322" s="59"/>
      <c r="O322" s="61"/>
      <c r="P322" s="59"/>
      <c r="Q322" s="59"/>
      <c r="R322" s="59"/>
      <c r="S322" s="59"/>
    </row>
    <row r="323" spans="1:19" hidden="1" x14ac:dyDescent="0.25">
      <c r="A323" s="55">
        <v>294</v>
      </c>
      <c r="B323" s="56" t="s">
        <v>354</v>
      </c>
      <c r="C323" s="129">
        <f t="shared" si="25"/>
        <v>745188.24</v>
      </c>
      <c r="D323" s="63">
        <v>1777.3</v>
      </c>
      <c r="E323" s="59">
        <v>104092.86</v>
      </c>
      <c r="F323" s="59"/>
      <c r="G323" s="59"/>
      <c r="H323" s="59"/>
      <c r="I323" s="59"/>
      <c r="J323" s="59">
        <v>639318.07999999996</v>
      </c>
      <c r="K323" s="59"/>
      <c r="L323" s="60"/>
      <c r="M323" s="59"/>
      <c r="N323" s="59"/>
      <c r="O323" s="61"/>
      <c r="P323" s="59"/>
      <c r="Q323" s="59"/>
      <c r="R323" s="59"/>
      <c r="S323" s="59"/>
    </row>
    <row r="324" spans="1:19" hidden="1" x14ac:dyDescent="0.25">
      <c r="A324" s="55">
        <v>295</v>
      </c>
      <c r="B324" s="56" t="s">
        <v>355</v>
      </c>
      <c r="C324" s="129">
        <f t="shared" si="25"/>
        <v>319933.34000000003</v>
      </c>
      <c r="D324" s="58"/>
      <c r="E324" s="59">
        <v>319933.34000000003</v>
      </c>
      <c r="F324" s="59"/>
      <c r="G324" s="59"/>
      <c r="H324" s="59"/>
      <c r="I324" s="59"/>
      <c r="J324" s="59"/>
      <c r="K324" s="59"/>
      <c r="L324" s="60"/>
      <c r="M324" s="59"/>
      <c r="N324" s="59"/>
      <c r="O324" s="61"/>
      <c r="P324" s="59"/>
      <c r="Q324" s="59"/>
      <c r="R324" s="59"/>
      <c r="S324" s="59"/>
    </row>
    <row r="325" spans="1:19" hidden="1" x14ac:dyDescent="0.25">
      <c r="A325" s="55">
        <v>296</v>
      </c>
      <c r="B325" s="56" t="s">
        <v>356</v>
      </c>
      <c r="C325" s="129">
        <f t="shared" si="25"/>
        <v>156373.21</v>
      </c>
      <c r="D325" s="58"/>
      <c r="E325" s="59">
        <v>156373.21</v>
      </c>
      <c r="F325" s="59"/>
      <c r="G325" s="59"/>
      <c r="H325" s="59"/>
      <c r="I325" s="59"/>
      <c r="J325" s="59"/>
      <c r="K325" s="59"/>
      <c r="L325" s="60"/>
      <c r="M325" s="59"/>
      <c r="N325" s="59"/>
      <c r="O325" s="61"/>
      <c r="P325" s="59"/>
      <c r="Q325" s="59"/>
      <c r="R325" s="59"/>
      <c r="S325" s="59"/>
    </row>
    <row r="326" spans="1:19" hidden="1" x14ac:dyDescent="0.25">
      <c r="A326" s="55">
        <v>297</v>
      </c>
      <c r="B326" s="56" t="s">
        <v>357</v>
      </c>
      <c r="C326" s="129">
        <f t="shared" si="25"/>
        <v>72647.58</v>
      </c>
      <c r="D326" s="58"/>
      <c r="E326" s="59">
        <v>72647.58</v>
      </c>
      <c r="F326" s="59"/>
      <c r="G326" s="59"/>
      <c r="H326" s="59"/>
      <c r="I326" s="59"/>
      <c r="J326" s="59"/>
      <c r="K326" s="59"/>
      <c r="L326" s="60"/>
      <c r="M326" s="59"/>
      <c r="N326" s="59"/>
      <c r="O326" s="61"/>
      <c r="P326" s="59"/>
      <c r="Q326" s="59"/>
      <c r="R326" s="59"/>
      <c r="S326" s="59"/>
    </row>
    <row r="327" spans="1:19" hidden="1" x14ac:dyDescent="0.25">
      <c r="A327" s="55">
        <v>298</v>
      </c>
      <c r="B327" s="56" t="s">
        <v>358</v>
      </c>
      <c r="C327" s="129">
        <f t="shared" si="25"/>
        <v>199442.52</v>
      </c>
      <c r="D327" s="58"/>
      <c r="E327" s="59">
        <v>199442.52</v>
      </c>
      <c r="F327" s="59"/>
      <c r="G327" s="59"/>
      <c r="H327" s="59"/>
      <c r="I327" s="59"/>
      <c r="J327" s="59"/>
      <c r="K327" s="59"/>
      <c r="L327" s="60"/>
      <c r="M327" s="59"/>
      <c r="N327" s="59"/>
      <c r="O327" s="61"/>
      <c r="P327" s="59"/>
      <c r="Q327" s="59"/>
      <c r="R327" s="59"/>
      <c r="S327" s="59"/>
    </row>
    <row r="328" spans="1:19" hidden="1" x14ac:dyDescent="0.25">
      <c r="A328" s="55">
        <v>299</v>
      </c>
      <c r="B328" s="56" t="s">
        <v>359</v>
      </c>
      <c r="C328" s="129">
        <f t="shared" si="25"/>
        <v>133753.73000000001</v>
      </c>
      <c r="D328" s="58"/>
      <c r="E328" s="59">
        <v>133753.73000000001</v>
      </c>
      <c r="F328" s="59"/>
      <c r="G328" s="59"/>
      <c r="H328" s="59"/>
      <c r="I328" s="59"/>
      <c r="J328" s="59"/>
      <c r="K328" s="59"/>
      <c r="L328" s="60"/>
      <c r="M328" s="59"/>
      <c r="N328" s="59"/>
      <c r="O328" s="61"/>
      <c r="P328" s="59"/>
      <c r="Q328" s="59"/>
      <c r="R328" s="59"/>
      <c r="S328" s="59"/>
    </row>
    <row r="329" spans="1:19" hidden="1" x14ac:dyDescent="0.25">
      <c r="A329" s="55">
        <v>300</v>
      </c>
      <c r="B329" s="56" t="s">
        <v>360</v>
      </c>
      <c r="C329" s="129">
        <f t="shared" si="25"/>
        <v>13676796.560000001</v>
      </c>
      <c r="D329" s="63">
        <v>37363.449999999997</v>
      </c>
      <c r="E329" s="59">
        <v>199344.39</v>
      </c>
      <c r="F329" s="59"/>
      <c r="G329" s="59"/>
      <c r="H329" s="59"/>
      <c r="I329" s="59"/>
      <c r="J329" s="59"/>
      <c r="K329" s="59"/>
      <c r="L329" s="60"/>
      <c r="M329" s="59"/>
      <c r="N329" s="59"/>
      <c r="O329" s="61"/>
      <c r="P329" s="59"/>
      <c r="Q329" s="59"/>
      <c r="R329" s="59">
        <v>13440088.720000001</v>
      </c>
      <c r="S329" s="59"/>
    </row>
    <row r="330" spans="1:19" hidden="1" x14ac:dyDescent="0.25">
      <c r="A330" s="55">
        <v>301</v>
      </c>
      <c r="B330" s="56" t="s">
        <v>143</v>
      </c>
      <c r="C330" s="129">
        <f t="shared" si="25"/>
        <v>12670865.07</v>
      </c>
      <c r="D330" s="63">
        <v>34571.68</v>
      </c>
      <c r="E330" s="59">
        <v>200436.96</v>
      </c>
      <c r="F330" s="59"/>
      <c r="G330" s="59"/>
      <c r="H330" s="59"/>
      <c r="I330" s="59"/>
      <c r="J330" s="59"/>
      <c r="K330" s="59"/>
      <c r="L330" s="60"/>
      <c r="M330" s="59"/>
      <c r="N330" s="59"/>
      <c r="O330" s="61"/>
      <c r="P330" s="59"/>
      <c r="Q330" s="59"/>
      <c r="R330" s="59">
        <v>12435856.43</v>
      </c>
      <c r="S330" s="59"/>
    </row>
    <row r="331" spans="1:19" hidden="1" x14ac:dyDescent="0.25">
      <c r="A331" s="55">
        <v>302</v>
      </c>
      <c r="B331" s="56" t="s">
        <v>1091</v>
      </c>
      <c r="C331" s="129">
        <f t="shared" si="25"/>
        <v>1675274.41</v>
      </c>
      <c r="D331" s="63"/>
      <c r="E331" s="59"/>
      <c r="F331" s="59"/>
      <c r="G331" s="59">
        <v>1675274.41</v>
      </c>
      <c r="H331" s="59"/>
      <c r="I331" s="59"/>
      <c r="J331" s="59"/>
      <c r="K331" s="59"/>
      <c r="L331" s="60"/>
      <c r="M331" s="59"/>
      <c r="N331" s="59"/>
      <c r="O331" s="61"/>
      <c r="P331" s="59"/>
      <c r="Q331" s="59"/>
      <c r="R331" s="59"/>
      <c r="S331" s="59"/>
    </row>
    <row r="332" spans="1:19" hidden="1" x14ac:dyDescent="0.25">
      <c r="A332" s="55">
        <v>303</v>
      </c>
      <c r="B332" s="62" t="s">
        <v>361</v>
      </c>
      <c r="C332" s="129">
        <f t="shared" si="25"/>
        <v>94084.82</v>
      </c>
      <c r="D332" s="63"/>
      <c r="E332" s="64">
        <v>94084.82</v>
      </c>
      <c r="F332" s="64"/>
      <c r="G332" s="64"/>
      <c r="H332" s="64"/>
      <c r="I332" s="64"/>
      <c r="J332" s="64"/>
      <c r="K332" s="64"/>
      <c r="L332" s="65"/>
      <c r="M332" s="64"/>
      <c r="N332" s="64"/>
      <c r="O332" s="66"/>
      <c r="P332" s="64"/>
      <c r="Q332" s="66"/>
      <c r="R332" s="64"/>
      <c r="S332" s="64"/>
    </row>
    <row r="333" spans="1:19" hidden="1" x14ac:dyDescent="0.25">
      <c r="A333" s="55">
        <v>304</v>
      </c>
      <c r="B333" s="67" t="s">
        <v>363</v>
      </c>
      <c r="C333" s="129">
        <f t="shared" si="25"/>
        <v>24201.360000000001</v>
      </c>
      <c r="D333" s="63"/>
      <c r="E333" s="64">
        <v>24201.360000000001</v>
      </c>
      <c r="F333" s="64"/>
      <c r="G333" s="64"/>
      <c r="H333" s="64"/>
      <c r="I333" s="64"/>
      <c r="J333" s="64"/>
      <c r="K333" s="64"/>
      <c r="L333" s="65"/>
      <c r="M333" s="66"/>
      <c r="N333" s="64"/>
      <c r="O333" s="66"/>
      <c r="P333" s="64"/>
      <c r="Q333" s="66"/>
      <c r="R333" s="64"/>
      <c r="S333" s="64"/>
    </row>
    <row r="334" spans="1:19" hidden="1" x14ac:dyDescent="0.25">
      <c r="A334" s="55">
        <v>305</v>
      </c>
      <c r="B334" s="67" t="s">
        <v>364</v>
      </c>
      <c r="C334" s="129">
        <f t="shared" si="25"/>
        <v>2565022.16</v>
      </c>
      <c r="D334" s="63">
        <v>6734.09</v>
      </c>
      <c r="E334" s="64">
        <v>135954.6</v>
      </c>
      <c r="F334" s="64">
        <v>433387.48</v>
      </c>
      <c r="G334" s="64"/>
      <c r="H334" s="64"/>
      <c r="I334" s="64"/>
      <c r="J334" s="64"/>
      <c r="K334" s="64"/>
      <c r="L334" s="65"/>
      <c r="M334" s="64"/>
      <c r="N334" s="64" t="s">
        <v>111</v>
      </c>
      <c r="O334" s="66">
        <v>1988945.99</v>
      </c>
      <c r="P334" s="64"/>
      <c r="Q334" s="64"/>
      <c r="R334" s="64"/>
      <c r="S334" s="64"/>
    </row>
    <row r="335" spans="1:19" hidden="1" x14ac:dyDescent="0.25">
      <c r="A335" s="55">
        <v>306</v>
      </c>
      <c r="B335" s="67" t="s">
        <v>365</v>
      </c>
      <c r="C335" s="129">
        <f t="shared" si="25"/>
        <v>488332.4</v>
      </c>
      <c r="D335" s="63">
        <v>1262.98</v>
      </c>
      <c r="E335" s="64">
        <v>32761.25</v>
      </c>
      <c r="F335" s="64">
        <v>454308.17</v>
      </c>
      <c r="G335" s="64"/>
      <c r="H335" s="64"/>
      <c r="I335" s="64"/>
      <c r="J335" s="64"/>
      <c r="K335" s="64"/>
      <c r="L335" s="65"/>
      <c r="M335" s="64"/>
      <c r="N335" s="64"/>
      <c r="O335" s="66"/>
      <c r="P335" s="64"/>
      <c r="Q335" s="64"/>
      <c r="R335" s="64"/>
      <c r="S335" s="64"/>
    </row>
    <row r="336" spans="1:19" hidden="1" x14ac:dyDescent="0.25">
      <c r="A336" s="55">
        <v>307</v>
      </c>
      <c r="B336" s="67" t="s">
        <v>366</v>
      </c>
      <c r="C336" s="129">
        <f t="shared" si="25"/>
        <v>2905588.58</v>
      </c>
      <c r="D336" s="63">
        <v>7777.85</v>
      </c>
      <c r="E336" s="64">
        <v>100023.77</v>
      </c>
      <c r="F336" s="64"/>
      <c r="G336" s="64"/>
      <c r="H336" s="64"/>
      <c r="I336" s="64"/>
      <c r="J336" s="64"/>
      <c r="K336" s="64"/>
      <c r="L336" s="65"/>
      <c r="M336" s="64"/>
      <c r="N336" s="64"/>
      <c r="O336" s="66"/>
      <c r="P336" s="64"/>
      <c r="Q336" s="64"/>
      <c r="R336" s="64">
        <v>2797786.96</v>
      </c>
      <c r="S336" s="64"/>
    </row>
    <row r="337" spans="1:19" hidden="1" x14ac:dyDescent="0.25">
      <c r="A337" s="55">
        <v>308</v>
      </c>
      <c r="B337" s="124" t="s">
        <v>1065</v>
      </c>
      <c r="C337" s="129">
        <f>ROUND(SUM(D337+E337+F337+G337+H337+I337+J337+K337+M337+O337+P337+Q337+R337+S337),2)</f>
        <v>542609.53</v>
      </c>
      <c r="D337" s="63"/>
      <c r="E337" s="64"/>
      <c r="F337" s="64"/>
      <c r="G337" s="64"/>
      <c r="H337" s="64">
        <v>271304.77</v>
      </c>
      <c r="I337" s="64">
        <v>271304.76</v>
      </c>
      <c r="J337" s="64"/>
      <c r="K337" s="64"/>
      <c r="L337" s="65"/>
      <c r="M337" s="64"/>
      <c r="N337" s="64"/>
      <c r="O337" s="66"/>
      <c r="P337" s="64"/>
      <c r="Q337" s="64"/>
      <c r="R337" s="64"/>
      <c r="S337" s="64"/>
    </row>
    <row r="338" spans="1:19" hidden="1" x14ac:dyDescent="0.25">
      <c r="A338" s="186" t="s">
        <v>367</v>
      </c>
      <c r="B338" s="187"/>
      <c r="C338" s="46">
        <f>ROUND(SUM(E338+F338+G338+H338+I338+J338+K338+M338+O338+P338+Q338+S338+D338+R338),2)</f>
        <v>40706567.899999999</v>
      </c>
      <c r="D338" s="135">
        <f t="shared" ref="D338:M338" si="26">ROUND(SUM(D298:D337),2)</f>
        <v>89487.35</v>
      </c>
      <c r="E338" s="135">
        <f t="shared" si="26"/>
        <v>6209504.7800000003</v>
      </c>
      <c r="F338" s="135">
        <f t="shared" si="26"/>
        <v>887695.65</v>
      </c>
      <c r="G338" s="135">
        <f t="shared" si="26"/>
        <v>1675274.41</v>
      </c>
      <c r="H338" s="135">
        <f t="shared" si="26"/>
        <v>271304.77</v>
      </c>
      <c r="I338" s="135">
        <f t="shared" si="26"/>
        <v>271304.76</v>
      </c>
      <c r="J338" s="135">
        <f t="shared" si="26"/>
        <v>639318.07999999996</v>
      </c>
      <c r="K338" s="135">
        <f t="shared" si="26"/>
        <v>0</v>
      </c>
      <c r="L338" s="135">
        <f t="shared" si="26"/>
        <v>0</v>
      </c>
      <c r="M338" s="135">
        <f t="shared" si="26"/>
        <v>0</v>
      </c>
      <c r="N338" s="135" t="s">
        <v>19</v>
      </c>
      <c r="O338" s="135">
        <f>ROUND(SUM(O298:O337),2)</f>
        <v>1988945.99</v>
      </c>
      <c r="P338" s="135">
        <f>ROUND(SUM(P298:P337),2)</f>
        <v>0</v>
      </c>
      <c r="Q338" s="135">
        <f>ROUND(SUM(Q298:Q337),2)</f>
        <v>0</v>
      </c>
      <c r="R338" s="135">
        <f>ROUND(SUM(R298:R337),2)</f>
        <v>28673732.109999999</v>
      </c>
      <c r="S338" s="135">
        <f>ROUND(SUM(S298:S337),2)</f>
        <v>0</v>
      </c>
    </row>
    <row r="339" spans="1:19" ht="15.75" hidden="1" x14ac:dyDescent="0.25">
      <c r="A339" s="155" t="s">
        <v>1110</v>
      </c>
      <c r="B339" s="156"/>
      <c r="C339" s="159"/>
      <c r="D339" s="50"/>
      <c r="E339" s="71"/>
      <c r="F339" s="71"/>
      <c r="G339" s="71"/>
      <c r="H339" s="71"/>
      <c r="I339" s="71"/>
      <c r="J339" s="71"/>
      <c r="K339" s="71"/>
      <c r="L339" s="43"/>
      <c r="M339" s="71"/>
      <c r="N339" s="72"/>
      <c r="O339" s="71"/>
      <c r="P339" s="71"/>
      <c r="Q339" s="71"/>
      <c r="R339" s="71"/>
      <c r="S339" s="71"/>
    </row>
    <row r="340" spans="1:19" hidden="1" x14ac:dyDescent="0.25">
      <c r="A340" s="84">
        <v>309</v>
      </c>
      <c r="B340" s="62" t="s">
        <v>368</v>
      </c>
      <c r="C340" s="57">
        <f t="shared" ref="C340:C341" si="27">ROUND(SUM(D340+E340+F340+G340+H340+I340+J340+K340+M340+O340+P340+Q340+R340+S340),2)</f>
        <v>226434.05</v>
      </c>
      <c r="D340" s="63"/>
      <c r="E340" s="64">
        <v>226434.05</v>
      </c>
      <c r="F340" s="64"/>
      <c r="G340" s="64"/>
      <c r="H340" s="64"/>
      <c r="I340" s="64"/>
      <c r="J340" s="64"/>
      <c r="K340" s="64"/>
      <c r="L340" s="65"/>
      <c r="M340" s="64"/>
      <c r="N340" s="64"/>
      <c r="O340" s="66"/>
      <c r="P340" s="64"/>
      <c r="Q340" s="66"/>
      <c r="R340" s="64"/>
      <c r="S340" s="64"/>
    </row>
    <row r="341" spans="1:19" hidden="1" x14ac:dyDescent="0.25">
      <c r="A341" s="192" t="s">
        <v>1115</v>
      </c>
      <c r="B341" s="193"/>
      <c r="C341" s="46">
        <f t="shared" si="27"/>
        <v>226434.05</v>
      </c>
      <c r="D341" s="135">
        <f t="shared" ref="D341:S341" si="28">ROUND(SUM(D340:D340),2)</f>
        <v>0</v>
      </c>
      <c r="E341" s="135">
        <f t="shared" si="28"/>
        <v>226434.05</v>
      </c>
      <c r="F341" s="135">
        <f t="shared" si="28"/>
        <v>0</v>
      </c>
      <c r="G341" s="135">
        <f t="shared" si="28"/>
        <v>0</v>
      </c>
      <c r="H341" s="135">
        <f t="shared" si="28"/>
        <v>0</v>
      </c>
      <c r="I341" s="135">
        <f t="shared" si="28"/>
        <v>0</v>
      </c>
      <c r="J341" s="135">
        <f t="shared" si="28"/>
        <v>0</v>
      </c>
      <c r="K341" s="135">
        <f t="shared" si="28"/>
        <v>0</v>
      </c>
      <c r="L341" s="135">
        <f t="shared" si="28"/>
        <v>0</v>
      </c>
      <c r="M341" s="135">
        <f t="shared" si="28"/>
        <v>0</v>
      </c>
      <c r="N341" s="135">
        <f t="shared" si="28"/>
        <v>0</v>
      </c>
      <c r="O341" s="135">
        <f t="shared" si="28"/>
        <v>0</v>
      </c>
      <c r="P341" s="135">
        <f t="shared" si="28"/>
        <v>0</v>
      </c>
      <c r="Q341" s="135">
        <f t="shared" si="28"/>
        <v>0</v>
      </c>
      <c r="R341" s="135">
        <f t="shared" si="28"/>
        <v>0</v>
      </c>
      <c r="S341" s="135">
        <f t="shared" si="28"/>
        <v>0</v>
      </c>
    </row>
    <row r="342" spans="1:19" ht="15.75" hidden="1" x14ac:dyDescent="0.25">
      <c r="A342" s="194" t="s">
        <v>369</v>
      </c>
      <c r="B342" s="194"/>
      <c r="C342" s="195"/>
      <c r="D342" s="82"/>
      <c r="E342" s="71"/>
      <c r="F342" s="71"/>
      <c r="G342" s="71"/>
      <c r="H342" s="71"/>
      <c r="I342" s="71"/>
      <c r="J342" s="71"/>
      <c r="K342" s="71"/>
      <c r="L342" s="48"/>
      <c r="M342" s="71"/>
      <c r="N342" s="135"/>
      <c r="O342" s="71"/>
      <c r="P342" s="71"/>
      <c r="Q342" s="71"/>
      <c r="R342" s="71"/>
      <c r="S342" s="71"/>
    </row>
    <row r="343" spans="1:19" hidden="1" x14ac:dyDescent="0.25">
      <c r="A343" s="55">
        <v>310</v>
      </c>
      <c r="B343" s="56" t="s">
        <v>370</v>
      </c>
      <c r="C343" s="57">
        <f t="shared" ref="C343:C358" si="29">ROUND(SUM(D343+E343+F343+G343+H343+I343+J343+K343+M343+O343+P343+Q343+R343+S343),2)</f>
        <v>305467.09999999998</v>
      </c>
      <c r="D343" s="58"/>
      <c r="E343" s="59">
        <v>305467.09999999998</v>
      </c>
      <c r="F343" s="59"/>
      <c r="G343" s="59"/>
      <c r="H343" s="59"/>
      <c r="I343" s="59"/>
      <c r="J343" s="59"/>
      <c r="K343" s="59"/>
      <c r="L343" s="60"/>
      <c r="M343" s="59"/>
      <c r="N343" s="59"/>
      <c r="O343" s="61"/>
      <c r="P343" s="59"/>
      <c r="Q343" s="59"/>
      <c r="R343" s="59"/>
      <c r="S343" s="59"/>
    </row>
    <row r="344" spans="1:19" hidden="1" x14ac:dyDescent="0.25">
      <c r="A344" s="55">
        <v>311</v>
      </c>
      <c r="B344" s="62" t="s">
        <v>371</v>
      </c>
      <c r="C344" s="129">
        <f t="shared" si="29"/>
        <v>155922.74</v>
      </c>
      <c r="D344" s="63"/>
      <c r="E344" s="64">
        <v>155922.74</v>
      </c>
      <c r="F344" s="64"/>
      <c r="G344" s="64"/>
      <c r="H344" s="64"/>
      <c r="I344" s="64"/>
      <c r="J344" s="64"/>
      <c r="K344" s="64"/>
      <c r="L344" s="65"/>
      <c r="M344" s="64"/>
      <c r="N344" s="64"/>
      <c r="O344" s="66"/>
      <c r="P344" s="64"/>
      <c r="Q344" s="66"/>
      <c r="R344" s="64"/>
      <c r="S344" s="64"/>
    </row>
    <row r="345" spans="1:19" hidden="1" x14ac:dyDescent="0.25">
      <c r="A345" s="55">
        <v>312</v>
      </c>
      <c r="B345" s="62" t="s">
        <v>372</v>
      </c>
      <c r="C345" s="129">
        <f t="shared" si="29"/>
        <v>215194.56</v>
      </c>
      <c r="D345" s="63"/>
      <c r="E345" s="64">
        <v>215194.56</v>
      </c>
      <c r="F345" s="64"/>
      <c r="G345" s="64"/>
      <c r="H345" s="64"/>
      <c r="I345" s="64"/>
      <c r="J345" s="64"/>
      <c r="K345" s="64"/>
      <c r="L345" s="65"/>
      <c r="M345" s="64"/>
      <c r="N345" s="64"/>
      <c r="O345" s="66"/>
      <c r="P345" s="64"/>
      <c r="Q345" s="66"/>
      <c r="R345" s="64"/>
      <c r="S345" s="64"/>
    </row>
    <row r="346" spans="1:19" hidden="1" x14ac:dyDescent="0.25">
      <c r="A346" s="55">
        <v>313</v>
      </c>
      <c r="B346" s="67" t="s">
        <v>373</v>
      </c>
      <c r="C346" s="129">
        <f t="shared" si="29"/>
        <v>281791.03999999998</v>
      </c>
      <c r="D346" s="63"/>
      <c r="E346" s="64">
        <v>281791.03999999998</v>
      </c>
      <c r="F346" s="66"/>
      <c r="G346" s="64"/>
      <c r="H346" s="66"/>
      <c r="I346" s="66"/>
      <c r="J346" s="66"/>
      <c r="K346" s="64"/>
      <c r="L346" s="65"/>
      <c r="M346" s="64"/>
      <c r="N346" s="64"/>
      <c r="O346" s="66"/>
      <c r="P346" s="64"/>
      <c r="Q346" s="66"/>
      <c r="R346" s="64"/>
      <c r="S346" s="64"/>
    </row>
    <row r="347" spans="1:19" hidden="1" x14ac:dyDescent="0.25">
      <c r="A347" s="55">
        <v>314</v>
      </c>
      <c r="B347" s="67" t="s">
        <v>374</v>
      </c>
      <c r="C347" s="129">
        <f t="shared" si="29"/>
        <v>77120.759999999995</v>
      </c>
      <c r="D347" s="63"/>
      <c r="E347" s="64">
        <v>77120.759999999995</v>
      </c>
      <c r="F347" s="64"/>
      <c r="G347" s="64"/>
      <c r="H347" s="64"/>
      <c r="I347" s="64"/>
      <c r="J347" s="64"/>
      <c r="K347" s="64"/>
      <c r="L347" s="65"/>
      <c r="M347" s="64"/>
      <c r="N347" s="64"/>
      <c r="O347" s="66"/>
      <c r="P347" s="64"/>
      <c r="Q347" s="64"/>
      <c r="R347" s="64"/>
      <c r="S347" s="64"/>
    </row>
    <row r="348" spans="1:19" hidden="1" x14ac:dyDescent="0.25">
      <c r="A348" s="55">
        <v>315</v>
      </c>
      <c r="B348" s="67" t="s">
        <v>375</v>
      </c>
      <c r="C348" s="129">
        <f t="shared" si="29"/>
        <v>165038.64000000001</v>
      </c>
      <c r="D348" s="63"/>
      <c r="E348" s="64">
        <v>165038.64000000001</v>
      </c>
      <c r="F348" s="64"/>
      <c r="G348" s="64"/>
      <c r="H348" s="64"/>
      <c r="I348" s="64"/>
      <c r="J348" s="64"/>
      <c r="K348" s="64"/>
      <c r="L348" s="65"/>
      <c r="M348" s="64"/>
      <c r="N348" s="64"/>
      <c r="O348" s="66"/>
      <c r="P348" s="64"/>
      <c r="Q348" s="64"/>
      <c r="R348" s="64"/>
      <c r="S348" s="64"/>
    </row>
    <row r="349" spans="1:19" hidden="1" x14ac:dyDescent="0.25">
      <c r="A349" s="55">
        <v>316</v>
      </c>
      <c r="B349" s="67" t="s">
        <v>376</v>
      </c>
      <c r="C349" s="129">
        <f t="shared" si="29"/>
        <v>148933.35</v>
      </c>
      <c r="D349" s="63"/>
      <c r="E349" s="64">
        <v>148933.35</v>
      </c>
      <c r="F349" s="64"/>
      <c r="G349" s="64"/>
      <c r="H349" s="64"/>
      <c r="I349" s="64"/>
      <c r="J349" s="64"/>
      <c r="K349" s="64"/>
      <c r="L349" s="65"/>
      <c r="M349" s="66"/>
      <c r="N349" s="64"/>
      <c r="O349" s="66"/>
      <c r="P349" s="64"/>
      <c r="Q349" s="66"/>
      <c r="R349" s="64"/>
      <c r="S349" s="64"/>
    </row>
    <row r="350" spans="1:19" hidden="1" x14ac:dyDescent="0.25">
      <c r="A350" s="55">
        <v>317</v>
      </c>
      <c r="B350" s="67" t="s">
        <v>377</v>
      </c>
      <c r="C350" s="129">
        <f t="shared" si="29"/>
        <v>43052.65</v>
      </c>
      <c r="D350" s="63"/>
      <c r="E350" s="64">
        <v>43052.65</v>
      </c>
      <c r="F350" s="64"/>
      <c r="G350" s="64"/>
      <c r="H350" s="64"/>
      <c r="I350" s="64"/>
      <c r="J350" s="64"/>
      <c r="K350" s="64"/>
      <c r="L350" s="65"/>
      <c r="M350" s="64"/>
      <c r="N350" s="64"/>
      <c r="O350" s="66"/>
      <c r="P350" s="64"/>
      <c r="Q350" s="64"/>
      <c r="R350" s="64"/>
      <c r="S350" s="64"/>
    </row>
    <row r="351" spans="1:19" hidden="1" x14ac:dyDescent="0.25">
      <c r="A351" s="55">
        <v>318</v>
      </c>
      <c r="B351" s="67" t="s">
        <v>378</v>
      </c>
      <c r="C351" s="129">
        <f t="shared" si="29"/>
        <v>163815.47</v>
      </c>
      <c r="D351" s="63"/>
      <c r="E351" s="64">
        <v>163815.47</v>
      </c>
      <c r="F351" s="64"/>
      <c r="G351" s="64"/>
      <c r="H351" s="64"/>
      <c r="I351" s="64"/>
      <c r="J351" s="64"/>
      <c r="K351" s="64"/>
      <c r="L351" s="65"/>
      <c r="M351" s="64"/>
      <c r="N351" s="64"/>
      <c r="O351" s="66"/>
      <c r="P351" s="64"/>
      <c r="Q351" s="64"/>
      <c r="R351" s="64"/>
      <c r="S351" s="64"/>
    </row>
    <row r="352" spans="1:19" hidden="1" x14ac:dyDescent="0.25">
      <c r="A352" s="55">
        <v>319</v>
      </c>
      <c r="B352" s="67" t="s">
        <v>379</v>
      </c>
      <c r="C352" s="129">
        <f t="shared" si="29"/>
        <v>162494.93</v>
      </c>
      <c r="D352" s="63"/>
      <c r="E352" s="64">
        <v>162494.93</v>
      </c>
      <c r="F352" s="64"/>
      <c r="G352" s="64"/>
      <c r="H352" s="64"/>
      <c r="I352" s="64"/>
      <c r="J352" s="64"/>
      <c r="K352" s="64"/>
      <c r="L352" s="65"/>
      <c r="M352" s="64"/>
      <c r="N352" s="64"/>
      <c r="O352" s="66"/>
      <c r="P352" s="64"/>
      <c r="Q352" s="64"/>
      <c r="R352" s="64"/>
      <c r="S352" s="64"/>
    </row>
    <row r="353" spans="1:19" hidden="1" x14ac:dyDescent="0.25">
      <c r="A353" s="55">
        <v>320</v>
      </c>
      <c r="B353" s="67" t="s">
        <v>59</v>
      </c>
      <c r="C353" s="129">
        <f t="shared" si="29"/>
        <v>87288.65</v>
      </c>
      <c r="D353" s="63"/>
      <c r="E353" s="64">
        <v>87288.65</v>
      </c>
      <c r="F353" s="64"/>
      <c r="G353" s="64"/>
      <c r="H353" s="64"/>
      <c r="I353" s="64"/>
      <c r="J353" s="64"/>
      <c r="K353" s="64"/>
      <c r="L353" s="65"/>
      <c r="M353" s="64"/>
      <c r="N353" s="64"/>
      <c r="O353" s="66"/>
      <c r="P353" s="64"/>
      <c r="Q353" s="64"/>
      <c r="R353" s="64"/>
      <c r="S353" s="64"/>
    </row>
    <row r="354" spans="1:19" hidden="1" x14ac:dyDescent="0.25">
      <c r="A354" s="55">
        <v>321</v>
      </c>
      <c r="B354" s="67" t="s">
        <v>380</v>
      </c>
      <c r="C354" s="129">
        <f t="shared" si="29"/>
        <v>154094.35999999999</v>
      </c>
      <c r="D354" s="63"/>
      <c r="E354" s="64">
        <v>154094.35999999999</v>
      </c>
      <c r="F354" s="64"/>
      <c r="G354" s="64"/>
      <c r="H354" s="64"/>
      <c r="I354" s="64"/>
      <c r="J354" s="64"/>
      <c r="K354" s="64"/>
      <c r="L354" s="65"/>
      <c r="M354" s="64"/>
      <c r="N354" s="64"/>
      <c r="O354" s="66"/>
      <c r="P354" s="64"/>
      <c r="Q354" s="64"/>
      <c r="R354" s="64"/>
      <c r="S354" s="64"/>
    </row>
    <row r="355" spans="1:19" hidden="1" x14ac:dyDescent="0.25">
      <c r="A355" s="55">
        <v>322</v>
      </c>
      <c r="B355" s="67" t="s">
        <v>381</v>
      </c>
      <c r="C355" s="129">
        <f t="shared" si="29"/>
        <v>303134.12</v>
      </c>
      <c r="D355" s="63"/>
      <c r="E355" s="64">
        <v>303134.12</v>
      </c>
      <c r="F355" s="66"/>
      <c r="G355" s="64"/>
      <c r="H355" s="64"/>
      <c r="I355" s="64"/>
      <c r="J355" s="64"/>
      <c r="K355" s="64"/>
      <c r="L355" s="65"/>
      <c r="M355" s="64"/>
      <c r="N355" s="74"/>
      <c r="O355" s="79"/>
      <c r="P355" s="64"/>
      <c r="Q355" s="66"/>
      <c r="R355" s="64"/>
      <c r="S355" s="64"/>
    </row>
    <row r="356" spans="1:19" hidden="1" x14ac:dyDescent="0.25">
      <c r="A356" s="55">
        <v>323</v>
      </c>
      <c r="B356" s="67" t="s">
        <v>382</v>
      </c>
      <c r="C356" s="129">
        <f t="shared" si="29"/>
        <v>161766.13</v>
      </c>
      <c r="D356" s="63"/>
      <c r="E356" s="64">
        <v>161766.13</v>
      </c>
      <c r="F356" s="66"/>
      <c r="G356" s="64"/>
      <c r="H356" s="64"/>
      <c r="I356" s="64"/>
      <c r="J356" s="64"/>
      <c r="K356" s="64"/>
      <c r="L356" s="65"/>
      <c r="M356" s="64"/>
      <c r="N356" s="74"/>
      <c r="O356" s="85"/>
      <c r="P356" s="64"/>
      <c r="Q356" s="66"/>
      <c r="R356" s="64"/>
      <c r="S356" s="64"/>
    </row>
    <row r="357" spans="1:19" hidden="1" x14ac:dyDescent="0.25">
      <c r="A357" s="55">
        <v>324</v>
      </c>
      <c r="B357" s="67" t="s">
        <v>383</v>
      </c>
      <c r="C357" s="129">
        <f t="shared" si="29"/>
        <v>352836.57</v>
      </c>
      <c r="D357" s="63"/>
      <c r="E357" s="64">
        <v>352836.57</v>
      </c>
      <c r="F357" s="66"/>
      <c r="G357" s="66"/>
      <c r="H357" s="66"/>
      <c r="I357" s="66"/>
      <c r="J357" s="66"/>
      <c r="K357" s="64"/>
      <c r="L357" s="65"/>
      <c r="M357" s="64"/>
      <c r="N357" s="64"/>
      <c r="O357" s="64"/>
      <c r="P357" s="64"/>
      <c r="Q357" s="66"/>
      <c r="R357" s="64"/>
      <c r="S357" s="64"/>
    </row>
    <row r="358" spans="1:19" hidden="1" x14ac:dyDescent="0.25">
      <c r="A358" s="55">
        <v>325</v>
      </c>
      <c r="B358" s="67" t="s">
        <v>384</v>
      </c>
      <c r="C358" s="129">
        <f t="shared" si="29"/>
        <v>197488.54</v>
      </c>
      <c r="D358" s="63"/>
      <c r="E358" s="64">
        <v>197488.54</v>
      </c>
      <c r="F358" s="66"/>
      <c r="G358" s="66"/>
      <c r="H358" s="66"/>
      <c r="I358" s="66"/>
      <c r="J358" s="66"/>
      <c r="K358" s="64"/>
      <c r="L358" s="65"/>
      <c r="M358" s="64"/>
      <c r="N358" s="64"/>
      <c r="O358" s="64"/>
      <c r="P358" s="64"/>
      <c r="Q358" s="64"/>
      <c r="R358" s="64"/>
      <c r="S358" s="64"/>
    </row>
    <row r="359" spans="1:19" hidden="1" x14ac:dyDescent="0.25">
      <c r="A359" s="186" t="s">
        <v>385</v>
      </c>
      <c r="B359" s="187"/>
      <c r="C359" s="46">
        <f>ROUND(SUM(E359+F359+G359+H359+I359+J359+K359+M359+O359+P359+Q359+S359+D359+R359),2)</f>
        <v>2975439.61</v>
      </c>
      <c r="D359" s="135">
        <f t="shared" ref="D359:S359" si="30">ROUND(SUM(D343:D358),2)</f>
        <v>0</v>
      </c>
      <c r="E359" s="116">
        <f>ROUND(SUM(E343:E358),2)</f>
        <v>2975439.61</v>
      </c>
      <c r="F359" s="135">
        <f t="shared" si="30"/>
        <v>0</v>
      </c>
      <c r="G359" s="135">
        <f t="shared" si="30"/>
        <v>0</v>
      </c>
      <c r="H359" s="135">
        <f t="shared" si="30"/>
        <v>0</v>
      </c>
      <c r="I359" s="135">
        <f t="shared" si="30"/>
        <v>0</v>
      </c>
      <c r="J359" s="135">
        <f t="shared" si="30"/>
        <v>0</v>
      </c>
      <c r="K359" s="135">
        <f t="shared" si="30"/>
        <v>0</v>
      </c>
      <c r="L359" s="135">
        <f t="shared" si="30"/>
        <v>0</v>
      </c>
      <c r="M359" s="135">
        <f t="shared" si="30"/>
        <v>0</v>
      </c>
      <c r="N359" s="135">
        <f t="shared" si="30"/>
        <v>0</v>
      </c>
      <c r="O359" s="135">
        <f t="shared" si="30"/>
        <v>0</v>
      </c>
      <c r="P359" s="135">
        <f t="shared" si="30"/>
        <v>0</v>
      </c>
      <c r="Q359" s="135">
        <f t="shared" si="30"/>
        <v>0</v>
      </c>
      <c r="R359" s="135">
        <f t="shared" si="30"/>
        <v>0</v>
      </c>
      <c r="S359" s="135">
        <f t="shared" si="30"/>
        <v>0</v>
      </c>
    </row>
    <row r="360" spans="1:19" ht="15.75" hidden="1" x14ac:dyDescent="0.25">
      <c r="A360" s="155" t="s">
        <v>386</v>
      </c>
      <c r="B360" s="156"/>
      <c r="C360" s="159"/>
      <c r="D360" s="50"/>
      <c r="E360" s="71"/>
      <c r="F360" s="71"/>
      <c r="G360" s="71"/>
      <c r="H360" s="71"/>
      <c r="I360" s="71"/>
      <c r="J360" s="71"/>
      <c r="K360" s="71"/>
      <c r="L360" s="43"/>
      <c r="M360" s="71"/>
      <c r="N360" s="72"/>
      <c r="O360" s="71"/>
      <c r="P360" s="71"/>
      <c r="Q360" s="71"/>
      <c r="R360" s="71"/>
      <c r="S360" s="71"/>
    </row>
    <row r="361" spans="1:19" hidden="1" x14ac:dyDescent="0.25">
      <c r="A361" s="55">
        <v>326</v>
      </c>
      <c r="B361" s="56" t="s">
        <v>387</v>
      </c>
      <c r="C361" s="57">
        <f t="shared" ref="C361:C380" si="31">ROUND(SUM(D361+E361+F361+G361+H361+I361+J361+K361+M361+O361+P361+Q361+R361+S361),2)</f>
        <v>314901.64</v>
      </c>
      <c r="D361" s="63"/>
      <c r="E361" s="59">
        <v>314901.64</v>
      </c>
      <c r="F361" s="59"/>
      <c r="G361" s="59"/>
      <c r="H361" s="59"/>
      <c r="I361" s="59"/>
      <c r="J361" s="59"/>
      <c r="K361" s="59"/>
      <c r="L361" s="60"/>
      <c r="M361" s="59"/>
      <c r="N361" s="59"/>
      <c r="O361" s="61"/>
      <c r="P361" s="59"/>
      <c r="Q361" s="59"/>
      <c r="R361" s="59"/>
      <c r="S361" s="59"/>
    </row>
    <row r="362" spans="1:19" hidden="1" x14ac:dyDescent="0.25">
      <c r="A362" s="55">
        <v>327</v>
      </c>
      <c r="B362" s="62" t="s">
        <v>388</v>
      </c>
      <c r="C362" s="129">
        <f t="shared" si="31"/>
        <v>5360620.34</v>
      </c>
      <c r="D362" s="63">
        <v>95589.82</v>
      </c>
      <c r="E362" s="64">
        <v>188566.12</v>
      </c>
      <c r="F362" s="64"/>
      <c r="G362" s="64"/>
      <c r="H362" s="64"/>
      <c r="I362" s="64"/>
      <c r="J362" s="64"/>
      <c r="K362" s="64"/>
      <c r="L362" s="65"/>
      <c r="M362" s="64"/>
      <c r="N362" s="64"/>
      <c r="O362" s="66"/>
      <c r="P362" s="64"/>
      <c r="Q362" s="66">
        <v>5076464.4000000004</v>
      </c>
      <c r="R362" s="64"/>
      <c r="S362" s="64"/>
    </row>
    <row r="363" spans="1:19" hidden="1" x14ac:dyDescent="0.25">
      <c r="A363" s="55">
        <v>328</v>
      </c>
      <c r="B363" s="62" t="s">
        <v>389</v>
      </c>
      <c r="C363" s="129">
        <f t="shared" si="31"/>
        <v>94630.04</v>
      </c>
      <c r="D363" s="63"/>
      <c r="E363" s="64">
        <v>94630.04</v>
      </c>
      <c r="F363" s="64"/>
      <c r="G363" s="64"/>
      <c r="H363" s="64"/>
      <c r="I363" s="64"/>
      <c r="J363" s="64"/>
      <c r="K363" s="64"/>
      <c r="L363" s="65"/>
      <c r="M363" s="64"/>
      <c r="N363" s="64"/>
      <c r="O363" s="66"/>
      <c r="P363" s="64"/>
      <c r="Q363" s="66"/>
      <c r="R363" s="64"/>
      <c r="S363" s="64"/>
    </row>
    <row r="364" spans="1:19" hidden="1" x14ac:dyDescent="0.25">
      <c r="A364" s="55">
        <v>329</v>
      </c>
      <c r="B364" s="67" t="s">
        <v>390</v>
      </c>
      <c r="C364" s="129">
        <f t="shared" si="31"/>
        <v>2224214.7799999998</v>
      </c>
      <c r="D364" s="63">
        <v>40158.06</v>
      </c>
      <c r="E364" s="64">
        <v>51392.72</v>
      </c>
      <c r="F364" s="66"/>
      <c r="G364" s="64"/>
      <c r="H364" s="66"/>
      <c r="I364" s="66"/>
      <c r="J364" s="66"/>
      <c r="K364" s="64"/>
      <c r="L364" s="65"/>
      <c r="M364" s="64"/>
      <c r="N364" s="64"/>
      <c r="O364" s="66"/>
      <c r="P364" s="64">
        <v>2132664</v>
      </c>
      <c r="Q364" s="66"/>
      <c r="R364" s="64"/>
      <c r="S364" s="64"/>
    </row>
    <row r="365" spans="1:19" hidden="1" x14ac:dyDescent="0.25">
      <c r="A365" s="55">
        <v>330</v>
      </c>
      <c r="B365" s="67" t="s">
        <v>391</v>
      </c>
      <c r="C365" s="129">
        <f t="shared" si="31"/>
        <v>2224214.7799999998</v>
      </c>
      <c r="D365" s="63">
        <v>40158.06</v>
      </c>
      <c r="E365" s="64">
        <v>51392.72</v>
      </c>
      <c r="F365" s="64"/>
      <c r="G365" s="64"/>
      <c r="H365" s="64"/>
      <c r="I365" s="64"/>
      <c r="J365" s="64"/>
      <c r="K365" s="64"/>
      <c r="L365" s="65"/>
      <c r="M365" s="64"/>
      <c r="N365" s="64"/>
      <c r="O365" s="66"/>
      <c r="P365" s="64">
        <v>2132664</v>
      </c>
      <c r="Q365" s="64"/>
      <c r="R365" s="64"/>
      <c r="S365" s="64"/>
    </row>
    <row r="366" spans="1:19" hidden="1" x14ac:dyDescent="0.25">
      <c r="A366" s="55">
        <v>331</v>
      </c>
      <c r="B366" s="67" t="s">
        <v>392</v>
      </c>
      <c r="C366" s="129">
        <f t="shared" si="31"/>
        <v>7052285.6799999997</v>
      </c>
      <c r="D366" s="63">
        <v>126889.78</v>
      </c>
      <c r="E366" s="64">
        <v>186692.7</v>
      </c>
      <c r="F366" s="64">
        <v>1248939.6000000001</v>
      </c>
      <c r="G366" s="64"/>
      <c r="H366" s="64"/>
      <c r="I366" s="64"/>
      <c r="J366" s="64"/>
      <c r="K366" s="64"/>
      <c r="L366" s="65"/>
      <c r="M366" s="66"/>
      <c r="N366" s="64"/>
      <c r="O366" s="66"/>
      <c r="P366" s="64"/>
      <c r="Q366" s="66">
        <v>5489763.5999999996</v>
      </c>
      <c r="R366" s="64"/>
      <c r="S366" s="64"/>
    </row>
    <row r="367" spans="1:19" hidden="1" x14ac:dyDescent="0.25">
      <c r="A367" s="55">
        <v>332</v>
      </c>
      <c r="B367" s="67" t="s">
        <v>393</v>
      </c>
      <c r="C367" s="129">
        <f t="shared" si="31"/>
        <v>97050.17</v>
      </c>
      <c r="D367" s="63"/>
      <c r="E367" s="64">
        <v>97050.17</v>
      </c>
      <c r="F367" s="64"/>
      <c r="G367" s="64"/>
      <c r="H367" s="64"/>
      <c r="I367" s="64"/>
      <c r="J367" s="64"/>
      <c r="K367" s="64"/>
      <c r="L367" s="65"/>
      <c r="M367" s="64"/>
      <c r="N367" s="64"/>
      <c r="O367" s="69"/>
      <c r="P367" s="64"/>
      <c r="Q367" s="68"/>
      <c r="R367" s="64"/>
      <c r="S367" s="64"/>
    </row>
    <row r="368" spans="1:19" hidden="1" x14ac:dyDescent="0.25">
      <c r="A368" s="55">
        <v>333</v>
      </c>
      <c r="B368" s="67" t="s">
        <v>394</v>
      </c>
      <c r="C368" s="129">
        <f t="shared" si="31"/>
        <v>96280.01</v>
      </c>
      <c r="D368" s="63"/>
      <c r="E368" s="64">
        <v>96280.01</v>
      </c>
      <c r="F368" s="64"/>
      <c r="G368" s="64"/>
      <c r="H368" s="64"/>
      <c r="I368" s="64"/>
      <c r="J368" s="64"/>
      <c r="K368" s="64"/>
      <c r="L368" s="65"/>
      <c r="M368" s="64"/>
      <c r="N368" s="64"/>
      <c r="O368" s="69"/>
      <c r="P368" s="64"/>
      <c r="Q368" s="68"/>
      <c r="R368" s="64"/>
      <c r="S368" s="64"/>
    </row>
    <row r="369" spans="1:19" hidden="1" x14ac:dyDescent="0.25">
      <c r="A369" s="55">
        <v>334</v>
      </c>
      <c r="B369" s="67" t="s">
        <v>395</v>
      </c>
      <c r="C369" s="129">
        <f t="shared" si="31"/>
        <v>263286.77</v>
      </c>
      <c r="D369" s="63"/>
      <c r="E369" s="64">
        <v>263286.77</v>
      </c>
      <c r="F369" s="64"/>
      <c r="G369" s="64"/>
      <c r="H369" s="64"/>
      <c r="I369" s="64"/>
      <c r="J369" s="64"/>
      <c r="K369" s="64"/>
      <c r="L369" s="65"/>
      <c r="M369" s="64"/>
      <c r="N369" s="64"/>
      <c r="O369" s="66"/>
      <c r="P369" s="64"/>
      <c r="Q369" s="64"/>
      <c r="R369" s="64"/>
      <c r="S369" s="64"/>
    </row>
    <row r="370" spans="1:19" hidden="1" x14ac:dyDescent="0.25">
      <c r="A370" s="55">
        <v>335</v>
      </c>
      <c r="B370" s="67" t="s">
        <v>396</v>
      </c>
      <c r="C370" s="129">
        <f t="shared" si="31"/>
        <v>263390.12</v>
      </c>
      <c r="D370" s="63"/>
      <c r="E370" s="64">
        <v>263390.12</v>
      </c>
      <c r="F370" s="64"/>
      <c r="G370" s="64"/>
      <c r="H370" s="64"/>
      <c r="I370" s="64"/>
      <c r="J370" s="64"/>
      <c r="K370" s="64"/>
      <c r="L370" s="65"/>
      <c r="M370" s="64"/>
      <c r="N370" s="64"/>
      <c r="O370" s="66"/>
      <c r="P370" s="64"/>
      <c r="Q370" s="64"/>
      <c r="R370" s="64"/>
      <c r="S370" s="64"/>
    </row>
    <row r="371" spans="1:19" hidden="1" x14ac:dyDescent="0.25">
      <c r="A371" s="55">
        <v>336</v>
      </c>
      <c r="B371" s="67" t="s">
        <v>397</v>
      </c>
      <c r="C371" s="129">
        <f t="shared" si="31"/>
        <v>263439.34000000003</v>
      </c>
      <c r="D371" s="63"/>
      <c r="E371" s="64">
        <v>263439.34000000003</v>
      </c>
      <c r="F371" s="64"/>
      <c r="G371" s="64"/>
      <c r="H371" s="64"/>
      <c r="I371" s="64"/>
      <c r="J371" s="64"/>
      <c r="K371" s="64"/>
      <c r="L371" s="65"/>
      <c r="M371" s="64"/>
      <c r="N371" s="64"/>
      <c r="O371" s="66"/>
      <c r="P371" s="64"/>
      <c r="Q371" s="64"/>
      <c r="R371" s="64"/>
      <c r="S371" s="64"/>
    </row>
    <row r="372" spans="1:19" hidden="1" x14ac:dyDescent="0.25">
      <c r="A372" s="55">
        <v>337</v>
      </c>
      <c r="B372" s="67" t="s">
        <v>398</v>
      </c>
      <c r="C372" s="129">
        <f t="shared" si="31"/>
        <v>226996.7</v>
      </c>
      <c r="D372" s="63"/>
      <c r="E372" s="64">
        <v>226996.7</v>
      </c>
      <c r="F372" s="64"/>
      <c r="G372" s="64"/>
      <c r="H372" s="64"/>
      <c r="I372" s="64"/>
      <c r="J372" s="64"/>
      <c r="K372" s="64"/>
      <c r="L372" s="65"/>
      <c r="M372" s="64"/>
      <c r="N372" s="64"/>
      <c r="O372" s="66"/>
      <c r="P372" s="64"/>
      <c r="Q372" s="64"/>
      <c r="R372" s="64"/>
      <c r="S372" s="64"/>
    </row>
    <row r="373" spans="1:19" hidden="1" x14ac:dyDescent="0.25">
      <c r="A373" s="55">
        <v>338</v>
      </c>
      <c r="B373" s="67" t="s">
        <v>399</v>
      </c>
      <c r="C373" s="129">
        <f t="shared" si="31"/>
        <v>184651.25</v>
      </c>
      <c r="D373" s="63"/>
      <c r="E373" s="64">
        <v>184651.25</v>
      </c>
      <c r="F373" s="64"/>
      <c r="G373" s="64"/>
      <c r="H373" s="64"/>
      <c r="I373" s="64"/>
      <c r="J373" s="64"/>
      <c r="K373" s="64"/>
      <c r="L373" s="65"/>
      <c r="M373" s="64"/>
      <c r="N373" s="64"/>
      <c r="O373" s="66"/>
      <c r="P373" s="64"/>
      <c r="Q373" s="64"/>
      <c r="R373" s="64"/>
      <c r="S373" s="64"/>
    </row>
    <row r="374" spans="1:19" hidden="1" x14ac:dyDescent="0.25">
      <c r="A374" s="55">
        <v>339</v>
      </c>
      <c r="B374" s="67" t="s">
        <v>400</v>
      </c>
      <c r="C374" s="129">
        <f t="shared" si="31"/>
        <v>409470.47</v>
      </c>
      <c r="D374" s="63"/>
      <c r="E374" s="64">
        <v>409470.47</v>
      </c>
      <c r="F374" s="64"/>
      <c r="G374" s="64"/>
      <c r="H374" s="64"/>
      <c r="I374" s="64"/>
      <c r="J374" s="64"/>
      <c r="K374" s="64"/>
      <c r="L374" s="65"/>
      <c r="M374" s="64"/>
      <c r="N374" s="64"/>
      <c r="O374" s="66"/>
      <c r="P374" s="64"/>
      <c r="Q374" s="64"/>
      <c r="R374" s="64"/>
      <c r="S374" s="64"/>
    </row>
    <row r="375" spans="1:19" hidden="1" x14ac:dyDescent="0.25">
      <c r="A375" s="55">
        <v>340</v>
      </c>
      <c r="B375" s="67" t="s">
        <v>401</v>
      </c>
      <c r="C375" s="129">
        <f t="shared" si="31"/>
        <v>484361.39</v>
      </c>
      <c r="D375" s="63"/>
      <c r="E375" s="64">
        <v>484361.39</v>
      </c>
      <c r="F375" s="64"/>
      <c r="G375" s="64"/>
      <c r="H375" s="64"/>
      <c r="I375" s="64"/>
      <c r="J375" s="64"/>
      <c r="K375" s="64"/>
      <c r="L375" s="65"/>
      <c r="M375" s="64"/>
      <c r="N375" s="64"/>
      <c r="O375" s="66"/>
      <c r="P375" s="64"/>
      <c r="Q375" s="64"/>
      <c r="R375" s="64"/>
      <c r="S375" s="64"/>
    </row>
    <row r="376" spans="1:19" hidden="1" x14ac:dyDescent="0.25">
      <c r="A376" s="55">
        <v>341</v>
      </c>
      <c r="B376" s="67" t="s">
        <v>402</v>
      </c>
      <c r="C376" s="129">
        <f t="shared" si="31"/>
        <v>573598.85</v>
      </c>
      <c r="D376" s="63"/>
      <c r="E376" s="64">
        <v>573598.85</v>
      </c>
      <c r="F376" s="64"/>
      <c r="G376" s="64"/>
      <c r="H376" s="64"/>
      <c r="I376" s="64"/>
      <c r="J376" s="64"/>
      <c r="K376" s="64"/>
      <c r="L376" s="65"/>
      <c r="M376" s="64"/>
      <c r="N376" s="64"/>
      <c r="O376" s="66"/>
      <c r="P376" s="64"/>
      <c r="Q376" s="64"/>
      <c r="R376" s="64"/>
      <c r="S376" s="64"/>
    </row>
    <row r="377" spans="1:19" hidden="1" x14ac:dyDescent="0.25">
      <c r="A377" s="55">
        <v>342</v>
      </c>
      <c r="B377" s="67" t="s">
        <v>403</v>
      </c>
      <c r="C377" s="129">
        <f t="shared" si="31"/>
        <v>646489.46</v>
      </c>
      <c r="D377" s="63"/>
      <c r="E377" s="64">
        <v>646489.46</v>
      </c>
      <c r="F377" s="69"/>
      <c r="G377" s="69"/>
      <c r="H377" s="69"/>
      <c r="I377" s="69"/>
      <c r="J377" s="69"/>
      <c r="K377" s="64"/>
      <c r="L377" s="65"/>
      <c r="M377" s="64"/>
      <c r="N377" s="64"/>
      <c r="O377" s="68"/>
      <c r="P377" s="64"/>
      <c r="Q377" s="64"/>
      <c r="R377" s="64"/>
      <c r="S377" s="64"/>
    </row>
    <row r="378" spans="1:19" hidden="1" x14ac:dyDescent="0.25">
      <c r="A378" s="55">
        <v>343</v>
      </c>
      <c r="B378" s="67" t="s">
        <v>404</v>
      </c>
      <c r="C378" s="129">
        <f t="shared" si="31"/>
        <v>426868.33</v>
      </c>
      <c r="D378" s="63"/>
      <c r="E378" s="64">
        <v>426868.33</v>
      </c>
      <c r="F378" s="64"/>
      <c r="G378" s="64"/>
      <c r="H378" s="64"/>
      <c r="I378" s="64"/>
      <c r="J378" s="64"/>
      <c r="K378" s="64"/>
      <c r="L378" s="65"/>
      <c r="M378" s="64"/>
      <c r="N378" s="64"/>
      <c r="O378" s="66"/>
      <c r="P378" s="64"/>
      <c r="Q378" s="64"/>
      <c r="R378" s="64"/>
      <c r="S378" s="64"/>
    </row>
    <row r="379" spans="1:19" hidden="1" x14ac:dyDescent="0.25">
      <c r="A379" s="55">
        <v>344</v>
      </c>
      <c r="B379" s="67" t="s">
        <v>406</v>
      </c>
      <c r="C379" s="129">
        <f t="shared" si="31"/>
        <v>304366.8</v>
      </c>
      <c r="D379" s="63"/>
      <c r="E379" s="64">
        <v>304366.8</v>
      </c>
      <c r="F379" s="68"/>
      <c r="G379" s="68"/>
      <c r="H379" s="68"/>
      <c r="I379" s="68"/>
      <c r="J379" s="68"/>
      <c r="K379" s="64"/>
      <c r="L379" s="65"/>
      <c r="M379" s="64"/>
      <c r="N379" s="64"/>
      <c r="O379" s="69"/>
      <c r="P379" s="64"/>
      <c r="Q379" s="64"/>
      <c r="R379" s="64"/>
      <c r="S379" s="64"/>
    </row>
    <row r="380" spans="1:19" hidden="1" x14ac:dyDescent="0.25">
      <c r="A380" s="55">
        <v>345</v>
      </c>
      <c r="B380" s="67" t="s">
        <v>405</v>
      </c>
      <c r="C380" s="129">
        <f t="shared" si="31"/>
        <v>10859260.07</v>
      </c>
      <c r="D380" s="63">
        <v>196537.05</v>
      </c>
      <c r="E380" s="64">
        <v>185560.21000000002</v>
      </c>
      <c r="F380" s="64"/>
      <c r="G380" s="64">
        <v>6280622.4000000004</v>
      </c>
      <c r="H380" s="64"/>
      <c r="I380" s="64"/>
      <c r="J380" s="64"/>
      <c r="K380" s="64"/>
      <c r="L380" s="65">
        <v>2</v>
      </c>
      <c r="M380" s="64">
        <v>4196540.41</v>
      </c>
      <c r="N380" s="64"/>
      <c r="O380" s="66"/>
      <c r="P380" s="64"/>
      <c r="Q380" s="69"/>
      <c r="R380" s="64"/>
      <c r="S380" s="64"/>
    </row>
    <row r="381" spans="1:19" hidden="1" x14ac:dyDescent="0.25">
      <c r="A381" s="198" t="s">
        <v>407</v>
      </c>
      <c r="B381" s="198"/>
      <c r="C381" s="46">
        <f>ROUND(SUM(E381+F381+G381+H381+I381+J381+K381+M381+O381+P381+Q381+S381+D381+R381),2)</f>
        <v>32370376.989999998</v>
      </c>
      <c r="D381" s="135">
        <f t="shared" ref="D381:S381" si="32">ROUND(SUM(D361:D380),2)</f>
        <v>499332.77</v>
      </c>
      <c r="E381" s="116">
        <f>ROUND(SUM(E361:E380),2)</f>
        <v>5313385.8099999996</v>
      </c>
      <c r="F381" s="135">
        <f t="shared" si="32"/>
        <v>1248939.6000000001</v>
      </c>
      <c r="G381" s="135">
        <f t="shared" si="32"/>
        <v>6280622.4000000004</v>
      </c>
      <c r="H381" s="135">
        <f t="shared" si="32"/>
        <v>0</v>
      </c>
      <c r="I381" s="135">
        <f t="shared" si="32"/>
        <v>0</v>
      </c>
      <c r="J381" s="135">
        <f t="shared" si="32"/>
        <v>0</v>
      </c>
      <c r="K381" s="135">
        <f t="shared" si="32"/>
        <v>0</v>
      </c>
      <c r="L381" s="48">
        <f t="shared" si="32"/>
        <v>2</v>
      </c>
      <c r="M381" s="135">
        <f t="shared" si="32"/>
        <v>4196540.41</v>
      </c>
      <c r="N381" s="135">
        <f t="shared" si="32"/>
        <v>0</v>
      </c>
      <c r="O381" s="135">
        <f t="shared" si="32"/>
        <v>0</v>
      </c>
      <c r="P381" s="135">
        <f t="shared" si="32"/>
        <v>4265328</v>
      </c>
      <c r="Q381" s="135">
        <f t="shared" si="32"/>
        <v>10566228</v>
      </c>
      <c r="R381" s="135">
        <f t="shared" si="32"/>
        <v>0</v>
      </c>
      <c r="S381" s="135">
        <f t="shared" si="32"/>
        <v>0</v>
      </c>
    </row>
    <row r="382" spans="1:19" ht="15.75" hidden="1" x14ac:dyDescent="0.25">
      <c r="A382" s="199" t="s">
        <v>408</v>
      </c>
      <c r="B382" s="200"/>
      <c r="C382" s="201"/>
      <c r="D382" s="86"/>
      <c r="E382" s="71"/>
      <c r="F382" s="71"/>
      <c r="G382" s="71"/>
      <c r="H382" s="71"/>
      <c r="I382" s="71"/>
      <c r="J382" s="71"/>
      <c r="K382" s="71"/>
      <c r="L382" s="48"/>
      <c r="M382" s="71"/>
      <c r="N382" s="135"/>
      <c r="O382" s="71"/>
      <c r="P382" s="71"/>
      <c r="Q382" s="71"/>
      <c r="R382" s="71"/>
      <c r="S382" s="71"/>
    </row>
    <row r="383" spans="1:19" hidden="1" x14ac:dyDescent="0.25">
      <c r="A383" s="87">
        <v>346</v>
      </c>
      <c r="B383" s="56" t="s">
        <v>333</v>
      </c>
      <c r="C383" s="57">
        <f>ROUND(SUM(D383+E383+F383+G383+H383+I383+J383+K383+M383+O383+Q383+S383),2)</f>
        <v>3751444.8</v>
      </c>
      <c r="D383" s="57"/>
      <c r="E383" s="57"/>
      <c r="F383" s="57">
        <v>3751444.8</v>
      </c>
      <c r="G383" s="57"/>
      <c r="H383" s="57"/>
      <c r="I383" s="125"/>
      <c r="J383" s="125"/>
      <c r="K383" s="125"/>
      <c r="L383" s="126"/>
      <c r="M383" s="125"/>
      <c r="N383" s="125"/>
      <c r="O383" s="125"/>
      <c r="P383" s="125"/>
      <c r="Q383" s="125"/>
      <c r="R383" s="125"/>
      <c r="S383" s="125"/>
    </row>
    <row r="384" spans="1:19" hidden="1" x14ac:dyDescent="0.25">
      <c r="A384" s="87">
        <v>347</v>
      </c>
      <c r="B384" s="56" t="s">
        <v>415</v>
      </c>
      <c r="C384" s="57">
        <f>ROUND(SUM(D384+E384+F384+G384+H384+I384+J384+K384+M384+O384+Q384+S384),2)</f>
        <v>1366815.6</v>
      </c>
      <c r="D384" s="57"/>
      <c r="E384" s="57"/>
      <c r="F384" s="57">
        <v>1366815.6</v>
      </c>
      <c r="G384" s="88"/>
      <c r="H384" s="88"/>
      <c r="I384" s="88"/>
      <c r="J384" s="88"/>
      <c r="K384" s="88"/>
      <c r="L384" s="89"/>
      <c r="M384" s="88"/>
      <c r="N384" s="88"/>
      <c r="O384" s="88"/>
      <c r="P384" s="88"/>
      <c r="Q384" s="88"/>
      <c r="R384" s="88"/>
      <c r="S384" s="88"/>
    </row>
    <row r="385" spans="1:19" hidden="1" x14ac:dyDescent="0.25">
      <c r="A385" s="87">
        <v>348</v>
      </c>
      <c r="B385" s="56" t="s">
        <v>146</v>
      </c>
      <c r="C385" s="57">
        <f>ROUND(SUM(D385+E385+F385+G385+H385+I385+J385+K385+M385+O385+Q385+S385),2)</f>
        <v>1365506.4</v>
      </c>
      <c r="D385" s="57"/>
      <c r="E385" s="57"/>
      <c r="F385" s="57">
        <v>1365506.4</v>
      </c>
      <c r="G385" s="88"/>
      <c r="H385" s="88"/>
      <c r="I385" s="88"/>
      <c r="J385" s="88"/>
      <c r="K385" s="88"/>
      <c r="L385" s="89"/>
      <c r="M385" s="88"/>
      <c r="N385" s="88"/>
      <c r="O385" s="88"/>
      <c r="P385" s="88"/>
      <c r="Q385" s="88"/>
      <c r="R385" s="88"/>
      <c r="S385" s="88"/>
    </row>
    <row r="386" spans="1:19" hidden="1" x14ac:dyDescent="0.25">
      <c r="A386" s="87">
        <v>349</v>
      </c>
      <c r="B386" s="67" t="s">
        <v>416</v>
      </c>
      <c r="C386" s="129">
        <f>ROUND(SUM(D386+E386+F386+G386+H386+I386+J386+K386+M386+O386+P386+Q386+R386+S386),2)</f>
        <v>2253030.46</v>
      </c>
      <c r="D386" s="63">
        <v>33296.019999999997</v>
      </c>
      <c r="E386" s="64"/>
      <c r="F386" s="64"/>
      <c r="G386" s="64"/>
      <c r="H386" s="64"/>
      <c r="I386" s="64"/>
      <c r="J386" s="64"/>
      <c r="K386" s="64"/>
      <c r="L386" s="65"/>
      <c r="M386" s="64"/>
      <c r="N386" s="64"/>
      <c r="O386" s="66"/>
      <c r="P386" s="64"/>
      <c r="Q386" s="64"/>
      <c r="R386" s="64">
        <v>2219734.44</v>
      </c>
      <c r="S386" s="64"/>
    </row>
    <row r="387" spans="1:19" hidden="1" x14ac:dyDescent="0.25">
      <c r="A387" s="87">
        <v>350</v>
      </c>
      <c r="B387" s="56" t="s">
        <v>153</v>
      </c>
      <c r="C387" s="129">
        <f>ROUND(SUM(D387+E387+F387+G387+H387+I387+J387+K387+M387+O387+P387+Q387+R387+S387),2)</f>
        <v>1402791.6</v>
      </c>
      <c r="D387" s="57"/>
      <c r="E387" s="64"/>
      <c r="F387" s="64">
        <v>1402791.6</v>
      </c>
      <c r="G387" s="64"/>
      <c r="H387" s="64"/>
      <c r="I387" s="64"/>
      <c r="J387" s="64"/>
      <c r="K387" s="64"/>
      <c r="L387" s="90"/>
      <c r="M387" s="64"/>
      <c r="N387" s="64"/>
      <c r="O387" s="64"/>
      <c r="P387" s="64"/>
      <c r="Q387" s="64"/>
      <c r="R387" s="64"/>
      <c r="S387" s="64"/>
    </row>
    <row r="388" spans="1:19" hidden="1" x14ac:dyDescent="0.25">
      <c r="A388" s="190" t="s">
        <v>418</v>
      </c>
      <c r="B388" s="191"/>
      <c r="C388" s="46">
        <f>ROUND(SUM(E388+F388+G388+H388+I388+J388+K388+M388+O388+P388+Q388+S388+D388+R388),2)</f>
        <v>10139588.859999999</v>
      </c>
      <c r="D388" s="70">
        <f t="shared" ref="D388:S388" si="33">ROUND(SUM(D383:D387),2)</f>
        <v>33296.019999999997</v>
      </c>
      <c r="E388" s="70">
        <f t="shared" si="33"/>
        <v>0</v>
      </c>
      <c r="F388" s="70">
        <f t="shared" si="33"/>
        <v>7886558.4000000004</v>
      </c>
      <c r="G388" s="70">
        <f t="shared" si="33"/>
        <v>0</v>
      </c>
      <c r="H388" s="70">
        <f t="shared" si="33"/>
        <v>0</v>
      </c>
      <c r="I388" s="70">
        <f t="shared" si="33"/>
        <v>0</v>
      </c>
      <c r="J388" s="70">
        <f t="shared" si="33"/>
        <v>0</v>
      </c>
      <c r="K388" s="70">
        <f t="shared" si="33"/>
        <v>0</v>
      </c>
      <c r="L388" s="70">
        <f t="shared" si="33"/>
        <v>0</v>
      </c>
      <c r="M388" s="70">
        <f t="shared" si="33"/>
        <v>0</v>
      </c>
      <c r="N388" s="70">
        <f t="shared" si="33"/>
        <v>0</v>
      </c>
      <c r="O388" s="70">
        <f t="shared" si="33"/>
        <v>0</v>
      </c>
      <c r="P388" s="70">
        <f t="shared" si="33"/>
        <v>0</v>
      </c>
      <c r="Q388" s="70">
        <f t="shared" si="33"/>
        <v>0</v>
      </c>
      <c r="R388" s="70">
        <f t="shared" si="33"/>
        <v>2219734.44</v>
      </c>
      <c r="S388" s="70">
        <f t="shared" si="33"/>
        <v>0</v>
      </c>
    </row>
    <row r="389" spans="1:19" ht="15.75" hidden="1" x14ac:dyDescent="0.25">
      <c r="A389" s="197" t="s">
        <v>419</v>
      </c>
      <c r="B389" s="194"/>
      <c r="C389" s="195"/>
      <c r="D389" s="82"/>
      <c r="E389" s="71"/>
      <c r="F389" s="71"/>
      <c r="G389" s="71"/>
      <c r="H389" s="71"/>
      <c r="I389" s="71"/>
      <c r="J389" s="71"/>
      <c r="K389" s="71"/>
      <c r="L389" s="48"/>
      <c r="M389" s="71"/>
      <c r="N389" s="135"/>
      <c r="O389" s="71"/>
      <c r="P389" s="71"/>
      <c r="Q389" s="71"/>
      <c r="R389" s="71"/>
      <c r="S389" s="71"/>
    </row>
    <row r="390" spans="1:19" hidden="1" x14ac:dyDescent="0.25">
      <c r="A390" s="87">
        <v>351</v>
      </c>
      <c r="B390" s="56" t="s">
        <v>420</v>
      </c>
      <c r="C390" s="57">
        <f t="shared" ref="C390:C453" si="34">ROUND(SUM(D390+E390+F390+G390+H390+I390+J390+K390+M390+O390+P390+Q390+R390+S390),2)</f>
        <v>9098490.8900000006</v>
      </c>
      <c r="D390" s="63">
        <v>141583.21</v>
      </c>
      <c r="E390" s="80">
        <v>74648.45</v>
      </c>
      <c r="F390" s="80"/>
      <c r="G390" s="80"/>
      <c r="H390" s="80"/>
      <c r="I390" s="80"/>
      <c r="J390" s="80"/>
      <c r="K390" s="80"/>
      <c r="L390" s="60">
        <v>5</v>
      </c>
      <c r="M390" s="80">
        <v>8882259.2300000004</v>
      </c>
      <c r="N390" s="91"/>
      <c r="O390" s="80"/>
      <c r="P390" s="80"/>
      <c r="Q390" s="80"/>
      <c r="R390" s="80"/>
      <c r="S390" s="80"/>
    </row>
    <row r="391" spans="1:19" hidden="1" x14ac:dyDescent="0.25">
      <c r="A391" s="87">
        <v>352</v>
      </c>
      <c r="B391" s="56" t="s">
        <v>421</v>
      </c>
      <c r="C391" s="57">
        <f t="shared" si="34"/>
        <v>2202119.4</v>
      </c>
      <c r="D391" s="63">
        <f>ROUND((F391+G391+H391+I391+J391+K391+M391+O391+P391+Q391+R391+S391)*0.0214,2)</f>
        <v>46138</v>
      </c>
      <c r="E391" s="80"/>
      <c r="F391" s="80"/>
      <c r="G391" s="80"/>
      <c r="H391" s="80"/>
      <c r="I391" s="80"/>
      <c r="J391" s="80"/>
      <c r="K391" s="80"/>
      <c r="L391" s="60">
        <v>1</v>
      </c>
      <c r="M391" s="80">
        <v>2155981.4</v>
      </c>
      <c r="N391" s="91"/>
      <c r="O391" s="80"/>
      <c r="P391" s="80"/>
      <c r="Q391" s="80"/>
      <c r="R391" s="80"/>
      <c r="S391" s="80"/>
    </row>
    <row r="392" spans="1:19" hidden="1" x14ac:dyDescent="0.25">
      <c r="A392" s="87">
        <v>353</v>
      </c>
      <c r="B392" s="56" t="s">
        <v>422</v>
      </c>
      <c r="C392" s="57">
        <f t="shared" si="34"/>
        <v>161167.59</v>
      </c>
      <c r="D392" s="58"/>
      <c r="E392" s="59">
        <v>161167.59</v>
      </c>
      <c r="F392" s="59"/>
      <c r="G392" s="59"/>
      <c r="H392" s="59"/>
      <c r="I392" s="59"/>
      <c r="J392" s="59"/>
      <c r="K392" s="59"/>
      <c r="L392" s="60"/>
      <c r="M392" s="59"/>
      <c r="N392" s="59"/>
      <c r="O392" s="61"/>
      <c r="P392" s="59"/>
      <c r="Q392" s="59"/>
      <c r="R392" s="59"/>
      <c r="S392" s="59"/>
    </row>
    <row r="393" spans="1:19" hidden="1" x14ac:dyDescent="0.25">
      <c r="A393" s="87">
        <v>354</v>
      </c>
      <c r="B393" s="56" t="s">
        <v>1159</v>
      </c>
      <c r="C393" s="57">
        <f t="shared" si="34"/>
        <v>850000</v>
      </c>
      <c r="D393" s="58"/>
      <c r="E393" s="59"/>
      <c r="F393" s="59"/>
      <c r="G393" s="59">
        <v>850000</v>
      </c>
      <c r="H393" s="59"/>
      <c r="I393" s="59"/>
      <c r="J393" s="59"/>
      <c r="K393" s="59"/>
      <c r="L393" s="60"/>
      <c r="M393" s="59"/>
      <c r="N393" s="59"/>
      <c r="O393" s="61"/>
      <c r="P393" s="59"/>
      <c r="Q393" s="59"/>
      <c r="R393" s="59"/>
      <c r="S393" s="59"/>
    </row>
    <row r="394" spans="1:19" hidden="1" x14ac:dyDescent="0.25">
      <c r="A394" s="87">
        <v>355</v>
      </c>
      <c r="B394" s="56" t="s">
        <v>1005</v>
      </c>
      <c r="C394" s="57">
        <f t="shared" si="34"/>
        <v>1553816</v>
      </c>
      <c r="D394" s="58"/>
      <c r="E394" s="59"/>
      <c r="F394" s="59"/>
      <c r="G394" s="59"/>
      <c r="H394" s="59"/>
      <c r="I394" s="59"/>
      <c r="J394" s="59"/>
      <c r="K394" s="59"/>
      <c r="L394" s="60"/>
      <c r="M394" s="59"/>
      <c r="N394" s="59"/>
      <c r="O394" s="61">
        <v>1553816</v>
      </c>
      <c r="P394" s="59"/>
      <c r="Q394" s="59"/>
      <c r="R394" s="59"/>
      <c r="S394" s="59"/>
    </row>
    <row r="395" spans="1:19" hidden="1" x14ac:dyDescent="0.25">
      <c r="A395" s="87">
        <v>356</v>
      </c>
      <c r="B395" s="56" t="s">
        <v>1006</v>
      </c>
      <c r="C395" s="57">
        <f t="shared" si="34"/>
        <v>3047860</v>
      </c>
      <c r="D395" s="58"/>
      <c r="E395" s="59"/>
      <c r="F395" s="59"/>
      <c r="G395" s="59"/>
      <c r="H395" s="59"/>
      <c r="I395" s="59"/>
      <c r="J395" s="59"/>
      <c r="K395" s="59"/>
      <c r="L395" s="60"/>
      <c r="M395" s="59"/>
      <c r="N395" s="59"/>
      <c r="O395" s="61">
        <v>3047860</v>
      </c>
      <c r="P395" s="59"/>
      <c r="Q395" s="59"/>
      <c r="R395" s="59"/>
      <c r="S395" s="59"/>
    </row>
    <row r="396" spans="1:19" hidden="1" x14ac:dyDescent="0.25">
      <c r="A396" s="87">
        <v>357</v>
      </c>
      <c r="B396" s="56" t="s">
        <v>1007</v>
      </c>
      <c r="C396" s="57">
        <f t="shared" si="34"/>
        <v>2502651.6</v>
      </c>
      <c r="D396" s="58"/>
      <c r="E396" s="59"/>
      <c r="F396" s="59"/>
      <c r="G396" s="59"/>
      <c r="H396" s="59"/>
      <c r="I396" s="59"/>
      <c r="J396" s="59"/>
      <c r="K396" s="59"/>
      <c r="L396" s="60"/>
      <c r="M396" s="59"/>
      <c r="N396" s="59"/>
      <c r="O396" s="61"/>
      <c r="P396" s="59"/>
      <c r="Q396" s="59">
        <v>2502651.6</v>
      </c>
      <c r="R396" s="59"/>
      <c r="S396" s="59"/>
    </row>
    <row r="397" spans="1:19" hidden="1" x14ac:dyDescent="0.25">
      <c r="A397" s="87">
        <v>358</v>
      </c>
      <c r="B397" s="62" t="s">
        <v>423</v>
      </c>
      <c r="C397" s="129">
        <f t="shared" si="34"/>
        <v>284863.18</v>
      </c>
      <c r="D397" s="63"/>
      <c r="E397" s="64">
        <v>284863.18</v>
      </c>
      <c r="F397" s="64"/>
      <c r="G397" s="64"/>
      <c r="H397" s="64"/>
      <c r="I397" s="64"/>
      <c r="J397" s="64"/>
      <c r="K397" s="64"/>
      <c r="L397" s="65"/>
      <c r="M397" s="64"/>
      <c r="N397" s="64"/>
      <c r="O397" s="66"/>
      <c r="P397" s="64"/>
      <c r="Q397" s="66"/>
      <c r="R397" s="64"/>
      <c r="S397" s="64"/>
    </row>
    <row r="398" spans="1:19" hidden="1" x14ac:dyDescent="0.25">
      <c r="A398" s="87">
        <v>359</v>
      </c>
      <c r="B398" s="62" t="s">
        <v>424</v>
      </c>
      <c r="C398" s="129">
        <f t="shared" si="34"/>
        <v>368798.73</v>
      </c>
      <c r="D398" s="63"/>
      <c r="E398" s="64">
        <v>368798.73</v>
      </c>
      <c r="F398" s="64"/>
      <c r="G398" s="64"/>
      <c r="H398" s="64"/>
      <c r="I398" s="64"/>
      <c r="J398" s="64"/>
      <c r="K398" s="64"/>
      <c r="L398" s="65"/>
      <c r="M398" s="64"/>
      <c r="N398" s="64"/>
      <c r="O398" s="66"/>
      <c r="P398" s="64"/>
      <c r="Q398" s="66"/>
      <c r="R398" s="64"/>
      <c r="S398" s="64"/>
    </row>
    <row r="399" spans="1:19" hidden="1" x14ac:dyDescent="0.25">
      <c r="A399" s="87">
        <v>360</v>
      </c>
      <c r="B399" s="67" t="s">
        <v>425</v>
      </c>
      <c r="C399" s="129">
        <f t="shared" si="34"/>
        <v>831094.9</v>
      </c>
      <c r="D399" s="63"/>
      <c r="E399" s="64">
        <v>831094.9</v>
      </c>
      <c r="F399" s="66"/>
      <c r="G399" s="64"/>
      <c r="H399" s="66"/>
      <c r="I399" s="66"/>
      <c r="J399" s="66"/>
      <c r="K399" s="64"/>
      <c r="L399" s="65"/>
      <c r="M399" s="64"/>
      <c r="N399" s="64"/>
      <c r="O399" s="66"/>
      <c r="P399" s="64"/>
      <c r="Q399" s="66"/>
      <c r="R399" s="64"/>
      <c r="S399" s="64"/>
    </row>
    <row r="400" spans="1:19" hidden="1" x14ac:dyDescent="0.25">
      <c r="A400" s="87">
        <v>361</v>
      </c>
      <c r="B400" s="67" t="s">
        <v>426</v>
      </c>
      <c r="C400" s="129">
        <f t="shared" si="34"/>
        <v>12967898.789999999</v>
      </c>
      <c r="D400" s="63">
        <f>ROUND((F400+G400+H400+I400+J400+K400+M400+O400+P400+Q400+R400+S400)*0.0214,2)</f>
        <v>268117.31</v>
      </c>
      <c r="E400" s="64">
        <v>170935.03</v>
      </c>
      <c r="F400" s="64"/>
      <c r="G400" s="64"/>
      <c r="H400" s="64"/>
      <c r="I400" s="64"/>
      <c r="J400" s="64"/>
      <c r="K400" s="64"/>
      <c r="L400" s="65"/>
      <c r="M400" s="64"/>
      <c r="N400" s="64" t="s">
        <v>56</v>
      </c>
      <c r="O400" s="66">
        <v>12528846.449999999</v>
      </c>
      <c r="P400" s="64"/>
      <c r="Q400" s="64"/>
      <c r="R400" s="64"/>
      <c r="S400" s="64"/>
    </row>
    <row r="401" spans="1:19" hidden="1" x14ac:dyDescent="0.25">
      <c r="A401" s="87">
        <v>362</v>
      </c>
      <c r="B401" s="67" t="s">
        <v>427</v>
      </c>
      <c r="C401" s="129">
        <f t="shared" si="34"/>
        <v>9525215.8699999992</v>
      </c>
      <c r="D401" s="63">
        <f>ROUND((F401+G401+H401+I401+J401+K401+M401+O401+P401+Q401+R401+S401)*0.0214,2)</f>
        <v>191782.32</v>
      </c>
      <c r="E401" s="64">
        <v>371642.75</v>
      </c>
      <c r="F401" s="64"/>
      <c r="G401" s="64"/>
      <c r="H401" s="64"/>
      <c r="I401" s="64"/>
      <c r="J401" s="64"/>
      <c r="K401" s="64"/>
      <c r="L401" s="65"/>
      <c r="M401" s="66"/>
      <c r="N401" s="64" t="s">
        <v>56</v>
      </c>
      <c r="O401" s="66">
        <v>3543223.2</v>
      </c>
      <c r="P401" s="64"/>
      <c r="Q401" s="66">
        <v>5418567.5999999996</v>
      </c>
      <c r="R401" s="64"/>
      <c r="S401" s="64"/>
    </row>
    <row r="402" spans="1:19" hidden="1" x14ac:dyDescent="0.25">
      <c r="A402" s="87">
        <v>363</v>
      </c>
      <c r="B402" s="67" t="s">
        <v>428</v>
      </c>
      <c r="C402" s="129">
        <f t="shared" si="34"/>
        <v>12688567.77</v>
      </c>
      <c r="D402" s="63">
        <f>ROUND((F402+G402+H402+I402+J402+K402+M402+O402+P402+Q402+R402+S402)*0.0214,2)</f>
        <v>262215.53999999998</v>
      </c>
      <c r="E402" s="64">
        <v>173289.64</v>
      </c>
      <c r="F402" s="64"/>
      <c r="G402" s="64"/>
      <c r="H402" s="64"/>
      <c r="I402" s="64"/>
      <c r="J402" s="64"/>
      <c r="K402" s="64"/>
      <c r="L402" s="65"/>
      <c r="M402" s="64"/>
      <c r="N402" s="64" t="s">
        <v>56</v>
      </c>
      <c r="O402" s="66">
        <v>12253062.59</v>
      </c>
      <c r="P402" s="64"/>
      <c r="Q402" s="64"/>
      <c r="R402" s="64"/>
      <c r="S402" s="64"/>
    </row>
    <row r="403" spans="1:19" hidden="1" x14ac:dyDescent="0.25">
      <c r="A403" s="87">
        <v>364</v>
      </c>
      <c r="B403" s="67" t="s">
        <v>429</v>
      </c>
      <c r="C403" s="129">
        <f t="shared" si="34"/>
        <v>72718.039999999994</v>
      </c>
      <c r="D403" s="63"/>
      <c r="E403" s="64">
        <v>72718.039999999994</v>
      </c>
      <c r="F403" s="64"/>
      <c r="G403" s="64"/>
      <c r="H403" s="64"/>
      <c r="I403" s="64"/>
      <c r="J403" s="64"/>
      <c r="K403" s="64"/>
      <c r="L403" s="65"/>
      <c r="M403" s="64"/>
      <c r="N403" s="64"/>
      <c r="O403" s="66"/>
      <c r="P403" s="64"/>
      <c r="Q403" s="64"/>
      <c r="R403" s="64"/>
      <c r="S403" s="64"/>
    </row>
    <row r="404" spans="1:19" hidden="1" x14ac:dyDescent="0.25">
      <c r="A404" s="87">
        <v>365</v>
      </c>
      <c r="B404" s="67" t="s">
        <v>430</v>
      </c>
      <c r="C404" s="129">
        <f t="shared" si="34"/>
        <v>150046.44</v>
      </c>
      <c r="D404" s="63"/>
      <c r="E404" s="64">
        <v>150046.44</v>
      </c>
      <c r="F404" s="64"/>
      <c r="G404" s="64"/>
      <c r="H404" s="64"/>
      <c r="I404" s="64"/>
      <c r="J404" s="64"/>
      <c r="K404" s="64"/>
      <c r="L404" s="65"/>
      <c r="M404" s="64"/>
      <c r="N404" s="64"/>
      <c r="O404" s="66"/>
      <c r="P404" s="64"/>
      <c r="Q404" s="64"/>
      <c r="R404" s="64"/>
      <c r="S404" s="64"/>
    </row>
    <row r="405" spans="1:19" hidden="1" x14ac:dyDescent="0.25">
      <c r="A405" s="87">
        <v>366</v>
      </c>
      <c r="B405" s="67" t="s">
        <v>431</v>
      </c>
      <c r="C405" s="129">
        <f t="shared" si="34"/>
        <v>178409.94</v>
      </c>
      <c r="D405" s="63"/>
      <c r="E405" s="64">
        <v>178409.94</v>
      </c>
      <c r="F405" s="64"/>
      <c r="G405" s="64"/>
      <c r="H405" s="64"/>
      <c r="I405" s="64"/>
      <c r="J405" s="64"/>
      <c r="K405" s="64"/>
      <c r="L405" s="65"/>
      <c r="M405" s="64"/>
      <c r="N405" s="64"/>
      <c r="O405" s="66"/>
      <c r="P405" s="64"/>
      <c r="Q405" s="64"/>
      <c r="R405" s="64"/>
      <c r="S405" s="64"/>
    </row>
    <row r="406" spans="1:19" hidden="1" x14ac:dyDescent="0.25">
      <c r="A406" s="87">
        <v>367</v>
      </c>
      <c r="B406" s="67" t="s">
        <v>432</v>
      </c>
      <c r="C406" s="129">
        <f t="shared" si="34"/>
        <v>131368.60999999999</v>
      </c>
      <c r="D406" s="63"/>
      <c r="E406" s="64">
        <v>131368.60999999999</v>
      </c>
      <c r="F406" s="64"/>
      <c r="G406" s="64"/>
      <c r="H406" s="64"/>
      <c r="I406" s="64"/>
      <c r="J406" s="64"/>
      <c r="K406" s="64"/>
      <c r="L406" s="65"/>
      <c r="M406" s="64"/>
      <c r="N406" s="64"/>
      <c r="O406" s="66"/>
      <c r="P406" s="64"/>
      <c r="Q406" s="64"/>
      <c r="R406" s="64"/>
      <c r="S406" s="64"/>
    </row>
    <row r="407" spans="1:19" hidden="1" x14ac:dyDescent="0.25">
      <c r="A407" s="87">
        <v>368</v>
      </c>
      <c r="B407" s="67" t="s">
        <v>433</v>
      </c>
      <c r="C407" s="129">
        <f t="shared" si="34"/>
        <v>157878.01999999999</v>
      </c>
      <c r="D407" s="63"/>
      <c r="E407" s="64">
        <v>157878.01999999999</v>
      </c>
      <c r="F407" s="66"/>
      <c r="G407" s="66"/>
      <c r="H407" s="66"/>
      <c r="I407" s="66"/>
      <c r="J407" s="66"/>
      <c r="K407" s="64"/>
      <c r="L407" s="65"/>
      <c r="M407" s="64"/>
      <c r="N407" s="64"/>
      <c r="O407" s="64"/>
      <c r="P407" s="64"/>
      <c r="Q407" s="64"/>
      <c r="R407" s="64"/>
      <c r="S407" s="64"/>
    </row>
    <row r="408" spans="1:19" hidden="1" x14ac:dyDescent="0.25">
      <c r="A408" s="87">
        <v>369</v>
      </c>
      <c r="B408" s="67" t="s">
        <v>434</v>
      </c>
      <c r="C408" s="129">
        <f t="shared" si="34"/>
        <v>8592278.9900000002</v>
      </c>
      <c r="D408" s="63">
        <v>41131.019999999997</v>
      </c>
      <c r="E408" s="64"/>
      <c r="F408" s="66"/>
      <c r="G408" s="68"/>
      <c r="H408" s="68"/>
      <c r="I408" s="68"/>
      <c r="J408" s="68"/>
      <c r="K408" s="64"/>
      <c r="L408" s="65"/>
      <c r="M408" s="64"/>
      <c r="N408" s="74"/>
      <c r="O408" s="74"/>
      <c r="P408" s="64"/>
      <c r="Q408" s="64">
        <v>8551147.9700000007</v>
      </c>
      <c r="R408" s="64"/>
      <c r="S408" s="64"/>
    </row>
    <row r="409" spans="1:19" hidden="1" x14ac:dyDescent="0.25">
      <c r="A409" s="87">
        <v>370</v>
      </c>
      <c r="B409" s="67" t="s">
        <v>435</v>
      </c>
      <c r="C409" s="129">
        <f t="shared" si="34"/>
        <v>443915.21</v>
      </c>
      <c r="D409" s="63"/>
      <c r="E409" s="64">
        <v>443915.21</v>
      </c>
      <c r="F409" s="66"/>
      <c r="G409" s="64"/>
      <c r="H409" s="64"/>
      <c r="I409" s="64"/>
      <c r="J409" s="64"/>
      <c r="K409" s="64"/>
      <c r="L409" s="65"/>
      <c r="M409" s="64"/>
      <c r="N409" s="74"/>
      <c r="O409" s="79"/>
      <c r="P409" s="64"/>
      <c r="Q409" s="66"/>
      <c r="R409" s="64"/>
      <c r="S409" s="64"/>
    </row>
    <row r="410" spans="1:19" hidden="1" x14ac:dyDescent="0.25">
      <c r="A410" s="87">
        <v>371</v>
      </c>
      <c r="B410" s="67" t="s">
        <v>436</v>
      </c>
      <c r="C410" s="129">
        <f t="shared" si="34"/>
        <v>6284629.0899999999</v>
      </c>
      <c r="D410" s="63">
        <v>97730.559999999998</v>
      </c>
      <c r="E410" s="64">
        <v>55746.57</v>
      </c>
      <c r="F410" s="66"/>
      <c r="G410" s="64"/>
      <c r="H410" s="64"/>
      <c r="I410" s="64"/>
      <c r="J410" s="64"/>
      <c r="K410" s="64"/>
      <c r="L410" s="65">
        <v>3</v>
      </c>
      <c r="M410" s="64">
        <v>6131151.96</v>
      </c>
      <c r="N410" s="74"/>
      <c r="O410" s="85"/>
      <c r="P410" s="64"/>
      <c r="Q410" s="66"/>
      <c r="R410" s="64"/>
      <c r="S410" s="64"/>
    </row>
    <row r="411" spans="1:19" hidden="1" x14ac:dyDescent="0.25">
      <c r="A411" s="87">
        <v>372</v>
      </c>
      <c r="B411" s="67" t="s">
        <v>1142</v>
      </c>
      <c r="C411" s="129">
        <f t="shared" si="34"/>
        <v>16099000</v>
      </c>
      <c r="D411" s="63"/>
      <c r="E411" s="64"/>
      <c r="F411" s="66"/>
      <c r="G411" s="64"/>
      <c r="H411" s="64"/>
      <c r="I411" s="64"/>
      <c r="J411" s="64"/>
      <c r="K411" s="64"/>
      <c r="L411" s="65"/>
      <c r="M411" s="64"/>
      <c r="N411" s="74"/>
      <c r="O411" s="85">
        <v>16099000</v>
      </c>
      <c r="P411" s="64"/>
      <c r="Q411" s="66"/>
      <c r="R411" s="64"/>
      <c r="S411" s="64"/>
    </row>
    <row r="412" spans="1:19" hidden="1" x14ac:dyDescent="0.25">
      <c r="A412" s="87">
        <v>373</v>
      </c>
      <c r="B412" s="67" t="s">
        <v>1141</v>
      </c>
      <c r="C412" s="129">
        <f t="shared" si="34"/>
        <v>2199161.35</v>
      </c>
      <c r="D412" s="63"/>
      <c r="E412" s="64"/>
      <c r="F412" s="66"/>
      <c r="G412" s="64"/>
      <c r="H412" s="64"/>
      <c r="I412" s="64"/>
      <c r="J412" s="64"/>
      <c r="K412" s="64"/>
      <c r="L412" s="65"/>
      <c r="M412" s="64">
        <v>2199161.35</v>
      </c>
      <c r="N412" s="74"/>
      <c r="O412" s="85"/>
      <c r="P412" s="64"/>
      <c r="Q412" s="66"/>
      <c r="R412" s="64"/>
      <c r="S412" s="64"/>
    </row>
    <row r="413" spans="1:19" hidden="1" x14ac:dyDescent="0.25">
      <c r="A413" s="87">
        <v>374</v>
      </c>
      <c r="B413" s="67" t="s">
        <v>437</v>
      </c>
      <c r="C413" s="129">
        <f t="shared" si="34"/>
        <v>617453.80000000005</v>
      </c>
      <c r="D413" s="63"/>
      <c r="E413" s="64">
        <v>617453.80000000005</v>
      </c>
      <c r="F413" s="66"/>
      <c r="G413" s="66"/>
      <c r="H413" s="66"/>
      <c r="I413" s="66"/>
      <c r="J413" s="66"/>
      <c r="K413" s="64"/>
      <c r="L413" s="65"/>
      <c r="M413" s="64"/>
      <c r="N413" s="64"/>
      <c r="O413" s="64"/>
      <c r="P413" s="64"/>
      <c r="Q413" s="66"/>
      <c r="R413" s="64"/>
      <c r="S413" s="64"/>
    </row>
    <row r="414" spans="1:19" hidden="1" x14ac:dyDescent="0.25">
      <c r="A414" s="87">
        <v>375</v>
      </c>
      <c r="B414" s="67" t="s">
        <v>438</v>
      </c>
      <c r="C414" s="129">
        <f t="shared" si="34"/>
        <v>6318080.4699999997</v>
      </c>
      <c r="D414" s="63">
        <v>28878.28</v>
      </c>
      <c r="E414" s="64">
        <v>285401.81</v>
      </c>
      <c r="F414" s="66"/>
      <c r="G414" s="66"/>
      <c r="H414" s="66"/>
      <c r="I414" s="66"/>
      <c r="J414" s="66"/>
      <c r="K414" s="64"/>
      <c r="L414" s="65"/>
      <c r="M414" s="64"/>
      <c r="N414" s="64"/>
      <c r="O414" s="64"/>
      <c r="P414" s="64"/>
      <c r="Q414" s="64"/>
      <c r="R414" s="64">
        <v>6003800.3799999999</v>
      </c>
      <c r="S414" s="64"/>
    </row>
    <row r="415" spans="1:19" hidden="1" x14ac:dyDescent="0.25">
      <c r="A415" s="87">
        <v>376</v>
      </c>
      <c r="B415" s="67" t="s">
        <v>439</v>
      </c>
      <c r="C415" s="129">
        <f t="shared" si="34"/>
        <v>488694.32</v>
      </c>
      <c r="D415" s="63"/>
      <c r="E415" s="64">
        <v>488694.32</v>
      </c>
      <c r="F415" s="66"/>
      <c r="G415" s="66"/>
      <c r="H415" s="66"/>
      <c r="I415" s="66"/>
      <c r="J415" s="66"/>
      <c r="K415" s="64"/>
      <c r="L415" s="65"/>
      <c r="M415" s="64"/>
      <c r="N415" s="64"/>
      <c r="O415" s="66"/>
      <c r="P415" s="64"/>
      <c r="Q415" s="64"/>
      <c r="R415" s="64"/>
      <c r="S415" s="64"/>
    </row>
    <row r="416" spans="1:19" hidden="1" x14ac:dyDescent="0.25">
      <c r="A416" s="87">
        <v>377</v>
      </c>
      <c r="B416" s="67" t="s">
        <v>440</v>
      </c>
      <c r="C416" s="129">
        <f t="shared" si="34"/>
        <v>1982338.52</v>
      </c>
      <c r="D416" s="63">
        <v>7963.01</v>
      </c>
      <c r="E416" s="64">
        <v>318864.65999999997</v>
      </c>
      <c r="F416" s="64"/>
      <c r="G416" s="66"/>
      <c r="H416" s="64">
        <v>874312.51</v>
      </c>
      <c r="I416" s="64">
        <v>314938.33</v>
      </c>
      <c r="J416" s="64">
        <v>466260.01</v>
      </c>
      <c r="K416" s="64"/>
      <c r="L416" s="65"/>
      <c r="M416" s="64"/>
      <c r="N416" s="64"/>
      <c r="O416" s="64"/>
      <c r="P416" s="64"/>
      <c r="Q416" s="66"/>
      <c r="R416" s="64"/>
      <c r="S416" s="64"/>
    </row>
    <row r="417" spans="1:19" hidden="1" x14ac:dyDescent="0.25">
      <c r="A417" s="87">
        <v>378</v>
      </c>
      <c r="B417" s="67" t="s">
        <v>441</v>
      </c>
      <c r="C417" s="129">
        <f t="shared" si="34"/>
        <v>10943935.23</v>
      </c>
      <c r="D417" s="63">
        <f>ROUND((F417+G417+H417+I417+J417+K417+M417+O417+P417+Q417+R417+S417)*0.0214,2)</f>
        <v>227465.71</v>
      </c>
      <c r="E417" s="64">
        <v>87230.51</v>
      </c>
      <c r="F417" s="64"/>
      <c r="G417" s="66"/>
      <c r="H417" s="64"/>
      <c r="I417" s="64"/>
      <c r="J417" s="64"/>
      <c r="K417" s="64"/>
      <c r="L417" s="65"/>
      <c r="M417" s="64"/>
      <c r="N417" s="64" t="s">
        <v>56</v>
      </c>
      <c r="O417" s="64">
        <v>6254457.6900000004</v>
      </c>
      <c r="P417" s="64"/>
      <c r="Q417" s="64">
        <v>4374781.32</v>
      </c>
      <c r="R417" s="64"/>
      <c r="S417" s="64"/>
    </row>
    <row r="418" spans="1:19" hidden="1" x14ac:dyDescent="0.25">
      <c r="A418" s="87">
        <v>379</v>
      </c>
      <c r="B418" s="67" t="s">
        <v>442</v>
      </c>
      <c r="C418" s="129">
        <f t="shared" si="34"/>
        <v>6342449.96</v>
      </c>
      <c r="D418" s="63">
        <f>ROUND((F418+G418+H418+I418+J418+K418+M418+O418+P418+Q418+R418+S418)*0.0214,2)</f>
        <v>132884.70000000001</v>
      </c>
      <c r="E418" s="64"/>
      <c r="F418" s="64"/>
      <c r="G418" s="66"/>
      <c r="H418" s="64"/>
      <c r="I418" s="64"/>
      <c r="J418" s="64"/>
      <c r="K418" s="64"/>
      <c r="L418" s="65"/>
      <c r="M418" s="64"/>
      <c r="N418" s="64" t="s">
        <v>56</v>
      </c>
      <c r="O418" s="64">
        <v>6209565.2599999998</v>
      </c>
      <c r="P418" s="64"/>
      <c r="Q418" s="64"/>
      <c r="R418" s="64"/>
      <c r="S418" s="64"/>
    </row>
    <row r="419" spans="1:19" hidden="1" x14ac:dyDescent="0.25">
      <c r="A419" s="87">
        <v>380</v>
      </c>
      <c r="B419" s="67" t="s">
        <v>443</v>
      </c>
      <c r="C419" s="129">
        <f t="shared" si="34"/>
        <v>710000</v>
      </c>
      <c r="D419" s="63"/>
      <c r="E419" s="64">
        <v>710000</v>
      </c>
      <c r="F419" s="66"/>
      <c r="G419" s="66"/>
      <c r="H419" s="66"/>
      <c r="I419" s="66"/>
      <c r="J419" s="66"/>
      <c r="K419" s="64"/>
      <c r="L419" s="65"/>
      <c r="M419" s="64"/>
      <c r="N419" s="64"/>
      <c r="O419" s="66"/>
      <c r="P419" s="66"/>
      <c r="Q419" s="64"/>
      <c r="R419" s="64"/>
      <c r="S419" s="64"/>
    </row>
    <row r="420" spans="1:19" hidden="1" x14ac:dyDescent="0.25">
      <c r="A420" s="87">
        <v>381</v>
      </c>
      <c r="B420" s="67" t="s">
        <v>444</v>
      </c>
      <c r="C420" s="129">
        <f t="shared" si="34"/>
        <v>8074024.6500000004</v>
      </c>
      <c r="D420" s="63">
        <v>37738.61</v>
      </c>
      <c r="E420" s="64">
        <v>190420.84</v>
      </c>
      <c r="F420" s="66"/>
      <c r="G420" s="64"/>
      <c r="H420" s="66"/>
      <c r="I420" s="66"/>
      <c r="J420" s="66"/>
      <c r="K420" s="64"/>
      <c r="L420" s="65"/>
      <c r="M420" s="64"/>
      <c r="N420" s="64" t="s">
        <v>56</v>
      </c>
      <c r="O420" s="64">
        <v>3715201.41</v>
      </c>
      <c r="P420" s="64"/>
      <c r="Q420" s="64"/>
      <c r="R420" s="64">
        <v>4130663.79</v>
      </c>
      <c r="S420" s="64"/>
    </row>
    <row r="421" spans="1:19" hidden="1" x14ac:dyDescent="0.25">
      <c r="A421" s="87">
        <v>382</v>
      </c>
      <c r="B421" s="67" t="s">
        <v>445</v>
      </c>
      <c r="C421" s="129">
        <f t="shared" si="34"/>
        <v>557702.91</v>
      </c>
      <c r="D421" s="63"/>
      <c r="E421" s="64">
        <v>557702.91</v>
      </c>
      <c r="F421" s="66"/>
      <c r="G421" s="66"/>
      <c r="H421" s="64"/>
      <c r="I421" s="64"/>
      <c r="J421" s="64"/>
      <c r="K421" s="64"/>
      <c r="L421" s="65"/>
      <c r="M421" s="64"/>
      <c r="N421" s="64"/>
      <c r="O421" s="66"/>
      <c r="P421" s="64"/>
      <c r="Q421" s="66"/>
      <c r="R421" s="64"/>
      <c r="S421" s="64"/>
    </row>
    <row r="422" spans="1:19" hidden="1" x14ac:dyDescent="0.25">
      <c r="A422" s="87">
        <v>383</v>
      </c>
      <c r="B422" s="67" t="s">
        <v>446</v>
      </c>
      <c r="C422" s="129">
        <f t="shared" si="34"/>
        <v>1065175.6299999999</v>
      </c>
      <c r="D422" s="63"/>
      <c r="E422" s="64">
        <v>1065175.6299999999</v>
      </c>
      <c r="F422" s="64"/>
      <c r="G422" s="64"/>
      <c r="H422" s="64"/>
      <c r="I422" s="64"/>
      <c r="J422" s="64"/>
      <c r="K422" s="64"/>
      <c r="L422" s="65"/>
      <c r="M422" s="64"/>
      <c r="N422" s="64"/>
      <c r="O422" s="66"/>
      <c r="P422" s="64"/>
      <c r="Q422" s="66"/>
      <c r="R422" s="64"/>
      <c r="S422" s="64"/>
    </row>
    <row r="423" spans="1:19" hidden="1" x14ac:dyDescent="0.25">
      <c r="A423" s="87">
        <v>384</v>
      </c>
      <c r="B423" s="67" t="s">
        <v>447</v>
      </c>
      <c r="C423" s="129">
        <f t="shared" si="34"/>
        <v>7782095.3399999999</v>
      </c>
      <c r="D423" s="63">
        <f>ROUND((F423+G423+H423+I423+J423+K423+M423+O423+P423+Q423+R423+S423)*0.0214,2)</f>
        <v>158954.01</v>
      </c>
      <c r="E423" s="64">
        <v>195383.96</v>
      </c>
      <c r="F423" s="64"/>
      <c r="G423" s="64"/>
      <c r="H423" s="64"/>
      <c r="I423" s="64"/>
      <c r="J423" s="64"/>
      <c r="K423" s="64"/>
      <c r="L423" s="65"/>
      <c r="M423" s="64"/>
      <c r="N423" s="64" t="s">
        <v>56</v>
      </c>
      <c r="O423" s="64">
        <v>7427757.3700000001</v>
      </c>
      <c r="P423" s="64"/>
      <c r="Q423" s="66"/>
      <c r="R423" s="64"/>
      <c r="S423" s="64"/>
    </row>
    <row r="424" spans="1:19" hidden="1" x14ac:dyDescent="0.25">
      <c r="A424" s="87">
        <v>385</v>
      </c>
      <c r="B424" s="67" t="s">
        <v>448</v>
      </c>
      <c r="C424" s="129">
        <f t="shared" si="34"/>
        <v>5959747.3600000003</v>
      </c>
      <c r="D424" s="63">
        <f>ROUND((F424+G424+H424+I424+J424+K424+M424+O424+P424+Q424+R424+S424)*0.0214,2)</f>
        <v>121675.46</v>
      </c>
      <c r="E424" s="64">
        <v>152302.70000000001</v>
      </c>
      <c r="F424" s="66"/>
      <c r="G424" s="66"/>
      <c r="H424" s="64"/>
      <c r="I424" s="64"/>
      <c r="J424" s="64"/>
      <c r="K424" s="64"/>
      <c r="L424" s="65"/>
      <c r="M424" s="64"/>
      <c r="N424" s="64" t="s">
        <v>56</v>
      </c>
      <c r="O424" s="64">
        <v>5685769.2000000002</v>
      </c>
      <c r="P424" s="64"/>
      <c r="Q424" s="64"/>
      <c r="R424" s="64"/>
      <c r="S424" s="64"/>
    </row>
    <row r="425" spans="1:19" hidden="1" x14ac:dyDescent="0.25">
      <c r="A425" s="87">
        <v>386</v>
      </c>
      <c r="B425" s="67" t="s">
        <v>449</v>
      </c>
      <c r="C425" s="129">
        <f t="shared" si="34"/>
        <v>328276.95</v>
      </c>
      <c r="D425" s="63"/>
      <c r="E425" s="64">
        <v>328276.95</v>
      </c>
      <c r="F425" s="66"/>
      <c r="G425" s="66"/>
      <c r="H425" s="66"/>
      <c r="I425" s="66"/>
      <c r="J425" s="66"/>
      <c r="K425" s="64"/>
      <c r="L425" s="65"/>
      <c r="M425" s="64"/>
      <c r="N425" s="64"/>
      <c r="O425" s="64"/>
      <c r="P425" s="64"/>
      <c r="Q425" s="66"/>
      <c r="R425" s="64"/>
      <c r="S425" s="64"/>
    </row>
    <row r="426" spans="1:19" hidden="1" x14ac:dyDescent="0.25">
      <c r="A426" s="87">
        <v>387</v>
      </c>
      <c r="B426" s="67" t="s">
        <v>450</v>
      </c>
      <c r="C426" s="129">
        <f t="shared" si="34"/>
        <v>188360.54</v>
      </c>
      <c r="D426" s="63"/>
      <c r="E426" s="64">
        <v>188360.54</v>
      </c>
      <c r="F426" s="66"/>
      <c r="G426" s="66"/>
      <c r="H426" s="66"/>
      <c r="I426" s="66"/>
      <c r="J426" s="66"/>
      <c r="K426" s="64"/>
      <c r="L426" s="65"/>
      <c r="M426" s="64"/>
      <c r="N426" s="64"/>
      <c r="O426" s="64"/>
      <c r="P426" s="64"/>
      <c r="Q426" s="68"/>
      <c r="R426" s="64"/>
      <c r="S426" s="64"/>
    </row>
    <row r="427" spans="1:19" hidden="1" x14ac:dyDescent="0.25">
      <c r="A427" s="87">
        <v>388</v>
      </c>
      <c r="B427" s="67" t="s">
        <v>451</v>
      </c>
      <c r="C427" s="129">
        <f t="shared" si="34"/>
        <v>216873.8</v>
      </c>
      <c r="D427" s="63"/>
      <c r="E427" s="64">
        <v>216873.8</v>
      </c>
      <c r="F427" s="66"/>
      <c r="G427" s="66"/>
      <c r="H427" s="66"/>
      <c r="I427" s="66"/>
      <c r="J427" s="66"/>
      <c r="K427" s="64"/>
      <c r="L427" s="65"/>
      <c r="M427" s="64"/>
      <c r="N427" s="64"/>
      <c r="O427" s="64"/>
      <c r="P427" s="64"/>
      <c r="Q427" s="64"/>
      <c r="R427" s="64"/>
      <c r="S427" s="64"/>
    </row>
    <row r="428" spans="1:19" hidden="1" x14ac:dyDescent="0.25">
      <c r="A428" s="87">
        <v>389</v>
      </c>
      <c r="B428" s="67" t="s">
        <v>452</v>
      </c>
      <c r="C428" s="129">
        <f t="shared" si="34"/>
        <v>15944029.41</v>
      </c>
      <c r="D428" s="63">
        <v>76323.66</v>
      </c>
      <c r="E428" s="64"/>
      <c r="F428" s="66"/>
      <c r="G428" s="66"/>
      <c r="H428" s="66">
        <v>928975.67</v>
      </c>
      <c r="I428" s="66">
        <v>523858.58</v>
      </c>
      <c r="J428" s="66">
        <v>614906.91</v>
      </c>
      <c r="K428" s="64"/>
      <c r="L428" s="65"/>
      <c r="M428" s="64"/>
      <c r="N428" s="64" t="s">
        <v>56</v>
      </c>
      <c r="O428" s="64">
        <v>13799964.59</v>
      </c>
      <c r="P428" s="64"/>
      <c r="Q428" s="64"/>
      <c r="R428" s="64"/>
      <c r="S428" s="64"/>
    </row>
    <row r="429" spans="1:19" hidden="1" x14ac:dyDescent="0.25">
      <c r="A429" s="87">
        <v>390</v>
      </c>
      <c r="B429" s="67" t="s">
        <v>453</v>
      </c>
      <c r="C429" s="129">
        <f t="shared" si="34"/>
        <v>284326.96000000002</v>
      </c>
      <c r="D429" s="63"/>
      <c r="E429" s="64">
        <v>284326.96000000002</v>
      </c>
      <c r="F429" s="66"/>
      <c r="G429" s="66"/>
      <c r="H429" s="66"/>
      <c r="I429" s="66"/>
      <c r="J429" s="66"/>
      <c r="K429" s="64"/>
      <c r="L429" s="65"/>
      <c r="M429" s="64"/>
      <c r="N429" s="64"/>
      <c r="O429" s="66"/>
      <c r="P429" s="64"/>
      <c r="Q429" s="64"/>
      <c r="R429" s="64"/>
      <c r="S429" s="64"/>
    </row>
    <row r="430" spans="1:19" hidden="1" x14ac:dyDescent="0.25">
      <c r="A430" s="87">
        <v>391</v>
      </c>
      <c r="B430" s="67" t="s">
        <v>454</v>
      </c>
      <c r="C430" s="129">
        <f t="shared" si="34"/>
        <v>285197.40999999997</v>
      </c>
      <c r="D430" s="63"/>
      <c r="E430" s="64">
        <v>285197.40999999997</v>
      </c>
      <c r="F430" s="66"/>
      <c r="G430" s="66"/>
      <c r="H430" s="66"/>
      <c r="I430" s="66"/>
      <c r="J430" s="66"/>
      <c r="K430" s="64"/>
      <c r="L430" s="65"/>
      <c r="M430" s="64"/>
      <c r="N430" s="64"/>
      <c r="O430" s="66"/>
      <c r="P430" s="64"/>
      <c r="Q430" s="64"/>
      <c r="R430" s="64"/>
      <c r="S430" s="64"/>
    </row>
    <row r="431" spans="1:19" hidden="1" x14ac:dyDescent="0.25">
      <c r="A431" s="87">
        <v>392</v>
      </c>
      <c r="B431" s="67" t="s">
        <v>455</v>
      </c>
      <c r="C431" s="129">
        <f t="shared" si="34"/>
        <v>54791.19</v>
      </c>
      <c r="D431" s="63"/>
      <c r="E431" s="64">
        <v>54791.19</v>
      </c>
      <c r="F431" s="64"/>
      <c r="G431" s="64"/>
      <c r="H431" s="64"/>
      <c r="I431" s="64"/>
      <c r="J431" s="64"/>
      <c r="K431" s="66"/>
      <c r="L431" s="65"/>
      <c r="M431" s="64"/>
      <c r="N431" s="64"/>
      <c r="O431" s="64"/>
      <c r="P431" s="64"/>
      <c r="Q431" s="64"/>
      <c r="R431" s="64"/>
      <c r="S431" s="64"/>
    </row>
    <row r="432" spans="1:19" hidden="1" x14ac:dyDescent="0.25">
      <c r="A432" s="87">
        <v>393</v>
      </c>
      <c r="B432" s="67" t="s">
        <v>456</v>
      </c>
      <c r="C432" s="129">
        <f t="shared" si="34"/>
        <v>68025.73</v>
      </c>
      <c r="D432" s="63"/>
      <c r="E432" s="64">
        <v>68025.73</v>
      </c>
      <c r="F432" s="66"/>
      <c r="G432" s="64"/>
      <c r="H432" s="64"/>
      <c r="I432" s="64"/>
      <c r="J432" s="64"/>
      <c r="K432" s="64"/>
      <c r="L432" s="65"/>
      <c r="M432" s="64"/>
      <c r="N432" s="64"/>
      <c r="O432" s="64"/>
      <c r="P432" s="64"/>
      <c r="Q432" s="64"/>
      <c r="R432" s="64"/>
      <c r="S432" s="64"/>
    </row>
    <row r="433" spans="1:19" hidden="1" x14ac:dyDescent="0.25">
      <c r="A433" s="87">
        <v>394</v>
      </c>
      <c r="B433" s="67" t="s">
        <v>457</v>
      </c>
      <c r="C433" s="129">
        <f t="shared" si="34"/>
        <v>63781.91</v>
      </c>
      <c r="D433" s="63"/>
      <c r="E433" s="64">
        <v>63781.91</v>
      </c>
      <c r="F433" s="66"/>
      <c r="G433" s="64"/>
      <c r="H433" s="64"/>
      <c r="I433" s="64"/>
      <c r="J433" s="64"/>
      <c r="K433" s="64"/>
      <c r="L433" s="65"/>
      <c r="M433" s="64"/>
      <c r="N433" s="64"/>
      <c r="O433" s="64"/>
      <c r="P433" s="64"/>
      <c r="Q433" s="64"/>
      <c r="R433" s="64"/>
      <c r="S433" s="64"/>
    </row>
    <row r="434" spans="1:19" hidden="1" x14ac:dyDescent="0.25">
      <c r="A434" s="87">
        <v>395</v>
      </c>
      <c r="B434" s="67" t="s">
        <v>458</v>
      </c>
      <c r="C434" s="129">
        <f t="shared" si="34"/>
        <v>67996.78</v>
      </c>
      <c r="D434" s="63"/>
      <c r="E434" s="64">
        <v>67996.78</v>
      </c>
      <c r="F434" s="66"/>
      <c r="G434" s="64"/>
      <c r="H434" s="64"/>
      <c r="I434" s="64"/>
      <c r="J434" s="64"/>
      <c r="K434" s="64"/>
      <c r="L434" s="65"/>
      <c r="M434" s="64"/>
      <c r="N434" s="64"/>
      <c r="O434" s="64"/>
      <c r="P434" s="64"/>
      <c r="Q434" s="64"/>
      <c r="R434" s="64"/>
      <c r="S434" s="64"/>
    </row>
    <row r="435" spans="1:19" hidden="1" x14ac:dyDescent="0.25">
      <c r="A435" s="87">
        <v>396</v>
      </c>
      <c r="B435" s="67" t="s">
        <v>1149</v>
      </c>
      <c r="C435" s="129">
        <f t="shared" si="34"/>
        <v>6606358.2000000002</v>
      </c>
      <c r="D435" s="63"/>
      <c r="E435" s="64"/>
      <c r="F435" s="68"/>
      <c r="G435" s="64"/>
      <c r="H435" s="64"/>
      <c r="I435" s="64"/>
      <c r="J435" s="64"/>
      <c r="K435" s="64"/>
      <c r="L435" s="65"/>
      <c r="M435" s="64">
        <v>6606358.2000000002</v>
      </c>
      <c r="N435" s="64"/>
      <c r="O435" s="64"/>
      <c r="P435" s="64"/>
      <c r="Q435" s="64"/>
      <c r="R435" s="64"/>
      <c r="S435" s="64"/>
    </row>
    <row r="436" spans="1:19" hidden="1" x14ac:dyDescent="0.25">
      <c r="A436" s="87">
        <v>397</v>
      </c>
      <c r="B436" s="67" t="s">
        <v>459</v>
      </c>
      <c r="C436" s="129">
        <f t="shared" si="34"/>
        <v>4248583.6500000004</v>
      </c>
      <c r="D436" s="63">
        <f>ROUND((F436+G436+H436+I436+J436+K436+M436+O436+P436+Q436+R436+S436)*0.0214,2)</f>
        <v>89014.77</v>
      </c>
      <c r="E436" s="64"/>
      <c r="F436" s="68"/>
      <c r="G436" s="64"/>
      <c r="H436" s="64"/>
      <c r="I436" s="64"/>
      <c r="J436" s="64"/>
      <c r="K436" s="64"/>
      <c r="L436" s="65">
        <v>2</v>
      </c>
      <c r="M436" s="64">
        <v>4159568.88</v>
      </c>
      <c r="N436" s="64"/>
      <c r="O436" s="64"/>
      <c r="P436" s="64"/>
      <c r="Q436" s="64"/>
      <c r="R436" s="64"/>
      <c r="S436" s="64"/>
    </row>
    <row r="437" spans="1:19" hidden="1" x14ac:dyDescent="0.25">
      <c r="A437" s="87">
        <v>398</v>
      </c>
      <c r="B437" s="67" t="s">
        <v>460</v>
      </c>
      <c r="C437" s="129">
        <f t="shared" si="34"/>
        <v>9867202.6500000004</v>
      </c>
      <c r="D437" s="63">
        <f>ROUND((F437+G437+H437+I437+J437+K437+M437+O437+P437+Q437+R437+S437)*0.0214,2)</f>
        <v>204272.72</v>
      </c>
      <c r="E437" s="64">
        <v>117475.65</v>
      </c>
      <c r="F437" s="64"/>
      <c r="G437" s="64"/>
      <c r="H437" s="64"/>
      <c r="I437" s="64"/>
      <c r="J437" s="64"/>
      <c r="K437" s="64"/>
      <c r="L437" s="65"/>
      <c r="M437" s="64"/>
      <c r="N437" s="64" t="s">
        <v>56</v>
      </c>
      <c r="O437" s="66">
        <v>9545454.2799999993</v>
      </c>
      <c r="P437" s="64"/>
      <c r="Q437" s="64"/>
      <c r="R437" s="64"/>
      <c r="S437" s="64"/>
    </row>
    <row r="438" spans="1:19" hidden="1" x14ac:dyDescent="0.25">
      <c r="A438" s="87">
        <v>399</v>
      </c>
      <c r="B438" s="67" t="s">
        <v>461</v>
      </c>
      <c r="C438" s="129">
        <f t="shared" si="34"/>
        <v>7064680.0999999996</v>
      </c>
      <c r="D438" s="63">
        <f>ROUND((F438+G438+H438+I438+J438+K438+M438+O438+P438+Q438+R438+S438)*0.0214,2)</f>
        <v>148016.6</v>
      </c>
      <c r="E438" s="64"/>
      <c r="F438" s="64"/>
      <c r="G438" s="64"/>
      <c r="H438" s="64"/>
      <c r="I438" s="64"/>
      <c r="J438" s="64"/>
      <c r="K438" s="64"/>
      <c r="L438" s="65">
        <v>3</v>
      </c>
      <c r="M438" s="64">
        <v>6916663.4999999991</v>
      </c>
      <c r="N438" s="64"/>
      <c r="O438" s="66"/>
      <c r="P438" s="64"/>
      <c r="Q438" s="64"/>
      <c r="R438" s="64"/>
      <c r="S438" s="64"/>
    </row>
    <row r="439" spans="1:19" hidden="1" x14ac:dyDescent="0.25">
      <c r="A439" s="87">
        <v>400</v>
      </c>
      <c r="B439" s="67" t="s">
        <v>1011</v>
      </c>
      <c r="C439" s="129">
        <f t="shared" si="34"/>
        <v>2155981.4</v>
      </c>
      <c r="D439" s="63"/>
      <c r="E439" s="64"/>
      <c r="F439" s="64"/>
      <c r="G439" s="64"/>
      <c r="H439" s="64"/>
      <c r="I439" s="64"/>
      <c r="J439" s="64"/>
      <c r="K439" s="64"/>
      <c r="L439" s="65">
        <v>1</v>
      </c>
      <c r="M439" s="64">
        <v>2155981.4</v>
      </c>
      <c r="N439" s="64"/>
      <c r="O439" s="66"/>
      <c r="P439" s="64"/>
      <c r="Q439" s="64"/>
      <c r="R439" s="64"/>
      <c r="S439" s="64"/>
    </row>
    <row r="440" spans="1:19" hidden="1" x14ac:dyDescent="0.25">
      <c r="A440" s="87">
        <v>401</v>
      </c>
      <c r="B440" s="67" t="s">
        <v>1161</v>
      </c>
      <c r="C440" s="129">
        <f t="shared" si="34"/>
        <v>6736440.8799999999</v>
      </c>
      <c r="D440" s="63">
        <v>133060.18</v>
      </c>
      <c r="E440" s="64">
        <v>385615</v>
      </c>
      <c r="F440" s="64"/>
      <c r="G440" s="64"/>
      <c r="H440" s="64"/>
      <c r="I440" s="64"/>
      <c r="J440" s="64"/>
      <c r="K440" s="64"/>
      <c r="L440" s="65"/>
      <c r="M440" s="64"/>
      <c r="N440" s="64"/>
      <c r="O440" s="66">
        <v>2636727.63</v>
      </c>
      <c r="P440" s="64"/>
      <c r="Q440" s="64"/>
      <c r="R440" s="64">
        <v>3581038.07</v>
      </c>
      <c r="S440" s="64"/>
    </row>
    <row r="441" spans="1:19" hidden="1" x14ac:dyDescent="0.25">
      <c r="A441" s="87">
        <v>402</v>
      </c>
      <c r="B441" s="67" t="s">
        <v>1147</v>
      </c>
      <c r="C441" s="129">
        <f t="shared" si="34"/>
        <v>4913859</v>
      </c>
      <c r="D441" s="63"/>
      <c r="E441" s="64"/>
      <c r="F441" s="64"/>
      <c r="G441" s="64"/>
      <c r="H441" s="64"/>
      <c r="I441" s="64"/>
      <c r="J441" s="64"/>
      <c r="K441" s="64"/>
      <c r="L441" s="65"/>
      <c r="M441" s="64"/>
      <c r="N441" s="64"/>
      <c r="O441" s="66"/>
      <c r="P441" s="64"/>
      <c r="Q441" s="64">
        <v>4913859</v>
      </c>
      <c r="R441" s="64"/>
      <c r="S441" s="64"/>
    </row>
    <row r="442" spans="1:19" hidden="1" x14ac:dyDescent="0.25">
      <c r="A442" s="87">
        <v>403</v>
      </c>
      <c r="B442" s="67" t="s">
        <v>462</v>
      </c>
      <c r="C442" s="129">
        <f t="shared" si="34"/>
        <v>14450741.41</v>
      </c>
      <c r="D442" s="63">
        <v>131118.78999999998</v>
      </c>
      <c r="E442" s="64">
        <v>400430.22</v>
      </c>
      <c r="F442" s="64"/>
      <c r="G442" s="64"/>
      <c r="H442" s="64"/>
      <c r="I442" s="64"/>
      <c r="J442" s="64"/>
      <c r="K442" s="64"/>
      <c r="L442" s="65"/>
      <c r="M442" s="64"/>
      <c r="N442" s="64" t="s">
        <v>111</v>
      </c>
      <c r="O442" s="66">
        <v>5457865.2000000002</v>
      </c>
      <c r="P442" s="64"/>
      <c r="Q442" s="66"/>
      <c r="R442" s="64">
        <v>8461327.1999999993</v>
      </c>
      <c r="S442" s="64"/>
    </row>
    <row r="443" spans="1:19" hidden="1" x14ac:dyDescent="0.25">
      <c r="A443" s="87">
        <v>404</v>
      </c>
      <c r="B443" s="67" t="s">
        <v>463</v>
      </c>
      <c r="C443" s="129">
        <f t="shared" si="34"/>
        <v>4744908.49</v>
      </c>
      <c r="D443" s="63">
        <v>48765.440000000002</v>
      </c>
      <c r="E443" s="64">
        <v>226350.65</v>
      </c>
      <c r="F443" s="64"/>
      <c r="G443" s="64"/>
      <c r="H443" s="64"/>
      <c r="I443" s="64"/>
      <c r="J443" s="64"/>
      <c r="K443" s="64"/>
      <c r="L443" s="65"/>
      <c r="M443" s="64"/>
      <c r="N443" s="64" t="s">
        <v>111</v>
      </c>
      <c r="O443" s="66">
        <v>4469792.4000000004</v>
      </c>
      <c r="P443" s="64"/>
      <c r="Q443" s="64"/>
      <c r="R443" s="64"/>
      <c r="S443" s="64"/>
    </row>
    <row r="444" spans="1:19" hidden="1" x14ac:dyDescent="0.25">
      <c r="A444" s="87">
        <v>405</v>
      </c>
      <c r="B444" s="67" t="s">
        <v>466</v>
      </c>
      <c r="C444" s="129">
        <f t="shared" si="34"/>
        <v>78283.990000000005</v>
      </c>
      <c r="D444" s="63"/>
      <c r="E444" s="64">
        <v>78283.990000000005</v>
      </c>
      <c r="F444" s="64"/>
      <c r="G444" s="64"/>
      <c r="H444" s="64"/>
      <c r="I444" s="64"/>
      <c r="J444" s="64"/>
      <c r="K444" s="64"/>
      <c r="L444" s="65"/>
      <c r="M444" s="64"/>
      <c r="N444" s="64"/>
      <c r="O444" s="69"/>
      <c r="P444" s="68"/>
      <c r="Q444" s="64"/>
      <c r="R444" s="64"/>
      <c r="S444" s="64"/>
    </row>
    <row r="445" spans="1:19" hidden="1" x14ac:dyDescent="0.25">
      <c r="A445" s="87">
        <v>406</v>
      </c>
      <c r="B445" s="67" t="s">
        <v>467</v>
      </c>
      <c r="C445" s="129">
        <f t="shared" si="34"/>
        <v>207038.86</v>
      </c>
      <c r="D445" s="63"/>
      <c r="E445" s="64">
        <v>207038.86</v>
      </c>
      <c r="F445" s="64"/>
      <c r="G445" s="68"/>
      <c r="H445" s="64"/>
      <c r="I445" s="64"/>
      <c r="J445" s="64"/>
      <c r="K445" s="64"/>
      <c r="L445" s="65"/>
      <c r="M445" s="64"/>
      <c r="N445" s="64"/>
      <c r="O445" s="69"/>
      <c r="P445" s="68"/>
      <c r="Q445" s="64"/>
      <c r="R445" s="64"/>
      <c r="S445" s="64"/>
    </row>
    <row r="446" spans="1:19" hidden="1" x14ac:dyDescent="0.25">
      <c r="A446" s="87">
        <v>407</v>
      </c>
      <c r="B446" s="67" t="s">
        <v>468</v>
      </c>
      <c r="C446" s="129">
        <f t="shared" si="34"/>
        <v>49124.65</v>
      </c>
      <c r="D446" s="63"/>
      <c r="E446" s="64">
        <v>49124.65</v>
      </c>
      <c r="F446" s="64"/>
      <c r="G446" s="64"/>
      <c r="H446" s="64"/>
      <c r="I446" s="64"/>
      <c r="J446" s="64"/>
      <c r="K446" s="64"/>
      <c r="L446" s="65"/>
      <c r="M446" s="64"/>
      <c r="N446" s="64"/>
      <c r="O446" s="69"/>
      <c r="P446" s="68"/>
      <c r="Q446" s="64"/>
      <c r="R446" s="64"/>
      <c r="S446" s="64"/>
    </row>
    <row r="447" spans="1:19" hidden="1" x14ac:dyDescent="0.25">
      <c r="A447" s="87">
        <v>408</v>
      </c>
      <c r="B447" s="67" t="s">
        <v>469</v>
      </c>
      <c r="C447" s="129">
        <f t="shared" si="34"/>
        <v>190915.93</v>
      </c>
      <c r="D447" s="63"/>
      <c r="E447" s="64">
        <v>190915.93</v>
      </c>
      <c r="F447" s="64"/>
      <c r="G447" s="69"/>
      <c r="H447" s="68"/>
      <c r="I447" s="68"/>
      <c r="J447" s="68"/>
      <c r="K447" s="64"/>
      <c r="L447" s="65"/>
      <c r="M447" s="64"/>
      <c r="N447" s="64"/>
      <c r="O447" s="64"/>
      <c r="P447" s="69"/>
      <c r="Q447" s="64"/>
      <c r="R447" s="64"/>
      <c r="S447" s="64"/>
    </row>
    <row r="448" spans="1:19" hidden="1" x14ac:dyDescent="0.25">
      <c r="A448" s="87">
        <v>409</v>
      </c>
      <c r="B448" s="67" t="s">
        <v>1160</v>
      </c>
      <c r="C448" s="129">
        <f t="shared" si="34"/>
        <v>8875939.4399999995</v>
      </c>
      <c r="D448" s="63">
        <v>171529.44</v>
      </c>
      <c r="E448" s="64">
        <v>689016</v>
      </c>
      <c r="F448" s="64"/>
      <c r="G448" s="64"/>
      <c r="H448" s="64"/>
      <c r="I448" s="64"/>
      <c r="J448" s="64"/>
      <c r="K448" s="64"/>
      <c r="L448" s="65"/>
      <c r="M448" s="64"/>
      <c r="N448" s="64" t="s">
        <v>56</v>
      </c>
      <c r="O448" s="68">
        <v>5550891.5999999996</v>
      </c>
      <c r="P448" s="69"/>
      <c r="Q448" s="64"/>
      <c r="R448" s="64">
        <v>2464502.4</v>
      </c>
      <c r="S448" s="64"/>
    </row>
    <row r="449" spans="1:19" hidden="1" x14ac:dyDescent="0.25">
      <c r="A449" s="87">
        <v>410</v>
      </c>
      <c r="B449" s="67" t="s">
        <v>464</v>
      </c>
      <c r="C449" s="129">
        <f t="shared" si="34"/>
        <v>1156891.71</v>
      </c>
      <c r="D449" s="63">
        <f>ROUND((F449+G449+H449+I449+J449+K449+M449+O449+P449+Q449+R449+S449)*0.0214,2)</f>
        <v>24238.77</v>
      </c>
      <c r="E449" s="64"/>
      <c r="F449" s="64">
        <v>582617.18000000005</v>
      </c>
      <c r="G449" s="64"/>
      <c r="H449" s="69"/>
      <c r="I449" s="69"/>
      <c r="J449" s="69"/>
      <c r="K449" s="64"/>
      <c r="L449" s="65"/>
      <c r="M449" s="64"/>
      <c r="N449" s="64"/>
      <c r="O449" s="68"/>
      <c r="P449" s="64">
        <v>550035.76</v>
      </c>
      <c r="Q449" s="64"/>
      <c r="R449" s="64"/>
      <c r="S449" s="64"/>
    </row>
    <row r="450" spans="1:19" hidden="1" x14ac:dyDescent="0.25">
      <c r="A450" s="87">
        <v>411</v>
      </c>
      <c r="B450" s="67" t="s">
        <v>465</v>
      </c>
      <c r="C450" s="129">
        <f t="shared" si="34"/>
        <v>2454918.9500000002</v>
      </c>
      <c r="D450" s="63">
        <v>12004.07</v>
      </c>
      <c r="E450" s="64"/>
      <c r="F450" s="64">
        <v>2442914.88</v>
      </c>
      <c r="G450" s="64"/>
      <c r="H450" s="64"/>
      <c r="I450" s="64"/>
      <c r="J450" s="64"/>
      <c r="K450" s="64"/>
      <c r="L450" s="65"/>
      <c r="M450" s="64"/>
      <c r="N450" s="64"/>
      <c r="O450" s="68"/>
      <c r="P450" s="64"/>
      <c r="Q450" s="64"/>
      <c r="R450" s="64"/>
      <c r="S450" s="64"/>
    </row>
    <row r="451" spans="1:19" hidden="1" x14ac:dyDescent="0.25">
      <c r="A451" s="87">
        <v>412</v>
      </c>
      <c r="B451" s="67" t="s">
        <v>470</v>
      </c>
      <c r="C451" s="129">
        <f t="shared" si="34"/>
        <v>21709970.190000001</v>
      </c>
      <c r="D451" s="63">
        <f>ROUND((F451+G451+H451+I451+J451+K451+M451+O451+P451+Q451+R451+S451)*0.0214,2)</f>
        <v>454859.37</v>
      </c>
      <c r="E451" s="64"/>
      <c r="F451" s="64"/>
      <c r="G451" s="64"/>
      <c r="H451" s="68"/>
      <c r="I451" s="68"/>
      <c r="J451" s="68"/>
      <c r="K451" s="64"/>
      <c r="L451" s="65"/>
      <c r="M451" s="64"/>
      <c r="N451" s="64" t="s">
        <v>111</v>
      </c>
      <c r="O451" s="64">
        <v>7890487.4900000002</v>
      </c>
      <c r="P451" s="64">
        <v>2905206.82</v>
      </c>
      <c r="Q451" s="64"/>
      <c r="R451" s="64">
        <v>10459416.51</v>
      </c>
      <c r="S451" s="64"/>
    </row>
    <row r="452" spans="1:19" hidden="1" x14ac:dyDescent="0.25">
      <c r="A452" s="87">
        <v>413</v>
      </c>
      <c r="B452" s="67" t="s">
        <v>471</v>
      </c>
      <c r="C452" s="129">
        <f t="shared" si="34"/>
        <v>13178061.4</v>
      </c>
      <c r="D452" s="63">
        <f>ROUND((F452+G452+H452+I452+J452+K452+M452+O452+P452+Q452+R452+S452)*0.0214,2)</f>
        <v>276101.93</v>
      </c>
      <c r="E452" s="64"/>
      <c r="F452" s="64">
        <v>1402283.19</v>
      </c>
      <c r="G452" s="64"/>
      <c r="H452" s="68"/>
      <c r="I452" s="68"/>
      <c r="J452" s="68"/>
      <c r="K452" s="64"/>
      <c r="L452" s="65"/>
      <c r="M452" s="64"/>
      <c r="N452" s="64"/>
      <c r="O452" s="64"/>
      <c r="P452" s="64">
        <v>2000102.8</v>
      </c>
      <c r="Q452" s="64">
        <v>9499573.4800000004</v>
      </c>
      <c r="R452" s="64"/>
      <c r="S452" s="64"/>
    </row>
    <row r="453" spans="1:19" hidden="1" x14ac:dyDescent="0.25">
      <c r="A453" s="87">
        <v>414</v>
      </c>
      <c r="B453" s="67" t="s">
        <v>1055</v>
      </c>
      <c r="C453" s="129">
        <f t="shared" si="34"/>
        <v>3161303.83</v>
      </c>
      <c r="D453" s="63">
        <v>59977.58</v>
      </c>
      <c r="E453" s="64">
        <v>100000</v>
      </c>
      <c r="F453" s="64"/>
      <c r="G453" s="64"/>
      <c r="H453" s="68"/>
      <c r="I453" s="68"/>
      <c r="J453" s="68"/>
      <c r="K453" s="64"/>
      <c r="L453" s="65"/>
      <c r="M453" s="64"/>
      <c r="N453" s="64"/>
      <c r="O453" s="64"/>
      <c r="P453" s="64"/>
      <c r="Q453" s="64"/>
      <c r="R453" s="64">
        <v>3001326.25</v>
      </c>
      <c r="S453" s="64"/>
    </row>
    <row r="454" spans="1:19" hidden="1" x14ac:dyDescent="0.25">
      <c r="A454" s="87">
        <v>415</v>
      </c>
      <c r="B454" s="67" t="s">
        <v>1136</v>
      </c>
      <c r="C454" s="129">
        <f t="shared" ref="C454:C517" si="35">ROUND(SUM(D454+E454+F454+G454+H454+I454+J454+K454+M454+O454+P454+Q454+R454+S454),2)</f>
        <v>6892636.5999999996</v>
      </c>
      <c r="D454" s="63"/>
      <c r="E454" s="64">
        <v>191913.60000000001</v>
      </c>
      <c r="F454" s="66">
        <v>3902943</v>
      </c>
      <c r="G454" s="64">
        <v>2797780</v>
      </c>
      <c r="H454" s="64"/>
      <c r="I454" s="64"/>
      <c r="J454" s="64"/>
      <c r="K454" s="64"/>
      <c r="L454" s="65"/>
      <c r="M454" s="64"/>
      <c r="N454" s="64"/>
      <c r="O454" s="64"/>
      <c r="P454" s="64"/>
      <c r="Q454" s="64"/>
      <c r="R454" s="64"/>
      <c r="S454" s="64"/>
    </row>
    <row r="455" spans="1:19" hidden="1" x14ac:dyDescent="0.25">
      <c r="A455" s="87">
        <v>416</v>
      </c>
      <c r="B455" s="67" t="s">
        <v>1150</v>
      </c>
      <c r="C455" s="129">
        <f t="shared" si="35"/>
        <v>13292037.85</v>
      </c>
      <c r="D455" s="63"/>
      <c r="E455" s="64"/>
      <c r="F455" s="66"/>
      <c r="G455" s="64"/>
      <c r="H455" s="64"/>
      <c r="I455" s="64"/>
      <c r="J455" s="64"/>
      <c r="K455" s="64"/>
      <c r="L455" s="65"/>
      <c r="M455" s="64"/>
      <c r="N455" s="64"/>
      <c r="O455" s="64"/>
      <c r="P455" s="64"/>
      <c r="Q455" s="64">
        <v>8660008.8000000007</v>
      </c>
      <c r="R455" s="64">
        <v>4632029.05</v>
      </c>
      <c r="S455" s="64"/>
    </row>
    <row r="456" spans="1:19" hidden="1" x14ac:dyDescent="0.25">
      <c r="A456" s="87">
        <v>417</v>
      </c>
      <c r="B456" s="67" t="s">
        <v>1138</v>
      </c>
      <c r="C456" s="129">
        <f t="shared" si="35"/>
        <v>2850357</v>
      </c>
      <c r="D456" s="63"/>
      <c r="E456" s="64"/>
      <c r="F456" s="66"/>
      <c r="G456" s="64"/>
      <c r="H456" s="64"/>
      <c r="I456" s="64"/>
      <c r="J456" s="64"/>
      <c r="K456" s="64"/>
      <c r="L456" s="65"/>
      <c r="M456" s="64"/>
      <c r="N456" s="64"/>
      <c r="O456" s="64"/>
      <c r="P456" s="64"/>
      <c r="Q456" s="64"/>
      <c r="R456" s="64">
        <v>2850357</v>
      </c>
      <c r="S456" s="64"/>
    </row>
    <row r="457" spans="1:19" hidden="1" x14ac:dyDescent="0.25">
      <c r="A457" s="87">
        <v>418</v>
      </c>
      <c r="B457" s="67" t="s">
        <v>1137</v>
      </c>
      <c r="C457" s="129">
        <f t="shared" si="35"/>
        <v>1060359</v>
      </c>
      <c r="D457" s="63"/>
      <c r="E457" s="64"/>
      <c r="F457" s="66"/>
      <c r="G457" s="64">
        <v>1060359</v>
      </c>
      <c r="H457" s="64"/>
      <c r="I457" s="64"/>
      <c r="J457" s="64"/>
      <c r="K457" s="64"/>
      <c r="L457" s="65"/>
      <c r="M457" s="64"/>
      <c r="N457" s="64"/>
      <c r="O457" s="64"/>
      <c r="P457" s="64"/>
      <c r="Q457" s="64"/>
      <c r="R457" s="64"/>
      <c r="S457" s="64"/>
    </row>
    <row r="458" spans="1:19" hidden="1" x14ac:dyDescent="0.25">
      <c r="A458" s="87">
        <v>419</v>
      </c>
      <c r="B458" s="67" t="s">
        <v>472</v>
      </c>
      <c r="C458" s="129">
        <f t="shared" si="35"/>
        <v>13966087.85</v>
      </c>
      <c r="D458" s="63">
        <f>ROUND((F458+G458+H458+I458+J458+K458+M458+O458+P458+Q458+R458+S458)*0.0214,2)</f>
        <v>290900.76</v>
      </c>
      <c r="E458" s="64">
        <v>81693.58</v>
      </c>
      <c r="F458" s="66">
        <v>2253508.7999999998</v>
      </c>
      <c r="G458" s="64">
        <v>1634474.61</v>
      </c>
      <c r="H458" s="64"/>
      <c r="I458" s="64"/>
      <c r="J458" s="64"/>
      <c r="K458" s="64"/>
      <c r="L458" s="65"/>
      <c r="M458" s="64"/>
      <c r="N458" s="64" t="s">
        <v>111</v>
      </c>
      <c r="O458" s="64">
        <v>7031884.3499999996</v>
      </c>
      <c r="P458" s="64"/>
      <c r="Q458" s="64">
        <v>2673625.75</v>
      </c>
      <c r="R458" s="64"/>
      <c r="S458" s="64"/>
    </row>
    <row r="459" spans="1:19" hidden="1" x14ac:dyDescent="0.25">
      <c r="A459" s="87">
        <v>420</v>
      </c>
      <c r="B459" s="67" t="s">
        <v>473</v>
      </c>
      <c r="C459" s="129">
        <f t="shared" si="35"/>
        <v>15427613.58</v>
      </c>
      <c r="D459" s="63">
        <f>ROUND((F459+G459+H459+I459+J459+K459+M459+O459+P459+Q459+R459+S459)*0.0214,2)</f>
        <v>321550.67</v>
      </c>
      <c r="E459" s="64">
        <v>80330.81</v>
      </c>
      <c r="F459" s="66">
        <v>2133505.2000000002</v>
      </c>
      <c r="G459" s="64"/>
      <c r="H459" s="64"/>
      <c r="I459" s="64"/>
      <c r="J459" s="64"/>
      <c r="K459" s="64"/>
      <c r="L459" s="65"/>
      <c r="M459" s="64"/>
      <c r="N459" s="64" t="s">
        <v>111</v>
      </c>
      <c r="O459" s="64">
        <v>7028614.29</v>
      </c>
      <c r="P459" s="64"/>
      <c r="Q459" s="64">
        <v>5863612.6100000003</v>
      </c>
      <c r="R459" s="64"/>
      <c r="S459" s="64"/>
    </row>
    <row r="460" spans="1:19" hidden="1" x14ac:dyDescent="0.25">
      <c r="A460" s="87">
        <v>421</v>
      </c>
      <c r="B460" s="67" t="s">
        <v>474</v>
      </c>
      <c r="C460" s="129">
        <f t="shared" si="35"/>
        <v>96656.4</v>
      </c>
      <c r="D460" s="63"/>
      <c r="E460" s="64">
        <v>96656.4</v>
      </c>
      <c r="F460" s="64"/>
      <c r="G460" s="64"/>
      <c r="H460" s="64"/>
      <c r="I460" s="64"/>
      <c r="J460" s="64"/>
      <c r="K460" s="66"/>
      <c r="L460" s="65"/>
      <c r="M460" s="64"/>
      <c r="N460" s="64"/>
      <c r="O460" s="66"/>
      <c r="P460" s="64"/>
      <c r="Q460" s="64"/>
      <c r="R460" s="64"/>
      <c r="S460" s="64"/>
    </row>
    <row r="461" spans="1:19" hidden="1" x14ac:dyDescent="0.25">
      <c r="A461" s="87">
        <v>422</v>
      </c>
      <c r="B461" s="67" t="s">
        <v>475</v>
      </c>
      <c r="C461" s="129">
        <f t="shared" si="35"/>
        <v>183773.92</v>
      </c>
      <c r="D461" s="63"/>
      <c r="E461" s="64">
        <v>183773.92</v>
      </c>
      <c r="F461" s="64"/>
      <c r="G461" s="66"/>
      <c r="H461" s="64"/>
      <c r="I461" s="64"/>
      <c r="J461" s="64"/>
      <c r="K461" s="64"/>
      <c r="L461" s="65"/>
      <c r="M461" s="64"/>
      <c r="N461" s="64"/>
      <c r="O461" s="66"/>
      <c r="P461" s="64"/>
      <c r="Q461" s="64"/>
      <c r="R461" s="64"/>
      <c r="S461" s="64"/>
    </row>
    <row r="462" spans="1:19" hidden="1" x14ac:dyDescent="0.25">
      <c r="A462" s="87">
        <v>423</v>
      </c>
      <c r="B462" s="67" t="s">
        <v>476</v>
      </c>
      <c r="C462" s="129">
        <f t="shared" si="35"/>
        <v>630687.29</v>
      </c>
      <c r="D462" s="63"/>
      <c r="E462" s="64">
        <v>630687.29</v>
      </c>
      <c r="F462" s="64"/>
      <c r="G462" s="66"/>
      <c r="H462" s="64"/>
      <c r="I462" s="64"/>
      <c r="J462" s="64"/>
      <c r="K462" s="64"/>
      <c r="L462" s="65"/>
      <c r="M462" s="64"/>
      <c r="N462" s="64"/>
      <c r="O462" s="64"/>
      <c r="P462" s="64"/>
      <c r="Q462" s="66"/>
      <c r="R462" s="64"/>
      <c r="S462" s="64"/>
    </row>
    <row r="463" spans="1:19" hidden="1" x14ac:dyDescent="0.25">
      <c r="A463" s="87">
        <v>424</v>
      </c>
      <c r="B463" s="67" t="s">
        <v>477</v>
      </c>
      <c r="C463" s="129">
        <f t="shared" si="35"/>
        <v>166747.85999999999</v>
      </c>
      <c r="D463" s="63"/>
      <c r="E463" s="64">
        <v>166747.85999999999</v>
      </c>
      <c r="F463" s="64"/>
      <c r="G463" s="64"/>
      <c r="H463" s="66"/>
      <c r="I463" s="66"/>
      <c r="J463" s="66"/>
      <c r="K463" s="64"/>
      <c r="L463" s="65"/>
      <c r="M463" s="64"/>
      <c r="N463" s="64"/>
      <c r="O463" s="64"/>
      <c r="P463" s="64"/>
      <c r="Q463" s="64"/>
      <c r="R463" s="64"/>
      <c r="S463" s="64"/>
    </row>
    <row r="464" spans="1:19" hidden="1" x14ac:dyDescent="0.25">
      <c r="A464" s="87">
        <v>425</v>
      </c>
      <c r="B464" s="67" t="s">
        <v>478</v>
      </c>
      <c r="C464" s="129">
        <f t="shared" si="35"/>
        <v>122081.03</v>
      </c>
      <c r="D464" s="63"/>
      <c r="E464" s="64">
        <v>122081.03</v>
      </c>
      <c r="F464" s="64"/>
      <c r="G464" s="64"/>
      <c r="H464" s="68"/>
      <c r="I464" s="68"/>
      <c r="J464" s="68"/>
      <c r="K464" s="64"/>
      <c r="L464" s="65"/>
      <c r="M464" s="64"/>
      <c r="N464" s="64"/>
      <c r="O464" s="64"/>
      <c r="P464" s="64"/>
      <c r="Q464" s="64"/>
      <c r="R464" s="64"/>
      <c r="S464" s="64"/>
    </row>
    <row r="465" spans="1:19" hidden="1" x14ac:dyDescent="0.25">
      <c r="A465" s="87">
        <v>426</v>
      </c>
      <c r="B465" s="67" t="s">
        <v>479</v>
      </c>
      <c r="C465" s="129">
        <f t="shared" si="35"/>
        <v>16555793.68</v>
      </c>
      <c r="D465" s="63">
        <v>84661.62</v>
      </c>
      <c r="E465" s="64"/>
      <c r="F465" s="64"/>
      <c r="G465" s="64"/>
      <c r="H465" s="68"/>
      <c r="I465" s="68"/>
      <c r="J465" s="68"/>
      <c r="K465" s="64"/>
      <c r="L465" s="65"/>
      <c r="M465" s="64"/>
      <c r="N465" s="64"/>
      <c r="O465" s="64"/>
      <c r="P465" s="64"/>
      <c r="Q465" s="64"/>
      <c r="R465" s="64">
        <v>16471132.060000001</v>
      </c>
      <c r="S465" s="64"/>
    </row>
    <row r="466" spans="1:19" hidden="1" x14ac:dyDescent="0.25">
      <c r="A466" s="87">
        <v>427</v>
      </c>
      <c r="B466" s="67" t="s">
        <v>484</v>
      </c>
      <c r="C466" s="129">
        <f t="shared" si="35"/>
        <v>96888.07</v>
      </c>
      <c r="D466" s="63"/>
      <c r="E466" s="64">
        <v>96888.07</v>
      </c>
      <c r="F466" s="64"/>
      <c r="G466" s="64"/>
      <c r="H466" s="64"/>
      <c r="I466" s="64"/>
      <c r="J466" s="64"/>
      <c r="K466" s="68"/>
      <c r="L466" s="65"/>
      <c r="M466" s="64"/>
      <c r="N466" s="64"/>
      <c r="O466" s="64"/>
      <c r="P466" s="64"/>
      <c r="Q466" s="64"/>
      <c r="R466" s="64"/>
      <c r="S466" s="64"/>
    </row>
    <row r="467" spans="1:19" hidden="1" x14ac:dyDescent="0.25">
      <c r="A467" s="87">
        <v>428</v>
      </c>
      <c r="B467" s="67" t="s">
        <v>481</v>
      </c>
      <c r="C467" s="129">
        <f t="shared" si="35"/>
        <v>36283033.380000003</v>
      </c>
      <c r="D467" s="63">
        <f>ROUND((F467+G467+H467+I467+J467+K467+M467+O467+P467+Q467+R467+S467)*0.0214,2)</f>
        <v>760188.87</v>
      </c>
      <c r="E467" s="64"/>
      <c r="F467" s="64"/>
      <c r="G467" s="64"/>
      <c r="H467" s="68"/>
      <c r="I467" s="68"/>
      <c r="J467" s="68"/>
      <c r="K467" s="64"/>
      <c r="L467" s="65"/>
      <c r="M467" s="64"/>
      <c r="N467" s="64" t="s">
        <v>56</v>
      </c>
      <c r="O467" s="64">
        <v>19137476.640000001</v>
      </c>
      <c r="P467" s="64"/>
      <c r="Q467" s="64">
        <v>16385367.869999999</v>
      </c>
      <c r="R467" s="64"/>
      <c r="S467" s="64"/>
    </row>
    <row r="468" spans="1:19" hidden="1" x14ac:dyDescent="0.25">
      <c r="A468" s="87">
        <v>429</v>
      </c>
      <c r="B468" s="67" t="s">
        <v>482</v>
      </c>
      <c r="C468" s="129">
        <f t="shared" si="35"/>
        <v>18074041.02</v>
      </c>
      <c r="D468" s="63">
        <f>ROUND((F468+G468+H468+I468+J468+K468+M468+O468+P468+Q468+R468+S468)*0.0214,2)</f>
        <v>378680.71</v>
      </c>
      <c r="E468" s="64"/>
      <c r="F468" s="64">
        <v>2046974.75</v>
      </c>
      <c r="G468" s="64"/>
      <c r="H468" s="68"/>
      <c r="I468" s="68"/>
      <c r="J468" s="68"/>
      <c r="K468" s="64"/>
      <c r="L468" s="65"/>
      <c r="M468" s="64"/>
      <c r="N468" s="64" t="s">
        <v>111</v>
      </c>
      <c r="O468" s="64">
        <v>5901644.9800000004</v>
      </c>
      <c r="P468" s="64"/>
      <c r="Q468" s="64"/>
      <c r="R468" s="64">
        <v>9746740.5800000001</v>
      </c>
      <c r="S468" s="64"/>
    </row>
    <row r="469" spans="1:19" hidden="1" x14ac:dyDescent="0.25">
      <c r="A469" s="87">
        <v>430</v>
      </c>
      <c r="B469" s="67" t="s">
        <v>483</v>
      </c>
      <c r="C469" s="129">
        <f t="shared" si="35"/>
        <v>18836397.379999999</v>
      </c>
      <c r="D469" s="63">
        <v>96323.98</v>
      </c>
      <c r="E469" s="64"/>
      <c r="F469" s="64"/>
      <c r="G469" s="64"/>
      <c r="H469" s="68"/>
      <c r="I469" s="68"/>
      <c r="J469" s="68"/>
      <c r="K469" s="64"/>
      <c r="L469" s="65"/>
      <c r="M469" s="64"/>
      <c r="N469" s="64" t="s">
        <v>111</v>
      </c>
      <c r="O469" s="64">
        <v>10073356.4</v>
      </c>
      <c r="P469" s="64"/>
      <c r="Q469" s="64">
        <v>8666717</v>
      </c>
      <c r="R469" s="64"/>
      <c r="S469" s="64"/>
    </row>
    <row r="470" spans="1:19" hidden="1" x14ac:dyDescent="0.25">
      <c r="A470" s="87">
        <v>431</v>
      </c>
      <c r="B470" s="67" t="s">
        <v>1052</v>
      </c>
      <c r="C470" s="129">
        <f t="shared" si="35"/>
        <v>2326806.35</v>
      </c>
      <c r="D470" s="63">
        <v>36866.519999999997</v>
      </c>
      <c r="E470" s="64">
        <v>81041.03</v>
      </c>
      <c r="F470" s="64">
        <v>2208898.7999999998</v>
      </c>
      <c r="G470" s="64"/>
      <c r="H470" s="68"/>
      <c r="I470" s="68"/>
      <c r="J470" s="68"/>
      <c r="K470" s="64"/>
      <c r="L470" s="65"/>
      <c r="M470" s="64"/>
      <c r="N470" s="64"/>
      <c r="O470" s="64"/>
      <c r="P470" s="64"/>
      <c r="Q470" s="64"/>
      <c r="R470" s="64"/>
      <c r="S470" s="64"/>
    </row>
    <row r="471" spans="1:19" hidden="1" x14ac:dyDescent="0.25">
      <c r="A471" s="87">
        <v>432</v>
      </c>
      <c r="B471" s="67" t="s">
        <v>1053</v>
      </c>
      <c r="C471" s="129">
        <f t="shared" si="35"/>
        <v>1554844.86</v>
      </c>
      <c r="D471" s="63">
        <v>24364.5</v>
      </c>
      <c r="E471" s="64">
        <v>70653.960000000006</v>
      </c>
      <c r="F471" s="64">
        <v>1459826.4</v>
      </c>
      <c r="G471" s="64"/>
      <c r="H471" s="68"/>
      <c r="I471" s="68"/>
      <c r="J471" s="68"/>
      <c r="K471" s="64"/>
      <c r="L471" s="65"/>
      <c r="M471" s="64"/>
      <c r="N471" s="64"/>
      <c r="O471" s="64"/>
      <c r="P471" s="64"/>
      <c r="Q471" s="64"/>
      <c r="R471" s="64"/>
      <c r="S471" s="64"/>
    </row>
    <row r="472" spans="1:19" hidden="1" x14ac:dyDescent="0.25">
      <c r="A472" s="87">
        <v>433</v>
      </c>
      <c r="B472" s="67" t="s">
        <v>1054</v>
      </c>
      <c r="C472" s="129">
        <f t="shared" si="35"/>
        <v>57115.39</v>
      </c>
      <c r="D472" s="63"/>
      <c r="E472" s="64">
        <v>57115.39</v>
      </c>
      <c r="F472" s="64"/>
      <c r="G472" s="64"/>
      <c r="H472" s="68"/>
      <c r="I472" s="68"/>
      <c r="J472" s="68"/>
      <c r="K472" s="69"/>
      <c r="L472" s="65"/>
      <c r="M472" s="64"/>
      <c r="N472" s="64"/>
      <c r="O472" s="64"/>
      <c r="P472" s="64"/>
      <c r="Q472" s="64"/>
      <c r="R472" s="64"/>
      <c r="S472" s="64"/>
    </row>
    <row r="473" spans="1:19" hidden="1" x14ac:dyDescent="0.25">
      <c r="A473" s="87">
        <v>434</v>
      </c>
      <c r="B473" s="67" t="s">
        <v>486</v>
      </c>
      <c r="C473" s="129">
        <f t="shared" si="35"/>
        <v>9595725.5399999991</v>
      </c>
      <c r="D473" s="63">
        <v>149416.41</v>
      </c>
      <c r="E473" s="64">
        <v>72632.28</v>
      </c>
      <c r="F473" s="66"/>
      <c r="G473" s="64"/>
      <c r="H473" s="64"/>
      <c r="I473" s="64"/>
      <c r="J473" s="64"/>
      <c r="K473" s="64"/>
      <c r="L473" s="65">
        <v>4</v>
      </c>
      <c r="M473" s="64">
        <v>9373676.8499999996</v>
      </c>
      <c r="N473" s="64"/>
      <c r="O473" s="64"/>
      <c r="P473" s="64"/>
      <c r="Q473" s="64"/>
      <c r="R473" s="64"/>
      <c r="S473" s="64"/>
    </row>
    <row r="474" spans="1:19" hidden="1" x14ac:dyDescent="0.25">
      <c r="A474" s="87">
        <v>435</v>
      </c>
      <c r="B474" s="67" t="s">
        <v>1155</v>
      </c>
      <c r="C474" s="129">
        <f t="shared" si="35"/>
        <v>3074725.86</v>
      </c>
      <c r="D474" s="63"/>
      <c r="E474" s="64"/>
      <c r="F474" s="66"/>
      <c r="G474" s="64"/>
      <c r="H474" s="64"/>
      <c r="I474" s="64"/>
      <c r="J474" s="64"/>
      <c r="K474" s="64"/>
      <c r="L474" s="65"/>
      <c r="M474" s="64"/>
      <c r="N474" s="64" t="s">
        <v>56</v>
      </c>
      <c r="O474" s="64">
        <v>3074725.86</v>
      </c>
      <c r="P474" s="64"/>
      <c r="Q474" s="64"/>
      <c r="R474" s="64"/>
      <c r="S474" s="64"/>
    </row>
    <row r="475" spans="1:19" hidden="1" x14ac:dyDescent="0.25">
      <c r="A475" s="87">
        <v>436</v>
      </c>
      <c r="B475" s="67" t="s">
        <v>1162</v>
      </c>
      <c r="C475" s="129">
        <f t="shared" si="35"/>
        <v>6391574.4000000004</v>
      </c>
      <c r="D475" s="63"/>
      <c r="E475" s="64"/>
      <c r="F475" s="66"/>
      <c r="G475" s="64"/>
      <c r="H475" s="64"/>
      <c r="I475" s="64"/>
      <c r="J475" s="64"/>
      <c r="K475" s="64"/>
      <c r="L475" s="65"/>
      <c r="M475" s="64"/>
      <c r="N475" s="64" t="s">
        <v>56</v>
      </c>
      <c r="O475" s="64">
        <v>6391574.4000000004</v>
      </c>
      <c r="P475" s="64"/>
      <c r="Q475" s="64"/>
      <c r="R475" s="64"/>
      <c r="S475" s="64"/>
    </row>
    <row r="476" spans="1:19" hidden="1" x14ac:dyDescent="0.25">
      <c r="A476" s="87">
        <v>437</v>
      </c>
      <c r="B476" s="67" t="s">
        <v>487</v>
      </c>
      <c r="C476" s="129">
        <f t="shared" si="35"/>
        <v>6283423.9100000001</v>
      </c>
      <c r="D476" s="63">
        <v>97705.32</v>
      </c>
      <c r="E476" s="64">
        <v>56150.2</v>
      </c>
      <c r="F476" s="66"/>
      <c r="G476" s="64"/>
      <c r="H476" s="64"/>
      <c r="I476" s="64"/>
      <c r="J476" s="64"/>
      <c r="K476" s="64"/>
      <c r="L476" s="65">
        <v>3</v>
      </c>
      <c r="M476" s="64">
        <v>6129568.3899999997</v>
      </c>
      <c r="N476" s="64"/>
      <c r="O476" s="64"/>
      <c r="P476" s="64"/>
      <c r="Q476" s="64"/>
      <c r="R476" s="64"/>
      <c r="S476" s="64"/>
    </row>
    <row r="477" spans="1:19" hidden="1" x14ac:dyDescent="0.25">
      <c r="A477" s="87">
        <v>438</v>
      </c>
      <c r="B477" s="67" t="s">
        <v>1157</v>
      </c>
      <c r="C477" s="129">
        <f t="shared" si="35"/>
        <v>243426</v>
      </c>
      <c r="D477" s="63"/>
      <c r="E477" s="64">
        <v>243426</v>
      </c>
      <c r="F477" s="66"/>
      <c r="G477" s="64"/>
      <c r="H477" s="64"/>
      <c r="I477" s="64"/>
      <c r="J477" s="64"/>
      <c r="K477" s="64"/>
      <c r="L477" s="65"/>
      <c r="M477" s="64"/>
      <c r="N477" s="64"/>
      <c r="O477" s="64"/>
      <c r="P477" s="64"/>
      <c r="Q477" s="64"/>
      <c r="R477" s="64"/>
      <c r="S477" s="64"/>
    </row>
    <row r="478" spans="1:19" hidden="1" x14ac:dyDescent="0.25">
      <c r="A478" s="87">
        <v>439</v>
      </c>
      <c r="B478" s="67" t="s">
        <v>1144</v>
      </c>
      <c r="C478" s="129">
        <f t="shared" si="35"/>
        <v>3503038.14</v>
      </c>
      <c r="D478" s="63"/>
      <c r="E478" s="64"/>
      <c r="F478" s="66"/>
      <c r="G478" s="64"/>
      <c r="H478" s="64"/>
      <c r="I478" s="64"/>
      <c r="J478" s="64"/>
      <c r="K478" s="64"/>
      <c r="L478" s="65"/>
      <c r="M478" s="64"/>
      <c r="N478" s="64"/>
      <c r="O478" s="64"/>
      <c r="P478" s="64"/>
      <c r="Q478" s="64">
        <v>3503038.14</v>
      </c>
      <c r="R478" s="64"/>
      <c r="S478" s="64"/>
    </row>
    <row r="479" spans="1:19" hidden="1" x14ac:dyDescent="0.25">
      <c r="A479" s="87">
        <v>440</v>
      </c>
      <c r="B479" s="67" t="s">
        <v>1156</v>
      </c>
      <c r="C479" s="129">
        <f t="shared" si="35"/>
        <v>347433</v>
      </c>
      <c r="D479" s="63"/>
      <c r="E479" s="64">
        <v>347433</v>
      </c>
      <c r="F479" s="66"/>
      <c r="G479" s="64"/>
      <c r="H479" s="64"/>
      <c r="I479" s="64"/>
      <c r="J479" s="64"/>
      <c r="K479" s="64"/>
      <c r="L479" s="65"/>
      <c r="M479" s="64"/>
      <c r="N479" s="64"/>
      <c r="O479" s="64"/>
      <c r="P479" s="64"/>
      <c r="Q479" s="64"/>
      <c r="R479" s="64"/>
      <c r="S479" s="64"/>
    </row>
    <row r="480" spans="1:19" hidden="1" x14ac:dyDescent="0.25">
      <c r="A480" s="87">
        <v>441</v>
      </c>
      <c r="B480" s="67" t="s">
        <v>1146</v>
      </c>
      <c r="C480" s="129">
        <f t="shared" si="35"/>
        <v>6658766.4000000004</v>
      </c>
      <c r="D480" s="63"/>
      <c r="E480" s="64"/>
      <c r="F480" s="66"/>
      <c r="G480" s="64"/>
      <c r="H480" s="64"/>
      <c r="I480" s="64"/>
      <c r="J480" s="64"/>
      <c r="K480" s="64"/>
      <c r="L480" s="65"/>
      <c r="M480" s="64"/>
      <c r="N480" s="64"/>
      <c r="O480" s="64"/>
      <c r="P480" s="64"/>
      <c r="Q480" s="64"/>
      <c r="R480" s="64">
        <v>6658766.4000000004</v>
      </c>
      <c r="S480" s="64"/>
    </row>
    <row r="481" spans="1:19" hidden="1" x14ac:dyDescent="0.25">
      <c r="A481" s="87">
        <v>442</v>
      </c>
      <c r="B481" s="67" t="s">
        <v>1154</v>
      </c>
      <c r="C481" s="129">
        <f t="shared" si="35"/>
        <v>250000</v>
      </c>
      <c r="D481" s="63"/>
      <c r="E481" s="64">
        <v>250000</v>
      </c>
      <c r="F481" s="66"/>
      <c r="G481" s="66"/>
      <c r="H481" s="66"/>
      <c r="I481" s="66"/>
      <c r="J481" s="66"/>
      <c r="K481" s="64"/>
      <c r="L481" s="65"/>
      <c r="M481" s="64"/>
      <c r="N481" s="64"/>
      <c r="O481" s="64"/>
      <c r="P481" s="64"/>
      <c r="Q481" s="64"/>
      <c r="R481" s="64"/>
      <c r="S481" s="64"/>
    </row>
    <row r="482" spans="1:19" hidden="1" x14ac:dyDescent="0.25">
      <c r="A482" s="87">
        <v>443</v>
      </c>
      <c r="B482" s="67" t="s">
        <v>489</v>
      </c>
      <c r="C482" s="129">
        <f t="shared" si="35"/>
        <v>3792060.27</v>
      </c>
      <c r="D482" s="63">
        <v>25383.87</v>
      </c>
      <c r="E482" s="64">
        <v>296242.8</v>
      </c>
      <c r="F482" s="66"/>
      <c r="G482" s="66"/>
      <c r="H482" s="66"/>
      <c r="I482" s="66"/>
      <c r="J482" s="66"/>
      <c r="K482" s="64"/>
      <c r="L482" s="65"/>
      <c r="M482" s="64"/>
      <c r="N482" s="64" t="s">
        <v>56</v>
      </c>
      <c r="O482" s="64">
        <v>3470433.6</v>
      </c>
      <c r="P482" s="64"/>
      <c r="Q482" s="64"/>
      <c r="R482" s="64"/>
      <c r="S482" s="64"/>
    </row>
    <row r="483" spans="1:19" hidden="1" x14ac:dyDescent="0.25">
      <c r="A483" s="87">
        <v>444</v>
      </c>
      <c r="B483" s="67" t="s">
        <v>490</v>
      </c>
      <c r="C483" s="129">
        <f t="shared" si="35"/>
        <v>2006197.57</v>
      </c>
      <c r="D483" s="63">
        <v>30702.93</v>
      </c>
      <c r="E483" s="64">
        <v>49338.5</v>
      </c>
      <c r="F483" s="66"/>
      <c r="G483" s="66"/>
      <c r="H483" s="66"/>
      <c r="I483" s="66"/>
      <c r="J483" s="66"/>
      <c r="K483" s="64"/>
      <c r="L483" s="65">
        <v>1</v>
      </c>
      <c r="M483" s="64">
        <v>1926156.14</v>
      </c>
      <c r="N483" s="64"/>
      <c r="O483" s="64"/>
      <c r="P483" s="64"/>
      <c r="Q483" s="64"/>
      <c r="R483" s="64"/>
      <c r="S483" s="64"/>
    </row>
    <row r="484" spans="1:19" hidden="1" x14ac:dyDescent="0.25">
      <c r="A484" s="87">
        <v>445</v>
      </c>
      <c r="B484" s="67" t="s">
        <v>491</v>
      </c>
      <c r="C484" s="129">
        <f t="shared" si="35"/>
        <v>10949928.91</v>
      </c>
      <c r="D484" s="63">
        <v>33839.879999999997</v>
      </c>
      <c r="E484" s="64"/>
      <c r="F484" s="66"/>
      <c r="G484" s="66"/>
      <c r="H484" s="66"/>
      <c r="I484" s="66"/>
      <c r="J484" s="66"/>
      <c r="K484" s="64"/>
      <c r="L484" s="65"/>
      <c r="M484" s="64"/>
      <c r="N484" s="64"/>
      <c r="O484" s="64"/>
      <c r="P484" s="64"/>
      <c r="Q484" s="64">
        <v>10916089.029999999</v>
      </c>
      <c r="R484" s="64"/>
      <c r="S484" s="64"/>
    </row>
    <row r="485" spans="1:19" hidden="1" x14ac:dyDescent="0.25">
      <c r="A485" s="87">
        <v>446</v>
      </c>
      <c r="B485" s="67" t="s">
        <v>492</v>
      </c>
      <c r="C485" s="129">
        <f t="shared" si="35"/>
        <v>5238778.75</v>
      </c>
      <c r="D485" s="63">
        <v>81688.31</v>
      </c>
      <c r="E485" s="64"/>
      <c r="F485" s="66">
        <v>1683034.04</v>
      </c>
      <c r="G485" s="66">
        <v>1425965.34</v>
      </c>
      <c r="H485" s="66">
        <v>859311.67</v>
      </c>
      <c r="I485" s="66">
        <v>478435.03</v>
      </c>
      <c r="J485" s="66">
        <v>710344.36</v>
      </c>
      <c r="K485" s="64"/>
      <c r="L485" s="65"/>
      <c r="M485" s="64"/>
      <c r="N485" s="64"/>
      <c r="O485" s="64"/>
      <c r="P485" s="64"/>
      <c r="Q485" s="64"/>
      <c r="R485" s="64"/>
      <c r="S485" s="64"/>
    </row>
    <row r="486" spans="1:19" hidden="1" x14ac:dyDescent="0.25">
      <c r="A486" s="87">
        <v>447</v>
      </c>
      <c r="B486" s="67" t="s">
        <v>493</v>
      </c>
      <c r="C486" s="129">
        <f t="shared" si="35"/>
        <v>5671860.6399999997</v>
      </c>
      <c r="D486" s="63">
        <f>ROUND((F486+G486+H486+I486+J486+K486+M486+O486+P486+Q486+R486+S486)*0.0214,2)</f>
        <v>117700</v>
      </c>
      <c r="E486" s="64">
        <v>54160.639999999999</v>
      </c>
      <c r="F486" s="66"/>
      <c r="G486" s="66"/>
      <c r="H486" s="66"/>
      <c r="I486" s="66"/>
      <c r="J486" s="66"/>
      <c r="K486" s="64"/>
      <c r="L486" s="65">
        <v>2</v>
      </c>
      <c r="M486" s="64">
        <v>5500000</v>
      </c>
      <c r="N486" s="64"/>
      <c r="O486" s="64"/>
      <c r="P486" s="64"/>
      <c r="Q486" s="64"/>
      <c r="R486" s="64"/>
      <c r="S486" s="64"/>
    </row>
    <row r="487" spans="1:19" hidden="1" x14ac:dyDescent="0.25">
      <c r="A487" s="87">
        <v>448</v>
      </c>
      <c r="B487" s="67" t="s">
        <v>494</v>
      </c>
      <c r="C487" s="129">
        <f t="shared" si="35"/>
        <v>434476.06</v>
      </c>
      <c r="D487" s="63"/>
      <c r="E487" s="64">
        <v>434476.06</v>
      </c>
      <c r="F487" s="66"/>
      <c r="G487" s="66"/>
      <c r="H487" s="66"/>
      <c r="I487" s="66"/>
      <c r="J487" s="66"/>
      <c r="K487" s="64"/>
      <c r="L487" s="65"/>
      <c r="M487" s="64"/>
      <c r="N487" s="64"/>
      <c r="O487" s="66"/>
      <c r="P487" s="66"/>
      <c r="Q487" s="64"/>
      <c r="R487" s="64"/>
      <c r="S487" s="64"/>
    </row>
    <row r="488" spans="1:19" hidden="1" x14ac:dyDescent="0.25">
      <c r="A488" s="87">
        <v>449</v>
      </c>
      <c r="B488" s="67" t="s">
        <v>495</v>
      </c>
      <c r="C488" s="129">
        <f t="shared" si="35"/>
        <v>257024.57</v>
      </c>
      <c r="D488" s="63"/>
      <c r="E488" s="64">
        <v>257024.57</v>
      </c>
      <c r="F488" s="66"/>
      <c r="G488" s="66"/>
      <c r="H488" s="66"/>
      <c r="I488" s="66"/>
      <c r="J488" s="66"/>
      <c r="K488" s="64"/>
      <c r="L488" s="65"/>
      <c r="M488" s="64"/>
      <c r="N488" s="64"/>
      <c r="O488" s="66"/>
      <c r="P488" s="64"/>
      <c r="Q488" s="64"/>
      <c r="R488" s="64"/>
      <c r="S488" s="64"/>
    </row>
    <row r="489" spans="1:19" hidden="1" x14ac:dyDescent="0.25">
      <c r="A489" s="87">
        <v>450</v>
      </c>
      <c r="B489" s="67" t="s">
        <v>496</v>
      </c>
      <c r="C489" s="129">
        <f t="shared" si="35"/>
        <v>224326.01</v>
      </c>
      <c r="D489" s="63"/>
      <c r="E489" s="64">
        <v>224326.01</v>
      </c>
      <c r="F489" s="64"/>
      <c r="G489" s="64"/>
      <c r="H489" s="64"/>
      <c r="I489" s="64"/>
      <c r="J489" s="64"/>
      <c r="K489" s="64"/>
      <c r="L489" s="65"/>
      <c r="M489" s="64"/>
      <c r="N489" s="64"/>
      <c r="O489" s="66"/>
      <c r="P489" s="64"/>
      <c r="Q489" s="66"/>
      <c r="R489" s="64"/>
      <c r="S489" s="64"/>
    </row>
    <row r="490" spans="1:19" hidden="1" x14ac:dyDescent="0.25">
      <c r="A490" s="87">
        <v>451</v>
      </c>
      <c r="B490" s="67" t="s">
        <v>497</v>
      </c>
      <c r="C490" s="129">
        <f t="shared" si="35"/>
        <v>258278.16</v>
      </c>
      <c r="D490" s="63"/>
      <c r="E490" s="64">
        <v>258278.16</v>
      </c>
      <c r="F490" s="66"/>
      <c r="G490" s="66"/>
      <c r="H490" s="66"/>
      <c r="I490" s="66"/>
      <c r="J490" s="66"/>
      <c r="K490" s="64"/>
      <c r="L490" s="65"/>
      <c r="M490" s="64"/>
      <c r="N490" s="64"/>
      <c r="O490" s="66"/>
      <c r="P490" s="64"/>
      <c r="Q490" s="64"/>
      <c r="R490" s="64"/>
      <c r="S490" s="64"/>
    </row>
    <row r="491" spans="1:19" hidden="1" x14ac:dyDescent="0.25">
      <c r="A491" s="87">
        <v>452</v>
      </c>
      <c r="B491" s="67" t="s">
        <v>498</v>
      </c>
      <c r="C491" s="129">
        <f t="shared" si="35"/>
        <v>53382.09</v>
      </c>
      <c r="D491" s="63"/>
      <c r="E491" s="64">
        <v>53382.09</v>
      </c>
      <c r="F491" s="64"/>
      <c r="G491" s="66"/>
      <c r="H491" s="64"/>
      <c r="I491" s="64"/>
      <c r="J491" s="64"/>
      <c r="K491" s="64"/>
      <c r="L491" s="65"/>
      <c r="M491" s="64"/>
      <c r="N491" s="64"/>
      <c r="O491" s="64"/>
      <c r="P491" s="64"/>
      <c r="Q491" s="64"/>
      <c r="R491" s="64"/>
      <c r="S491" s="64"/>
    </row>
    <row r="492" spans="1:19" hidden="1" x14ac:dyDescent="0.25">
      <c r="A492" s="87">
        <v>453</v>
      </c>
      <c r="B492" s="67" t="s">
        <v>499</v>
      </c>
      <c r="C492" s="129">
        <f t="shared" si="35"/>
        <v>53324.49</v>
      </c>
      <c r="D492" s="63"/>
      <c r="E492" s="64">
        <v>53324.49</v>
      </c>
      <c r="F492" s="64"/>
      <c r="G492" s="66"/>
      <c r="H492" s="64"/>
      <c r="I492" s="64"/>
      <c r="J492" s="64"/>
      <c r="K492" s="64"/>
      <c r="L492" s="65"/>
      <c r="M492" s="64"/>
      <c r="N492" s="64"/>
      <c r="O492" s="64"/>
      <c r="P492" s="64"/>
      <c r="Q492" s="64"/>
      <c r="R492" s="64"/>
      <c r="S492" s="64"/>
    </row>
    <row r="493" spans="1:19" hidden="1" x14ac:dyDescent="0.25">
      <c r="A493" s="87">
        <v>454</v>
      </c>
      <c r="B493" s="67" t="s">
        <v>501</v>
      </c>
      <c r="C493" s="129">
        <f t="shared" si="35"/>
        <v>15508551.949999999</v>
      </c>
      <c r="D493" s="63">
        <v>47927.94</v>
      </c>
      <c r="E493" s="64"/>
      <c r="F493" s="64">
        <v>1408696.47</v>
      </c>
      <c r="G493" s="66">
        <v>4172762.8699999996</v>
      </c>
      <c r="H493" s="64">
        <v>1000870.3899999999</v>
      </c>
      <c r="I493" s="64">
        <v>541230.80000000005</v>
      </c>
      <c r="J493" s="64">
        <v>808197.99</v>
      </c>
      <c r="K493" s="64"/>
      <c r="L493" s="65"/>
      <c r="M493" s="64"/>
      <c r="N493" s="64" t="s">
        <v>56</v>
      </c>
      <c r="O493" s="64">
        <v>7528865.4900000002</v>
      </c>
      <c r="P493" s="64"/>
      <c r="Q493" s="64"/>
      <c r="R493" s="64"/>
      <c r="S493" s="64"/>
    </row>
    <row r="494" spans="1:19" hidden="1" x14ac:dyDescent="0.25">
      <c r="A494" s="87">
        <v>455</v>
      </c>
      <c r="B494" s="67" t="s">
        <v>502</v>
      </c>
      <c r="C494" s="129">
        <f t="shared" si="35"/>
        <v>484449.91</v>
      </c>
      <c r="D494" s="63"/>
      <c r="E494" s="64">
        <v>484449.91</v>
      </c>
      <c r="F494" s="64"/>
      <c r="G494" s="66"/>
      <c r="H494" s="64"/>
      <c r="I494" s="64"/>
      <c r="J494" s="64"/>
      <c r="K494" s="64"/>
      <c r="L494" s="65"/>
      <c r="M494" s="64"/>
      <c r="N494" s="64"/>
      <c r="O494" s="64"/>
      <c r="P494" s="64"/>
      <c r="Q494" s="64"/>
      <c r="R494" s="64"/>
      <c r="S494" s="64"/>
    </row>
    <row r="495" spans="1:19" hidden="1" x14ac:dyDescent="0.25">
      <c r="A495" s="87">
        <v>456</v>
      </c>
      <c r="B495" s="67" t="s">
        <v>503</v>
      </c>
      <c r="C495" s="129">
        <f t="shared" si="35"/>
        <v>103477.87</v>
      </c>
      <c r="D495" s="63"/>
      <c r="E495" s="64">
        <v>103477.87</v>
      </c>
      <c r="F495" s="64"/>
      <c r="G495" s="66"/>
      <c r="H495" s="64"/>
      <c r="I495" s="64"/>
      <c r="J495" s="64"/>
      <c r="K495" s="64"/>
      <c r="L495" s="65"/>
      <c r="M495" s="64"/>
      <c r="N495" s="64"/>
      <c r="O495" s="64"/>
      <c r="P495" s="64"/>
      <c r="Q495" s="64"/>
      <c r="R495" s="64"/>
      <c r="S495" s="64"/>
    </row>
    <row r="496" spans="1:19" hidden="1" x14ac:dyDescent="0.25">
      <c r="A496" s="87">
        <v>457</v>
      </c>
      <c r="B496" s="67" t="s">
        <v>504</v>
      </c>
      <c r="C496" s="129">
        <f t="shared" si="35"/>
        <v>483377.55</v>
      </c>
      <c r="D496" s="63"/>
      <c r="E496" s="64">
        <v>483377.55</v>
      </c>
      <c r="F496" s="64"/>
      <c r="G496" s="66"/>
      <c r="H496" s="64"/>
      <c r="I496" s="64"/>
      <c r="J496" s="64"/>
      <c r="K496" s="64"/>
      <c r="L496" s="65"/>
      <c r="M496" s="64"/>
      <c r="N496" s="64"/>
      <c r="O496" s="64"/>
      <c r="P496" s="64"/>
      <c r="Q496" s="64"/>
      <c r="R496" s="64"/>
      <c r="S496" s="64"/>
    </row>
    <row r="497" spans="1:19" hidden="1" x14ac:dyDescent="0.25">
      <c r="A497" s="87">
        <v>458</v>
      </c>
      <c r="B497" s="67" t="s">
        <v>505</v>
      </c>
      <c r="C497" s="129">
        <f t="shared" si="35"/>
        <v>2101950.87</v>
      </c>
      <c r="D497" s="63">
        <v>6212.2</v>
      </c>
      <c r="E497" s="64">
        <v>91803.06</v>
      </c>
      <c r="F497" s="64">
        <v>2003935.61</v>
      </c>
      <c r="G497" s="66"/>
      <c r="H497" s="64"/>
      <c r="I497" s="64"/>
      <c r="J497" s="64"/>
      <c r="K497" s="64"/>
      <c r="L497" s="65"/>
      <c r="M497" s="64"/>
      <c r="N497" s="64"/>
      <c r="O497" s="64"/>
      <c r="P497" s="64"/>
      <c r="Q497" s="64"/>
      <c r="R497" s="64"/>
      <c r="S497" s="64"/>
    </row>
    <row r="498" spans="1:19" hidden="1" x14ac:dyDescent="0.25">
      <c r="A498" s="87">
        <v>459</v>
      </c>
      <c r="B498" s="67" t="s">
        <v>506</v>
      </c>
      <c r="C498" s="129">
        <f t="shared" si="35"/>
        <v>701684.65</v>
      </c>
      <c r="D498" s="63">
        <v>1866.14</v>
      </c>
      <c r="E498" s="64">
        <v>67632.56</v>
      </c>
      <c r="F498" s="64">
        <v>632185.94999999995</v>
      </c>
      <c r="G498" s="66"/>
      <c r="H498" s="64"/>
      <c r="I498" s="64"/>
      <c r="J498" s="64"/>
      <c r="K498" s="64"/>
      <c r="L498" s="65"/>
      <c r="M498" s="64"/>
      <c r="N498" s="64"/>
      <c r="O498" s="64"/>
      <c r="P498" s="64"/>
      <c r="Q498" s="64"/>
      <c r="R498" s="64"/>
      <c r="S498" s="64"/>
    </row>
    <row r="499" spans="1:19" hidden="1" x14ac:dyDescent="0.25">
      <c r="A499" s="87">
        <v>460</v>
      </c>
      <c r="B499" s="67" t="s">
        <v>1060</v>
      </c>
      <c r="C499" s="129">
        <f t="shared" si="35"/>
        <v>17003143.649999999</v>
      </c>
      <c r="D499" s="63">
        <f>ROUND((F499+G499+H499+I499+J499+K499+M499+O499+P499+Q499+R499+S499)*0.0214,2)</f>
        <v>356243.66</v>
      </c>
      <c r="E499" s="64"/>
      <c r="F499" s="64">
        <v>1667503.53</v>
      </c>
      <c r="G499" s="68">
        <v>4314032.8</v>
      </c>
      <c r="H499" s="64">
        <v>2269444.5499999998</v>
      </c>
      <c r="I499" s="64">
        <v>1120875.78</v>
      </c>
      <c r="J499" s="64">
        <v>1337903.77</v>
      </c>
      <c r="K499" s="64"/>
      <c r="L499" s="65"/>
      <c r="M499" s="64"/>
      <c r="N499" s="64"/>
      <c r="O499" s="64">
        <v>5937139.5599999996</v>
      </c>
      <c r="P499" s="64"/>
      <c r="Q499" s="64"/>
      <c r="R499" s="64"/>
      <c r="S499" s="64"/>
    </row>
    <row r="500" spans="1:19" hidden="1" x14ac:dyDescent="0.25">
      <c r="A500" s="87">
        <v>461</v>
      </c>
      <c r="B500" s="67" t="s">
        <v>1061</v>
      </c>
      <c r="C500" s="129">
        <f t="shared" si="35"/>
        <v>14804678.07</v>
      </c>
      <c r="D500" s="63">
        <f>ROUND((F500+G500+H500+I500+J500+K500+M500+O500+P500+Q500+R500+S500)*0.0214,2)</f>
        <v>310182.21000000002</v>
      </c>
      <c r="E500" s="64"/>
      <c r="F500" s="64">
        <v>1268881.58</v>
      </c>
      <c r="G500" s="68">
        <v>4171376.76</v>
      </c>
      <c r="H500" s="64">
        <v>1918503.89</v>
      </c>
      <c r="I500" s="64">
        <v>666464.26</v>
      </c>
      <c r="J500" s="64">
        <v>1105803.3500000001</v>
      </c>
      <c r="K500" s="64"/>
      <c r="L500" s="65"/>
      <c r="M500" s="64"/>
      <c r="N500" s="64"/>
      <c r="O500" s="64">
        <v>5363466.0199999996</v>
      </c>
      <c r="P500" s="64"/>
      <c r="Q500" s="64"/>
      <c r="R500" s="64"/>
      <c r="S500" s="64"/>
    </row>
    <row r="501" spans="1:19" hidden="1" x14ac:dyDescent="0.25">
      <c r="A501" s="87">
        <v>462</v>
      </c>
      <c r="B501" s="67" t="s">
        <v>507</v>
      </c>
      <c r="C501" s="129">
        <f t="shared" si="35"/>
        <v>92854.36</v>
      </c>
      <c r="D501" s="63"/>
      <c r="E501" s="64">
        <v>92854.36</v>
      </c>
      <c r="F501" s="64"/>
      <c r="G501" s="64"/>
      <c r="H501" s="64"/>
      <c r="I501" s="64"/>
      <c r="J501" s="64"/>
      <c r="K501" s="64"/>
      <c r="L501" s="65"/>
      <c r="M501" s="64"/>
      <c r="N501" s="64"/>
      <c r="O501" s="66"/>
      <c r="P501" s="64"/>
      <c r="Q501" s="64"/>
      <c r="R501" s="64"/>
      <c r="S501" s="64"/>
    </row>
    <row r="502" spans="1:19" hidden="1" x14ac:dyDescent="0.25">
      <c r="A502" s="87">
        <v>463</v>
      </c>
      <c r="B502" s="67" t="s">
        <v>508</v>
      </c>
      <c r="C502" s="129">
        <f t="shared" si="35"/>
        <v>260447.93</v>
      </c>
      <c r="D502" s="63"/>
      <c r="E502" s="64">
        <v>260447.93</v>
      </c>
      <c r="F502" s="66"/>
      <c r="G502" s="66"/>
      <c r="H502" s="66"/>
      <c r="I502" s="66"/>
      <c r="J502" s="66"/>
      <c r="K502" s="64"/>
      <c r="L502" s="65"/>
      <c r="M502" s="64"/>
      <c r="N502" s="64"/>
      <c r="O502" s="66"/>
      <c r="P502" s="64"/>
      <c r="Q502" s="64"/>
      <c r="R502" s="64"/>
      <c r="S502" s="64"/>
    </row>
    <row r="503" spans="1:19" hidden="1" x14ac:dyDescent="0.25">
      <c r="A503" s="87">
        <v>464</v>
      </c>
      <c r="B503" s="67" t="s">
        <v>509</v>
      </c>
      <c r="C503" s="129">
        <f t="shared" si="35"/>
        <v>497830.61</v>
      </c>
      <c r="D503" s="63"/>
      <c r="E503" s="64">
        <v>497830.61</v>
      </c>
      <c r="F503" s="64"/>
      <c r="G503" s="64"/>
      <c r="H503" s="64"/>
      <c r="I503" s="64"/>
      <c r="J503" s="64"/>
      <c r="K503" s="64"/>
      <c r="L503" s="65"/>
      <c r="M503" s="64"/>
      <c r="N503" s="64"/>
      <c r="O503" s="66"/>
      <c r="P503" s="64"/>
      <c r="Q503" s="66"/>
      <c r="R503" s="64"/>
      <c r="S503" s="64"/>
    </row>
    <row r="504" spans="1:19" hidden="1" x14ac:dyDescent="0.25">
      <c r="A504" s="87">
        <v>465</v>
      </c>
      <c r="B504" s="67" t="s">
        <v>510</v>
      </c>
      <c r="C504" s="129">
        <f t="shared" si="35"/>
        <v>195131.04</v>
      </c>
      <c r="D504" s="63"/>
      <c r="E504" s="64">
        <v>195131.04</v>
      </c>
      <c r="F504" s="66"/>
      <c r="G504" s="66"/>
      <c r="H504" s="66"/>
      <c r="I504" s="66"/>
      <c r="J504" s="66"/>
      <c r="K504" s="64"/>
      <c r="L504" s="65"/>
      <c r="M504" s="64"/>
      <c r="N504" s="64"/>
      <c r="O504" s="64"/>
      <c r="P504" s="64"/>
      <c r="Q504" s="64"/>
      <c r="R504" s="64"/>
      <c r="S504" s="64"/>
    </row>
    <row r="505" spans="1:19" hidden="1" x14ac:dyDescent="0.25">
      <c r="A505" s="87">
        <v>466</v>
      </c>
      <c r="B505" s="67" t="s">
        <v>512</v>
      </c>
      <c r="C505" s="129">
        <f t="shared" si="35"/>
        <v>6065402</v>
      </c>
      <c r="D505" s="63">
        <v>94277.68</v>
      </c>
      <c r="E505" s="64">
        <v>56589.93</v>
      </c>
      <c r="F505" s="66"/>
      <c r="G505" s="68"/>
      <c r="H505" s="66"/>
      <c r="I505" s="66"/>
      <c r="J505" s="66"/>
      <c r="K505" s="64"/>
      <c r="L505" s="65">
        <v>3</v>
      </c>
      <c r="M505" s="64">
        <v>5914534.3899999997</v>
      </c>
      <c r="N505" s="64"/>
      <c r="O505" s="64"/>
      <c r="P505" s="64"/>
      <c r="Q505" s="64"/>
      <c r="R505" s="64"/>
      <c r="S505" s="64"/>
    </row>
    <row r="506" spans="1:19" hidden="1" x14ac:dyDescent="0.25">
      <c r="A506" s="87">
        <v>467</v>
      </c>
      <c r="B506" s="67" t="s">
        <v>514</v>
      </c>
      <c r="C506" s="129">
        <f t="shared" si="35"/>
        <v>9033990.6999999993</v>
      </c>
      <c r="D506" s="63">
        <v>140569.47</v>
      </c>
      <c r="E506" s="64">
        <v>74759.179999999993</v>
      </c>
      <c r="F506" s="66"/>
      <c r="G506" s="68"/>
      <c r="H506" s="66"/>
      <c r="I506" s="66"/>
      <c r="J506" s="66"/>
      <c r="K506" s="64"/>
      <c r="L506" s="65">
        <v>5</v>
      </c>
      <c r="M506" s="64">
        <v>8818662.0500000007</v>
      </c>
      <c r="N506" s="64"/>
      <c r="O506" s="64"/>
      <c r="P506" s="64"/>
      <c r="Q506" s="64"/>
      <c r="R506" s="64"/>
      <c r="S506" s="64"/>
    </row>
    <row r="507" spans="1:19" hidden="1" x14ac:dyDescent="0.25">
      <c r="A507" s="87">
        <v>468</v>
      </c>
      <c r="B507" s="67" t="s">
        <v>515</v>
      </c>
      <c r="C507" s="129">
        <f t="shared" si="35"/>
        <v>5619891.9800000004</v>
      </c>
      <c r="D507" s="63">
        <v>87301.94</v>
      </c>
      <c r="E507" s="64">
        <v>55680.34</v>
      </c>
      <c r="F507" s="66"/>
      <c r="G507" s="68"/>
      <c r="H507" s="66"/>
      <c r="I507" s="66"/>
      <c r="J507" s="66"/>
      <c r="K507" s="64"/>
      <c r="L507" s="65">
        <v>3</v>
      </c>
      <c r="M507" s="64">
        <v>5476909.7000000002</v>
      </c>
      <c r="N507" s="64"/>
      <c r="O507" s="64"/>
      <c r="P507" s="64"/>
      <c r="Q507" s="64"/>
      <c r="R507" s="64"/>
      <c r="S507" s="64"/>
    </row>
    <row r="508" spans="1:19" hidden="1" x14ac:dyDescent="0.25">
      <c r="A508" s="87">
        <v>469</v>
      </c>
      <c r="B508" s="67" t="s">
        <v>1135</v>
      </c>
      <c r="C508" s="129">
        <f t="shared" si="35"/>
        <v>5234052.17</v>
      </c>
      <c r="D508" s="63"/>
      <c r="E508" s="64"/>
      <c r="F508" s="66"/>
      <c r="G508" s="68"/>
      <c r="H508" s="66"/>
      <c r="I508" s="66"/>
      <c r="J508" s="66"/>
      <c r="K508" s="64"/>
      <c r="L508" s="65"/>
      <c r="M508" s="64"/>
      <c r="N508" s="64"/>
      <c r="O508" s="64">
        <v>5234052.17</v>
      </c>
      <c r="P508" s="64"/>
      <c r="Q508" s="64"/>
      <c r="R508" s="64"/>
      <c r="S508" s="64"/>
    </row>
    <row r="509" spans="1:19" hidden="1" x14ac:dyDescent="0.25">
      <c r="A509" s="87">
        <v>470</v>
      </c>
      <c r="B509" s="67" t="s">
        <v>516</v>
      </c>
      <c r="C509" s="129">
        <f t="shared" si="35"/>
        <v>225572.89</v>
      </c>
      <c r="D509" s="63"/>
      <c r="E509" s="64">
        <v>225572.89</v>
      </c>
      <c r="F509" s="66"/>
      <c r="G509" s="68"/>
      <c r="H509" s="66"/>
      <c r="I509" s="66"/>
      <c r="J509" s="66"/>
      <c r="K509" s="64"/>
      <c r="L509" s="65"/>
      <c r="M509" s="64"/>
      <c r="N509" s="64"/>
      <c r="O509" s="64"/>
      <c r="P509" s="64"/>
      <c r="Q509" s="64"/>
      <c r="R509" s="64"/>
      <c r="S509" s="64"/>
    </row>
    <row r="510" spans="1:19" hidden="1" x14ac:dyDescent="0.25">
      <c r="A510" s="87">
        <v>471</v>
      </c>
      <c r="B510" s="67" t="s">
        <v>517</v>
      </c>
      <c r="C510" s="129">
        <f t="shared" si="35"/>
        <v>23755084.920000002</v>
      </c>
      <c r="D510" s="63">
        <v>46117.67</v>
      </c>
      <c r="E510" s="64"/>
      <c r="F510" s="66"/>
      <c r="G510" s="68">
        <v>3824108.58</v>
      </c>
      <c r="H510" s="66"/>
      <c r="I510" s="66"/>
      <c r="J510" s="66"/>
      <c r="K510" s="64"/>
      <c r="L510" s="65"/>
      <c r="M510" s="64"/>
      <c r="N510" s="64" t="s">
        <v>56</v>
      </c>
      <c r="O510" s="64">
        <v>11252926.060000001</v>
      </c>
      <c r="P510" s="64"/>
      <c r="Q510" s="64">
        <v>8631932.6099999994</v>
      </c>
      <c r="R510" s="64"/>
      <c r="S510" s="64"/>
    </row>
    <row r="511" spans="1:19" hidden="1" x14ac:dyDescent="0.25">
      <c r="A511" s="87">
        <v>472</v>
      </c>
      <c r="B511" s="67" t="s">
        <v>518</v>
      </c>
      <c r="C511" s="129">
        <f t="shared" si="35"/>
        <v>10682090.949999999</v>
      </c>
      <c r="D511" s="63">
        <f>ROUND((F511+G511+H511+I511+J511+K511+M511+O511+P511+Q511+R511+S511)*0.0214,2)</f>
        <v>219577.69</v>
      </c>
      <c r="E511" s="64">
        <v>201873.75</v>
      </c>
      <c r="F511" s="66"/>
      <c r="G511" s="64"/>
      <c r="H511" s="66"/>
      <c r="I511" s="66"/>
      <c r="J511" s="66"/>
      <c r="K511" s="64"/>
      <c r="L511" s="65"/>
      <c r="M511" s="64"/>
      <c r="N511" s="64" t="s">
        <v>111</v>
      </c>
      <c r="O511" s="64">
        <v>6425865.7599999998</v>
      </c>
      <c r="P511" s="64"/>
      <c r="Q511" s="64">
        <v>3834773.75</v>
      </c>
      <c r="R511" s="64"/>
      <c r="S511" s="64"/>
    </row>
    <row r="512" spans="1:19" hidden="1" x14ac:dyDescent="0.25">
      <c r="A512" s="87">
        <v>473</v>
      </c>
      <c r="B512" s="67" t="s">
        <v>1134</v>
      </c>
      <c r="C512" s="129">
        <f t="shared" si="35"/>
        <v>3898642.8</v>
      </c>
      <c r="D512" s="63"/>
      <c r="E512" s="64"/>
      <c r="F512" s="68"/>
      <c r="G512" s="64"/>
      <c r="H512" s="68"/>
      <c r="I512" s="68"/>
      <c r="J512" s="68"/>
      <c r="K512" s="64"/>
      <c r="L512" s="65"/>
      <c r="M512" s="64"/>
      <c r="N512" s="64"/>
      <c r="O512" s="64">
        <v>3898642.8</v>
      </c>
      <c r="P512" s="64"/>
      <c r="Q512" s="64"/>
      <c r="R512" s="64"/>
      <c r="S512" s="64"/>
    </row>
    <row r="513" spans="1:19" hidden="1" x14ac:dyDescent="0.25">
      <c r="A513" s="87">
        <v>474</v>
      </c>
      <c r="B513" s="67" t="s">
        <v>519</v>
      </c>
      <c r="C513" s="129">
        <f t="shared" si="35"/>
        <v>290428.90000000002</v>
      </c>
      <c r="D513" s="63"/>
      <c r="E513" s="64">
        <v>290428.90000000002</v>
      </c>
      <c r="F513" s="64"/>
      <c r="G513" s="66"/>
      <c r="H513" s="64"/>
      <c r="I513" s="64"/>
      <c r="J513" s="64"/>
      <c r="K513" s="64"/>
      <c r="L513" s="65"/>
      <c r="M513" s="64"/>
      <c r="N513" s="64"/>
      <c r="O513" s="64"/>
      <c r="P513" s="64"/>
      <c r="Q513" s="64"/>
      <c r="R513" s="64"/>
      <c r="S513" s="64"/>
    </row>
    <row r="514" spans="1:19" hidden="1" x14ac:dyDescent="0.25">
      <c r="A514" s="87">
        <v>475</v>
      </c>
      <c r="B514" s="67" t="s">
        <v>1145</v>
      </c>
      <c r="C514" s="129">
        <f t="shared" si="35"/>
        <v>1260642</v>
      </c>
      <c r="D514" s="63"/>
      <c r="E514" s="64"/>
      <c r="F514" s="64">
        <v>1260642</v>
      </c>
      <c r="G514" s="68"/>
      <c r="H514" s="64"/>
      <c r="I514" s="64"/>
      <c r="J514" s="64"/>
      <c r="K514" s="64"/>
      <c r="L514" s="65"/>
      <c r="M514" s="64"/>
      <c r="N514" s="64"/>
      <c r="O514" s="64"/>
      <c r="P514" s="64"/>
      <c r="Q514" s="64"/>
      <c r="R514" s="64"/>
      <c r="S514" s="64"/>
    </row>
    <row r="515" spans="1:19" hidden="1" x14ac:dyDescent="0.25">
      <c r="A515" s="87">
        <v>476</v>
      </c>
      <c r="B515" s="67" t="s">
        <v>1143</v>
      </c>
      <c r="C515" s="129">
        <f t="shared" si="35"/>
        <v>4432825.8</v>
      </c>
      <c r="D515" s="63"/>
      <c r="E515" s="64"/>
      <c r="F515" s="64"/>
      <c r="G515" s="68"/>
      <c r="H515" s="64">
        <v>1477608.6</v>
      </c>
      <c r="I515" s="64">
        <v>1477608.6</v>
      </c>
      <c r="J515" s="64">
        <v>1477608.6</v>
      </c>
      <c r="K515" s="64"/>
      <c r="L515" s="65"/>
      <c r="M515" s="64"/>
      <c r="N515" s="64"/>
      <c r="O515" s="64"/>
      <c r="P515" s="64"/>
      <c r="Q515" s="64"/>
      <c r="R515" s="64"/>
      <c r="S515" s="64"/>
    </row>
    <row r="516" spans="1:19" hidden="1" x14ac:dyDescent="0.25">
      <c r="A516" s="87">
        <v>477</v>
      </c>
      <c r="B516" s="67" t="s">
        <v>520</v>
      </c>
      <c r="C516" s="129">
        <f t="shared" si="35"/>
        <v>10419487.66</v>
      </c>
      <c r="D516" s="63">
        <v>162309.76000000001</v>
      </c>
      <c r="E516" s="64">
        <v>74633.45</v>
      </c>
      <c r="F516" s="66"/>
      <c r="G516" s="68"/>
      <c r="H516" s="66"/>
      <c r="I516" s="66"/>
      <c r="J516" s="66"/>
      <c r="K516" s="64"/>
      <c r="L516" s="65">
        <v>5</v>
      </c>
      <c r="M516" s="64">
        <v>10182544.449999999</v>
      </c>
      <c r="N516" s="64"/>
      <c r="O516" s="64"/>
      <c r="P516" s="64"/>
      <c r="Q516" s="64"/>
      <c r="R516" s="64"/>
      <c r="S516" s="64"/>
    </row>
    <row r="517" spans="1:19" hidden="1" x14ac:dyDescent="0.25">
      <c r="A517" s="87">
        <v>478</v>
      </c>
      <c r="B517" s="67" t="s">
        <v>1152</v>
      </c>
      <c r="C517" s="129">
        <f t="shared" si="35"/>
        <v>3045156</v>
      </c>
      <c r="D517" s="63"/>
      <c r="E517" s="64"/>
      <c r="F517" s="64"/>
      <c r="G517" s="66"/>
      <c r="H517" s="64"/>
      <c r="I517" s="64"/>
      <c r="J517" s="64"/>
      <c r="K517" s="64"/>
      <c r="L517" s="65"/>
      <c r="M517" s="64"/>
      <c r="N517" s="64" t="s">
        <v>56</v>
      </c>
      <c r="O517" s="64">
        <v>3045156</v>
      </c>
      <c r="P517" s="64"/>
      <c r="Q517" s="64"/>
      <c r="R517" s="64"/>
      <c r="S517" s="64"/>
    </row>
    <row r="518" spans="1:19" hidden="1" x14ac:dyDescent="0.25">
      <c r="A518" s="87">
        <v>479</v>
      </c>
      <c r="B518" s="67" t="s">
        <v>1151</v>
      </c>
      <c r="C518" s="129">
        <f t="shared" ref="C518:C581" si="36">ROUND(SUM(D518+E518+F518+G518+H518+I518+J518+K518+M518+O518+P518+Q518+R518+S518),2)</f>
        <v>1202678</v>
      </c>
      <c r="D518" s="63"/>
      <c r="E518" s="64"/>
      <c r="F518" s="64"/>
      <c r="G518" s="66"/>
      <c r="H518" s="64"/>
      <c r="I518" s="64"/>
      <c r="J518" s="64"/>
      <c r="K518" s="64"/>
      <c r="L518" s="65"/>
      <c r="M518" s="64"/>
      <c r="N518" s="64"/>
      <c r="O518" s="64"/>
      <c r="P518" s="64"/>
      <c r="Q518" s="64"/>
      <c r="R518" s="64">
        <v>1202678</v>
      </c>
      <c r="S518" s="64"/>
    </row>
    <row r="519" spans="1:19" hidden="1" x14ac:dyDescent="0.25">
      <c r="A519" s="87">
        <v>480</v>
      </c>
      <c r="B519" s="67" t="s">
        <v>1158</v>
      </c>
      <c r="C519" s="129">
        <f t="shared" si="36"/>
        <v>8184766.7999999998</v>
      </c>
      <c r="D519" s="63"/>
      <c r="E519" s="64"/>
      <c r="F519" s="64"/>
      <c r="G519" s="66"/>
      <c r="H519" s="64"/>
      <c r="I519" s="64"/>
      <c r="J519" s="64"/>
      <c r="K519" s="64"/>
      <c r="L519" s="65"/>
      <c r="M519" s="64"/>
      <c r="N519" s="64" t="s">
        <v>56</v>
      </c>
      <c r="O519" s="64">
        <v>8184766.7999999998</v>
      </c>
      <c r="P519" s="64"/>
      <c r="Q519" s="64"/>
      <c r="R519" s="64"/>
      <c r="S519" s="64"/>
    </row>
    <row r="520" spans="1:19" hidden="1" x14ac:dyDescent="0.25">
      <c r="A520" s="87">
        <v>481</v>
      </c>
      <c r="B520" s="67" t="s">
        <v>521</v>
      </c>
      <c r="C520" s="129">
        <f t="shared" si="36"/>
        <v>4434656.2300000004</v>
      </c>
      <c r="D520" s="63">
        <v>68711.64</v>
      </c>
      <c r="E520" s="64">
        <v>55302.1</v>
      </c>
      <c r="F520" s="64"/>
      <c r="G520" s="66"/>
      <c r="H520" s="64"/>
      <c r="I520" s="64"/>
      <c r="J520" s="64"/>
      <c r="K520" s="64"/>
      <c r="L520" s="65">
        <v>2</v>
      </c>
      <c r="M520" s="64">
        <v>4310642.49</v>
      </c>
      <c r="N520" s="64"/>
      <c r="O520" s="64"/>
      <c r="P520" s="64"/>
      <c r="Q520" s="64"/>
      <c r="R520" s="64"/>
      <c r="S520" s="64"/>
    </row>
    <row r="521" spans="1:19" hidden="1" x14ac:dyDescent="0.25">
      <c r="A521" s="87">
        <v>482</v>
      </c>
      <c r="B521" s="67" t="s">
        <v>522</v>
      </c>
      <c r="C521" s="129">
        <f t="shared" si="36"/>
        <v>4464554.8099999996</v>
      </c>
      <c r="D521" s="63">
        <v>69182.16</v>
      </c>
      <c r="E521" s="64">
        <v>55211.86</v>
      </c>
      <c r="F521" s="64"/>
      <c r="G521" s="66"/>
      <c r="H521" s="64"/>
      <c r="I521" s="64"/>
      <c r="J521" s="64"/>
      <c r="K521" s="64"/>
      <c r="L521" s="65">
        <v>2</v>
      </c>
      <c r="M521" s="64">
        <v>4340160.79</v>
      </c>
      <c r="N521" s="64"/>
      <c r="O521" s="64"/>
      <c r="P521" s="64"/>
      <c r="Q521" s="64"/>
      <c r="R521" s="64"/>
      <c r="S521" s="64"/>
    </row>
    <row r="522" spans="1:19" hidden="1" x14ac:dyDescent="0.25">
      <c r="A522" s="87">
        <v>483</v>
      </c>
      <c r="B522" s="67" t="s">
        <v>523</v>
      </c>
      <c r="C522" s="129">
        <f t="shared" si="36"/>
        <v>1003116.79</v>
      </c>
      <c r="D522" s="63"/>
      <c r="E522" s="64">
        <v>1003116.79</v>
      </c>
      <c r="F522" s="66"/>
      <c r="G522" s="66"/>
      <c r="H522" s="66"/>
      <c r="I522" s="66"/>
      <c r="J522" s="66"/>
      <c r="K522" s="64"/>
      <c r="L522" s="65"/>
      <c r="M522" s="64"/>
      <c r="N522" s="64"/>
      <c r="O522" s="66"/>
      <c r="P522" s="64"/>
      <c r="Q522" s="66"/>
      <c r="R522" s="64"/>
      <c r="S522" s="64"/>
    </row>
    <row r="523" spans="1:19" hidden="1" x14ac:dyDescent="0.25">
      <c r="A523" s="87">
        <v>484</v>
      </c>
      <c r="B523" s="67" t="s">
        <v>524</v>
      </c>
      <c r="C523" s="129">
        <f t="shared" si="36"/>
        <v>587123.9</v>
      </c>
      <c r="D523" s="63"/>
      <c r="E523" s="64">
        <v>587123.9</v>
      </c>
      <c r="F523" s="66"/>
      <c r="G523" s="66"/>
      <c r="H523" s="66"/>
      <c r="I523" s="66"/>
      <c r="J523" s="66"/>
      <c r="K523" s="64"/>
      <c r="L523" s="65"/>
      <c r="M523" s="64"/>
      <c r="N523" s="64"/>
      <c r="O523" s="64"/>
      <c r="P523" s="64"/>
      <c r="Q523" s="66"/>
      <c r="R523" s="64"/>
      <c r="S523" s="64"/>
    </row>
    <row r="524" spans="1:19" hidden="1" x14ac:dyDescent="0.25">
      <c r="A524" s="87">
        <v>485</v>
      </c>
      <c r="B524" s="67" t="s">
        <v>525</v>
      </c>
      <c r="C524" s="129">
        <f t="shared" si="36"/>
        <v>6637498.1900000004</v>
      </c>
      <c r="D524" s="63">
        <v>138366.51</v>
      </c>
      <c r="E524" s="64"/>
      <c r="F524" s="68"/>
      <c r="G524" s="66"/>
      <c r="H524" s="66"/>
      <c r="I524" s="66"/>
      <c r="J524" s="66"/>
      <c r="K524" s="64"/>
      <c r="L524" s="65"/>
      <c r="M524" s="64"/>
      <c r="N524" s="64" t="s">
        <v>56</v>
      </c>
      <c r="O524" s="64">
        <v>3277165.09</v>
      </c>
      <c r="P524" s="64"/>
      <c r="Q524" s="66">
        <v>3221966.59</v>
      </c>
      <c r="R524" s="64"/>
      <c r="S524" s="64"/>
    </row>
    <row r="525" spans="1:19" hidden="1" x14ac:dyDescent="0.25">
      <c r="A525" s="87">
        <v>486</v>
      </c>
      <c r="B525" s="67" t="s">
        <v>526</v>
      </c>
      <c r="C525" s="129">
        <f t="shared" si="36"/>
        <v>478107.38</v>
      </c>
      <c r="D525" s="63"/>
      <c r="E525" s="64">
        <v>478107.38</v>
      </c>
      <c r="F525" s="64"/>
      <c r="G525" s="66"/>
      <c r="H525" s="66"/>
      <c r="I525" s="66"/>
      <c r="J525" s="66"/>
      <c r="K525" s="64"/>
      <c r="L525" s="65"/>
      <c r="M525" s="64"/>
      <c r="N525" s="64"/>
      <c r="O525" s="64"/>
      <c r="P525" s="64"/>
      <c r="Q525" s="66"/>
      <c r="R525" s="64"/>
      <c r="S525" s="64"/>
    </row>
    <row r="526" spans="1:19" hidden="1" x14ac:dyDescent="0.25">
      <c r="A526" s="87">
        <v>487</v>
      </c>
      <c r="B526" s="67" t="s">
        <v>527</v>
      </c>
      <c r="C526" s="129">
        <f t="shared" si="36"/>
        <v>3213916.41</v>
      </c>
      <c r="D526" s="63">
        <f>ROUND((F526+G526+H526+I526+J526+K526+M526+O526+P526+Q526+R526+S526)*0.0214,2)</f>
        <v>61873.8</v>
      </c>
      <c r="E526" s="64">
        <v>260743.41</v>
      </c>
      <c r="F526" s="66"/>
      <c r="G526" s="64"/>
      <c r="H526" s="64"/>
      <c r="I526" s="64"/>
      <c r="J526" s="64"/>
      <c r="K526" s="64"/>
      <c r="L526" s="65"/>
      <c r="M526" s="64"/>
      <c r="N526" s="64" t="s">
        <v>56</v>
      </c>
      <c r="O526" s="66">
        <v>2891299.2</v>
      </c>
      <c r="P526" s="64"/>
      <c r="Q526" s="64"/>
      <c r="R526" s="64"/>
      <c r="S526" s="64"/>
    </row>
    <row r="527" spans="1:19" hidden="1" x14ac:dyDescent="0.25">
      <c r="A527" s="87">
        <v>488</v>
      </c>
      <c r="B527" s="67" t="s">
        <v>528</v>
      </c>
      <c r="C527" s="129">
        <f t="shared" si="36"/>
        <v>175060.71</v>
      </c>
      <c r="D527" s="63"/>
      <c r="E527" s="64">
        <v>175060.71</v>
      </c>
      <c r="F527" s="68"/>
      <c r="G527" s="64"/>
      <c r="H527" s="64"/>
      <c r="I527" s="64"/>
      <c r="J527" s="64"/>
      <c r="K527" s="64"/>
      <c r="L527" s="65"/>
      <c r="M527" s="64"/>
      <c r="N527" s="64"/>
      <c r="O527" s="68"/>
      <c r="P527" s="64"/>
      <c r="Q527" s="64"/>
      <c r="R527" s="64"/>
      <c r="S527" s="64"/>
    </row>
    <row r="528" spans="1:19" hidden="1" x14ac:dyDescent="0.25">
      <c r="A528" s="87">
        <v>489</v>
      </c>
      <c r="B528" s="67" t="s">
        <v>529</v>
      </c>
      <c r="C528" s="129">
        <f t="shared" si="36"/>
        <v>12585587.43</v>
      </c>
      <c r="D528" s="63">
        <f>ROUND((F528+G528+H528+I528+J528+K528+M528+O528+P528+Q528+R528+S528)*0.0214,2)</f>
        <v>263688.63</v>
      </c>
      <c r="E528" s="64"/>
      <c r="F528" s="68"/>
      <c r="G528" s="64"/>
      <c r="H528" s="64"/>
      <c r="I528" s="64"/>
      <c r="J528" s="64"/>
      <c r="K528" s="64"/>
      <c r="L528" s="65"/>
      <c r="M528" s="64"/>
      <c r="N528" s="64" t="s">
        <v>56</v>
      </c>
      <c r="O528" s="68">
        <v>5011533.5999999996</v>
      </c>
      <c r="P528" s="64"/>
      <c r="Q528" s="64"/>
      <c r="R528" s="64">
        <v>7310365.2000000002</v>
      </c>
      <c r="S528" s="64"/>
    </row>
    <row r="529" spans="1:19" hidden="1" x14ac:dyDescent="0.25">
      <c r="A529" s="87">
        <v>490</v>
      </c>
      <c r="B529" s="67" t="s">
        <v>530</v>
      </c>
      <c r="C529" s="129">
        <f t="shared" si="36"/>
        <v>13081775.189999999</v>
      </c>
      <c r="D529" s="63">
        <f>ROUND((F529+G529+H529+I529+J529+K529+M529+O529+P529+Q529+R529+S529)*0.0214,2)</f>
        <v>274084.58</v>
      </c>
      <c r="E529" s="64"/>
      <c r="F529" s="68"/>
      <c r="G529" s="64"/>
      <c r="H529" s="64"/>
      <c r="I529" s="64"/>
      <c r="J529" s="64"/>
      <c r="K529" s="64"/>
      <c r="L529" s="65"/>
      <c r="M529" s="64"/>
      <c r="N529" s="64" t="s">
        <v>56</v>
      </c>
      <c r="O529" s="68">
        <v>4541709.01</v>
      </c>
      <c r="P529" s="64"/>
      <c r="Q529" s="64"/>
      <c r="R529" s="64">
        <v>8265981.5999999996</v>
      </c>
      <c r="S529" s="64"/>
    </row>
    <row r="530" spans="1:19" hidden="1" x14ac:dyDescent="0.25">
      <c r="A530" s="87">
        <v>491</v>
      </c>
      <c r="B530" s="67" t="s">
        <v>531</v>
      </c>
      <c r="C530" s="129">
        <f t="shared" si="36"/>
        <v>1696922.74</v>
      </c>
      <c r="D530" s="63">
        <v>3993.7</v>
      </c>
      <c r="E530" s="64"/>
      <c r="F530" s="68"/>
      <c r="G530" s="64">
        <v>830290.08</v>
      </c>
      <c r="H530" s="64"/>
      <c r="I530" s="64"/>
      <c r="J530" s="64">
        <v>862638.96</v>
      </c>
      <c r="K530" s="64"/>
      <c r="L530" s="65"/>
      <c r="M530" s="64"/>
      <c r="N530" s="64"/>
      <c r="O530" s="68"/>
      <c r="P530" s="64"/>
      <c r="Q530" s="64"/>
      <c r="R530" s="64"/>
      <c r="S530" s="64"/>
    </row>
    <row r="531" spans="1:19" hidden="1" x14ac:dyDescent="0.25">
      <c r="A531" s="87">
        <v>492</v>
      </c>
      <c r="B531" s="67" t="s">
        <v>1025</v>
      </c>
      <c r="C531" s="129">
        <f t="shared" si="36"/>
        <v>1570163.16</v>
      </c>
      <c r="D531" s="63">
        <v>32687.98</v>
      </c>
      <c r="E531" s="64">
        <v>10000</v>
      </c>
      <c r="F531" s="68"/>
      <c r="G531" s="64"/>
      <c r="H531" s="64"/>
      <c r="I531" s="64"/>
      <c r="J531" s="64"/>
      <c r="K531" s="64"/>
      <c r="L531" s="65"/>
      <c r="M531" s="64"/>
      <c r="N531" s="64"/>
      <c r="O531" s="68"/>
      <c r="P531" s="64"/>
      <c r="Q531" s="64"/>
      <c r="R531" s="64">
        <v>1527475.18</v>
      </c>
      <c r="S531" s="64"/>
    </row>
    <row r="532" spans="1:19" hidden="1" x14ac:dyDescent="0.25">
      <c r="A532" s="87">
        <v>493</v>
      </c>
      <c r="B532" s="67" t="s">
        <v>1041</v>
      </c>
      <c r="C532" s="129">
        <f t="shared" si="36"/>
        <v>13780127.92</v>
      </c>
      <c r="D532" s="63">
        <v>9613.1200000000008</v>
      </c>
      <c r="E532" s="64"/>
      <c r="F532" s="68"/>
      <c r="G532" s="64"/>
      <c r="H532" s="64"/>
      <c r="I532" s="64"/>
      <c r="J532" s="64"/>
      <c r="K532" s="64"/>
      <c r="L532" s="65"/>
      <c r="M532" s="64"/>
      <c r="N532" s="64"/>
      <c r="O532" s="68"/>
      <c r="P532" s="64"/>
      <c r="Q532" s="64">
        <v>13770514.800000001</v>
      </c>
      <c r="R532" s="64"/>
      <c r="S532" s="64"/>
    </row>
    <row r="533" spans="1:19" hidden="1" x14ac:dyDescent="0.25">
      <c r="A533" s="87">
        <v>494</v>
      </c>
      <c r="B533" s="67" t="s">
        <v>532</v>
      </c>
      <c r="C533" s="129">
        <f t="shared" si="36"/>
        <v>97480.7</v>
      </c>
      <c r="D533" s="63"/>
      <c r="E533" s="64">
        <v>97480.7</v>
      </c>
      <c r="F533" s="64"/>
      <c r="G533" s="66"/>
      <c r="H533" s="64"/>
      <c r="I533" s="64"/>
      <c r="J533" s="64"/>
      <c r="K533" s="64"/>
      <c r="L533" s="65"/>
      <c r="M533" s="64"/>
      <c r="N533" s="64"/>
      <c r="O533" s="64"/>
      <c r="P533" s="64"/>
      <c r="Q533" s="64"/>
      <c r="R533" s="64"/>
      <c r="S533" s="64"/>
    </row>
    <row r="534" spans="1:19" hidden="1" x14ac:dyDescent="0.25">
      <c r="A534" s="87">
        <v>495</v>
      </c>
      <c r="B534" s="67" t="s">
        <v>533</v>
      </c>
      <c r="C534" s="129">
        <f t="shared" si="36"/>
        <v>26263139.34</v>
      </c>
      <c r="D534" s="63">
        <f>ROUND((F534+G534+H534+I534+J534+K534+M534+O534+P534+Q534+R534+S534)*0.0214,2)</f>
        <v>537737.27</v>
      </c>
      <c r="E534" s="64">
        <v>597492.06999999995</v>
      </c>
      <c r="F534" s="64"/>
      <c r="G534" s="66"/>
      <c r="H534" s="66"/>
      <c r="I534" s="66"/>
      <c r="J534" s="66"/>
      <c r="K534" s="64"/>
      <c r="L534" s="65"/>
      <c r="M534" s="64"/>
      <c r="N534" s="64" t="s">
        <v>111</v>
      </c>
      <c r="O534" s="66">
        <v>10077297.6</v>
      </c>
      <c r="P534" s="64"/>
      <c r="Q534" s="66"/>
      <c r="R534" s="64">
        <v>15050612.4</v>
      </c>
      <c r="S534" s="64"/>
    </row>
    <row r="535" spans="1:19" hidden="1" x14ac:dyDescent="0.25">
      <c r="A535" s="87">
        <v>496</v>
      </c>
      <c r="B535" s="67" t="s">
        <v>534</v>
      </c>
      <c r="C535" s="129">
        <f t="shared" si="36"/>
        <v>468900.3</v>
      </c>
      <c r="D535" s="63"/>
      <c r="E535" s="64">
        <v>468900.3</v>
      </c>
      <c r="F535" s="66"/>
      <c r="G535" s="66"/>
      <c r="H535" s="66"/>
      <c r="I535" s="66"/>
      <c r="J535" s="66"/>
      <c r="K535" s="64"/>
      <c r="L535" s="65"/>
      <c r="M535" s="64"/>
      <c r="N535" s="64"/>
      <c r="O535" s="66"/>
      <c r="P535" s="64"/>
      <c r="Q535" s="64"/>
      <c r="R535" s="64"/>
      <c r="S535" s="64"/>
    </row>
    <row r="536" spans="1:19" hidden="1" x14ac:dyDescent="0.25">
      <c r="A536" s="87">
        <v>497</v>
      </c>
      <c r="B536" s="67" t="s">
        <v>535</v>
      </c>
      <c r="C536" s="129">
        <f t="shared" si="36"/>
        <v>568403.56999999995</v>
      </c>
      <c r="D536" s="63"/>
      <c r="E536" s="64">
        <v>568403.56999999995</v>
      </c>
      <c r="F536" s="66"/>
      <c r="G536" s="66"/>
      <c r="H536" s="66"/>
      <c r="I536" s="66"/>
      <c r="J536" s="66"/>
      <c r="K536" s="64"/>
      <c r="L536" s="65"/>
      <c r="M536" s="64"/>
      <c r="N536" s="64"/>
      <c r="O536" s="66"/>
      <c r="P536" s="64"/>
      <c r="Q536" s="64"/>
      <c r="R536" s="64"/>
      <c r="S536" s="64"/>
    </row>
    <row r="537" spans="1:19" hidden="1" x14ac:dyDescent="0.25">
      <c r="A537" s="87">
        <v>498</v>
      </c>
      <c r="B537" s="67" t="s">
        <v>536</v>
      </c>
      <c r="C537" s="129">
        <f t="shared" si="36"/>
        <v>366947.39</v>
      </c>
      <c r="D537" s="63"/>
      <c r="E537" s="64">
        <v>366947.39</v>
      </c>
      <c r="F537" s="66"/>
      <c r="G537" s="66"/>
      <c r="H537" s="64"/>
      <c r="I537" s="64"/>
      <c r="J537" s="64"/>
      <c r="K537" s="64"/>
      <c r="L537" s="65"/>
      <c r="M537" s="64"/>
      <c r="N537" s="64"/>
      <c r="O537" s="66"/>
      <c r="P537" s="64"/>
      <c r="Q537" s="66"/>
      <c r="R537" s="64"/>
      <c r="S537" s="64"/>
    </row>
    <row r="538" spans="1:19" hidden="1" x14ac:dyDescent="0.25">
      <c r="A538" s="87">
        <v>499</v>
      </c>
      <c r="B538" s="67" t="s">
        <v>537</v>
      </c>
      <c r="C538" s="129">
        <f t="shared" si="36"/>
        <v>240179.26</v>
      </c>
      <c r="D538" s="63"/>
      <c r="E538" s="64">
        <v>240179.26</v>
      </c>
      <c r="F538" s="66"/>
      <c r="G538" s="64"/>
      <c r="H538" s="64"/>
      <c r="I538" s="64"/>
      <c r="J538" s="64"/>
      <c r="K538" s="64"/>
      <c r="L538" s="65"/>
      <c r="M538" s="64"/>
      <c r="N538" s="64"/>
      <c r="O538" s="64"/>
      <c r="P538" s="64"/>
      <c r="Q538" s="66"/>
      <c r="R538" s="64"/>
      <c r="S538" s="64"/>
    </row>
    <row r="539" spans="1:19" hidden="1" x14ac:dyDescent="0.25">
      <c r="A539" s="87">
        <v>500</v>
      </c>
      <c r="B539" s="67" t="s">
        <v>538</v>
      </c>
      <c r="C539" s="129">
        <f t="shared" si="36"/>
        <v>255605.26</v>
      </c>
      <c r="D539" s="63"/>
      <c r="E539" s="64">
        <v>255605.26</v>
      </c>
      <c r="F539" s="64"/>
      <c r="G539" s="64"/>
      <c r="H539" s="64"/>
      <c r="I539" s="64"/>
      <c r="J539" s="66"/>
      <c r="K539" s="64"/>
      <c r="L539" s="65"/>
      <c r="M539" s="64"/>
      <c r="N539" s="64"/>
      <c r="O539" s="66"/>
      <c r="P539" s="64"/>
      <c r="Q539" s="66"/>
      <c r="R539" s="64"/>
      <c r="S539" s="64"/>
    </row>
    <row r="540" spans="1:19" hidden="1" x14ac:dyDescent="0.25">
      <c r="A540" s="87">
        <v>501</v>
      </c>
      <c r="B540" s="67" t="s">
        <v>539</v>
      </c>
      <c r="C540" s="129">
        <f t="shared" si="36"/>
        <v>258286.28</v>
      </c>
      <c r="D540" s="63"/>
      <c r="E540" s="64">
        <v>258286.28</v>
      </c>
      <c r="F540" s="64"/>
      <c r="G540" s="64"/>
      <c r="H540" s="64"/>
      <c r="I540" s="64"/>
      <c r="J540" s="66"/>
      <c r="K540" s="64"/>
      <c r="L540" s="65"/>
      <c r="M540" s="64"/>
      <c r="N540" s="64"/>
      <c r="O540" s="66"/>
      <c r="P540" s="64"/>
      <c r="Q540" s="66"/>
      <c r="R540" s="64"/>
      <c r="S540" s="64"/>
    </row>
    <row r="541" spans="1:19" hidden="1" x14ac:dyDescent="0.25">
      <c r="A541" s="87">
        <v>502</v>
      </c>
      <c r="B541" s="67" t="s">
        <v>541</v>
      </c>
      <c r="C541" s="129">
        <f t="shared" si="36"/>
        <v>298132.34999999998</v>
      </c>
      <c r="D541" s="63"/>
      <c r="E541" s="64">
        <v>298132.34999999998</v>
      </c>
      <c r="F541" s="66"/>
      <c r="G541" s="66"/>
      <c r="H541" s="66"/>
      <c r="I541" s="66"/>
      <c r="J541" s="66"/>
      <c r="K541" s="64"/>
      <c r="L541" s="65"/>
      <c r="M541" s="64"/>
      <c r="N541" s="64"/>
      <c r="O541" s="64"/>
      <c r="P541" s="64"/>
      <c r="Q541" s="64"/>
      <c r="R541" s="64"/>
      <c r="S541" s="64"/>
    </row>
    <row r="542" spans="1:19" hidden="1" x14ac:dyDescent="0.25">
      <c r="A542" s="87">
        <v>503</v>
      </c>
      <c r="B542" s="67" t="s">
        <v>542</v>
      </c>
      <c r="C542" s="129">
        <f t="shared" si="36"/>
        <v>256260.72</v>
      </c>
      <c r="D542" s="63"/>
      <c r="E542" s="64">
        <v>256260.72</v>
      </c>
      <c r="F542" s="66"/>
      <c r="G542" s="66"/>
      <c r="H542" s="66"/>
      <c r="I542" s="66"/>
      <c r="J542" s="66"/>
      <c r="K542" s="64"/>
      <c r="L542" s="65"/>
      <c r="M542" s="64"/>
      <c r="N542" s="64"/>
      <c r="O542" s="64"/>
      <c r="P542" s="64"/>
      <c r="Q542" s="64"/>
      <c r="R542" s="64"/>
      <c r="S542" s="64"/>
    </row>
    <row r="543" spans="1:19" hidden="1" x14ac:dyDescent="0.25">
      <c r="A543" s="87">
        <v>504</v>
      </c>
      <c r="B543" s="67" t="s">
        <v>543</v>
      </c>
      <c r="C543" s="129">
        <f t="shared" si="36"/>
        <v>308881.90000000002</v>
      </c>
      <c r="D543" s="63"/>
      <c r="E543" s="64">
        <v>308881.90000000002</v>
      </c>
      <c r="F543" s="66"/>
      <c r="G543" s="66"/>
      <c r="H543" s="66"/>
      <c r="I543" s="66"/>
      <c r="J543" s="66"/>
      <c r="K543" s="64"/>
      <c r="L543" s="65"/>
      <c r="M543" s="64"/>
      <c r="N543" s="64"/>
      <c r="O543" s="66"/>
      <c r="P543" s="64"/>
      <c r="Q543" s="66"/>
      <c r="R543" s="64"/>
      <c r="S543" s="64"/>
    </row>
    <row r="544" spans="1:19" hidden="1" x14ac:dyDescent="0.25">
      <c r="A544" s="87">
        <v>505</v>
      </c>
      <c r="B544" s="67" t="s">
        <v>544</v>
      </c>
      <c r="C544" s="129">
        <f t="shared" si="36"/>
        <v>166324.82999999999</v>
      </c>
      <c r="D544" s="63"/>
      <c r="E544" s="64">
        <v>166324.82999999999</v>
      </c>
      <c r="F544" s="66"/>
      <c r="G544" s="66"/>
      <c r="H544" s="66"/>
      <c r="I544" s="66"/>
      <c r="J544" s="66"/>
      <c r="K544" s="64"/>
      <c r="L544" s="65"/>
      <c r="M544" s="64"/>
      <c r="N544" s="64"/>
      <c r="O544" s="64"/>
      <c r="P544" s="64"/>
      <c r="Q544" s="64"/>
      <c r="R544" s="64"/>
      <c r="S544" s="64"/>
    </row>
    <row r="545" spans="1:19" hidden="1" x14ac:dyDescent="0.25">
      <c r="A545" s="87">
        <v>506</v>
      </c>
      <c r="B545" s="67" t="s">
        <v>545</v>
      </c>
      <c r="C545" s="129">
        <f t="shared" si="36"/>
        <v>9106387.1500000004</v>
      </c>
      <c r="D545" s="63">
        <v>94195.28</v>
      </c>
      <c r="E545" s="64">
        <v>378344.27</v>
      </c>
      <c r="F545" s="64"/>
      <c r="G545" s="64"/>
      <c r="H545" s="64"/>
      <c r="I545" s="64"/>
      <c r="J545" s="64"/>
      <c r="K545" s="64"/>
      <c r="L545" s="65"/>
      <c r="M545" s="64"/>
      <c r="N545" s="64" t="s">
        <v>56</v>
      </c>
      <c r="O545" s="66">
        <v>8633847.5999999996</v>
      </c>
      <c r="P545" s="64"/>
      <c r="Q545" s="66"/>
      <c r="R545" s="64"/>
      <c r="S545" s="64"/>
    </row>
    <row r="546" spans="1:19" hidden="1" x14ac:dyDescent="0.25">
      <c r="A546" s="87">
        <v>507</v>
      </c>
      <c r="B546" s="67" t="s">
        <v>546</v>
      </c>
      <c r="C546" s="129">
        <f t="shared" si="36"/>
        <v>375121.72</v>
      </c>
      <c r="D546" s="63"/>
      <c r="E546" s="64">
        <v>375121.72</v>
      </c>
      <c r="F546" s="64"/>
      <c r="G546" s="64"/>
      <c r="H546" s="66"/>
      <c r="I546" s="66"/>
      <c r="J546" s="66"/>
      <c r="K546" s="64"/>
      <c r="L546" s="65"/>
      <c r="M546" s="64"/>
      <c r="N546" s="64"/>
      <c r="O546" s="66"/>
      <c r="P546" s="64"/>
      <c r="Q546" s="66"/>
      <c r="R546" s="64"/>
      <c r="S546" s="64"/>
    </row>
    <row r="547" spans="1:19" hidden="1" x14ac:dyDescent="0.25">
      <c r="A547" s="87">
        <v>508</v>
      </c>
      <c r="B547" s="67" t="s">
        <v>547</v>
      </c>
      <c r="C547" s="129">
        <f t="shared" si="36"/>
        <v>11166315.140000001</v>
      </c>
      <c r="D547" s="63">
        <v>115912.19</v>
      </c>
      <c r="E547" s="64">
        <v>426003.75</v>
      </c>
      <c r="F547" s="64"/>
      <c r="G547" s="64"/>
      <c r="H547" s="64"/>
      <c r="I547" s="64"/>
      <c r="J547" s="64"/>
      <c r="K547" s="64"/>
      <c r="L547" s="65"/>
      <c r="M547" s="64"/>
      <c r="N547" s="64" t="s">
        <v>56</v>
      </c>
      <c r="O547" s="66">
        <v>8686766.4000000004</v>
      </c>
      <c r="P547" s="66">
        <v>1937632.8</v>
      </c>
      <c r="Q547" s="66"/>
      <c r="R547" s="64"/>
      <c r="S547" s="64"/>
    </row>
    <row r="548" spans="1:19" hidden="1" x14ac:dyDescent="0.25">
      <c r="A548" s="87">
        <v>509</v>
      </c>
      <c r="B548" s="67" t="s">
        <v>548</v>
      </c>
      <c r="C548" s="129">
        <f t="shared" si="36"/>
        <v>408557.23</v>
      </c>
      <c r="D548" s="63"/>
      <c r="E548" s="64">
        <v>408557.23</v>
      </c>
      <c r="F548" s="64"/>
      <c r="G548" s="66"/>
      <c r="H548" s="66"/>
      <c r="I548" s="64"/>
      <c r="J548" s="64"/>
      <c r="K548" s="64"/>
      <c r="L548" s="65"/>
      <c r="M548" s="64"/>
      <c r="N548" s="64"/>
      <c r="O548" s="66"/>
      <c r="P548" s="64"/>
      <c r="Q548" s="66"/>
      <c r="R548" s="64"/>
      <c r="S548" s="64"/>
    </row>
    <row r="549" spans="1:19" hidden="1" x14ac:dyDescent="0.25">
      <c r="A549" s="87">
        <v>510</v>
      </c>
      <c r="B549" s="67" t="s">
        <v>549</v>
      </c>
      <c r="C549" s="129">
        <f t="shared" si="36"/>
        <v>497660.72</v>
      </c>
      <c r="D549" s="63"/>
      <c r="E549" s="64">
        <v>497660.72</v>
      </c>
      <c r="F549" s="64"/>
      <c r="G549" s="66"/>
      <c r="H549" s="66"/>
      <c r="I549" s="66"/>
      <c r="J549" s="66"/>
      <c r="K549" s="64"/>
      <c r="L549" s="65"/>
      <c r="M549" s="64"/>
      <c r="N549" s="64"/>
      <c r="O549" s="64"/>
      <c r="P549" s="66"/>
      <c r="Q549" s="66"/>
      <c r="R549" s="64"/>
      <c r="S549" s="64"/>
    </row>
    <row r="550" spans="1:19" hidden="1" x14ac:dyDescent="0.25">
      <c r="A550" s="87">
        <v>511</v>
      </c>
      <c r="B550" s="67" t="s">
        <v>1043</v>
      </c>
      <c r="C550" s="129">
        <f t="shared" si="36"/>
        <v>10584153.949999999</v>
      </c>
      <c r="D550" s="63">
        <f>ROUND((F550+G550+H550+I550+J550+K550+M550+O550+Q550+S550)*0.0214,2)</f>
        <v>99656.42</v>
      </c>
      <c r="E550" s="64"/>
      <c r="F550" s="64"/>
      <c r="G550" s="68"/>
      <c r="H550" s="68"/>
      <c r="I550" s="68"/>
      <c r="J550" s="68"/>
      <c r="K550" s="64"/>
      <c r="L550" s="65"/>
      <c r="M550" s="64"/>
      <c r="N550" s="64" t="s">
        <v>56</v>
      </c>
      <c r="O550" s="64">
        <v>4656841.9800000004</v>
      </c>
      <c r="P550" s="66">
        <v>413901.6</v>
      </c>
      <c r="Q550" s="66"/>
      <c r="R550" s="64">
        <v>5413753.9500000002</v>
      </c>
      <c r="S550" s="64"/>
    </row>
    <row r="551" spans="1:19" hidden="1" x14ac:dyDescent="0.25">
      <c r="A551" s="87">
        <v>512</v>
      </c>
      <c r="B551" s="67" t="s">
        <v>1044</v>
      </c>
      <c r="C551" s="129">
        <f t="shared" si="36"/>
        <v>6829258.1399999997</v>
      </c>
      <c r="D551" s="63">
        <f>ROUND((F551+G551+H551+I551+J551+K551+M551+O551+P551+Q551+R551+S551)*0.0214,2)</f>
        <v>143084.12</v>
      </c>
      <c r="E551" s="64"/>
      <c r="F551" s="64"/>
      <c r="G551" s="68">
        <v>1101598.56</v>
      </c>
      <c r="H551" s="68">
        <v>866738.47</v>
      </c>
      <c r="I551" s="68">
        <v>135632</v>
      </c>
      <c r="J551" s="68">
        <v>500188.14</v>
      </c>
      <c r="K551" s="64"/>
      <c r="L551" s="65"/>
      <c r="M551" s="64"/>
      <c r="N551" s="64"/>
      <c r="O551" s="64"/>
      <c r="P551" s="66">
        <v>140024.18</v>
      </c>
      <c r="Q551" s="66"/>
      <c r="R551" s="64">
        <v>3941992.67</v>
      </c>
      <c r="S551" s="64"/>
    </row>
    <row r="552" spans="1:19" hidden="1" x14ac:dyDescent="0.25">
      <c r="A552" s="87">
        <v>513</v>
      </c>
      <c r="B552" s="67" t="s">
        <v>550</v>
      </c>
      <c r="C552" s="129">
        <f t="shared" si="36"/>
        <v>3520600.82</v>
      </c>
      <c r="D552" s="63">
        <f>ROUND((F552+G552+H552+I552+J552+K552+M552+O552+Q552+S552)*0.0214,2)</f>
        <v>73762.34</v>
      </c>
      <c r="E552" s="64"/>
      <c r="F552" s="64"/>
      <c r="G552" s="64">
        <v>506450.58</v>
      </c>
      <c r="H552" s="64"/>
      <c r="I552" s="64"/>
      <c r="J552" s="64">
        <v>343115.77</v>
      </c>
      <c r="K552" s="64"/>
      <c r="L552" s="65"/>
      <c r="M552" s="64"/>
      <c r="N552" s="64"/>
      <c r="O552" s="64"/>
      <c r="P552" s="66"/>
      <c r="Q552" s="66">
        <v>2597272.13</v>
      </c>
      <c r="R552" s="64"/>
      <c r="S552" s="64"/>
    </row>
    <row r="553" spans="1:19" hidden="1" x14ac:dyDescent="0.25">
      <c r="A553" s="87">
        <v>514</v>
      </c>
      <c r="B553" s="67" t="s">
        <v>1139</v>
      </c>
      <c r="C553" s="129">
        <f t="shared" si="36"/>
        <v>1662024</v>
      </c>
      <c r="D553" s="63"/>
      <c r="E553" s="64"/>
      <c r="F553" s="64"/>
      <c r="G553" s="64"/>
      <c r="H553" s="64"/>
      <c r="I553" s="64"/>
      <c r="J553" s="64"/>
      <c r="K553" s="64"/>
      <c r="L553" s="65"/>
      <c r="M553" s="64"/>
      <c r="N553" s="64"/>
      <c r="O553" s="64"/>
      <c r="P553" s="66"/>
      <c r="Q553" s="66">
        <v>1662024</v>
      </c>
      <c r="R553" s="64"/>
      <c r="S553" s="64"/>
    </row>
    <row r="554" spans="1:19" hidden="1" x14ac:dyDescent="0.25">
      <c r="A554" s="87">
        <v>515</v>
      </c>
      <c r="B554" s="67" t="s">
        <v>1140</v>
      </c>
      <c r="C554" s="129">
        <f t="shared" si="36"/>
        <v>2791210.2</v>
      </c>
      <c r="D554" s="63"/>
      <c r="E554" s="64"/>
      <c r="F554" s="64"/>
      <c r="G554" s="64"/>
      <c r="H554" s="64"/>
      <c r="I554" s="64"/>
      <c r="J554" s="64"/>
      <c r="K554" s="64"/>
      <c r="L554" s="65"/>
      <c r="M554" s="64">
        <v>2062927.2</v>
      </c>
      <c r="N554" s="64"/>
      <c r="O554" s="64"/>
      <c r="P554" s="66"/>
      <c r="Q554" s="66">
        <v>728283</v>
      </c>
      <c r="R554" s="64"/>
      <c r="S554" s="64"/>
    </row>
    <row r="555" spans="1:19" hidden="1" x14ac:dyDescent="0.25">
      <c r="A555" s="87">
        <v>516</v>
      </c>
      <c r="B555" s="67" t="s">
        <v>551</v>
      </c>
      <c r="C555" s="129">
        <f t="shared" si="36"/>
        <v>4059179.97</v>
      </c>
      <c r="D555" s="63">
        <v>62674.05</v>
      </c>
      <c r="E555" s="64">
        <v>64633.08</v>
      </c>
      <c r="F555" s="64"/>
      <c r="G555" s="66"/>
      <c r="H555" s="66"/>
      <c r="I555" s="66"/>
      <c r="J555" s="66"/>
      <c r="K555" s="64"/>
      <c r="L555" s="65">
        <v>2</v>
      </c>
      <c r="M555" s="64">
        <v>3931872.84</v>
      </c>
      <c r="N555" s="64"/>
      <c r="O555" s="64"/>
      <c r="P555" s="66"/>
      <c r="Q555" s="66"/>
      <c r="R555" s="64"/>
      <c r="S555" s="64"/>
    </row>
    <row r="556" spans="1:19" hidden="1" x14ac:dyDescent="0.25">
      <c r="A556" s="87">
        <v>517</v>
      </c>
      <c r="B556" s="67" t="s">
        <v>552</v>
      </c>
      <c r="C556" s="129">
        <f t="shared" si="36"/>
        <v>127708.74</v>
      </c>
      <c r="D556" s="63"/>
      <c r="E556" s="64">
        <v>127708.74</v>
      </c>
      <c r="F556" s="66"/>
      <c r="G556" s="69"/>
      <c r="H556" s="69"/>
      <c r="I556" s="69"/>
      <c r="J556" s="92"/>
      <c r="K556" s="92"/>
      <c r="L556" s="92"/>
      <c r="M556" s="92"/>
      <c r="N556" s="92"/>
      <c r="O556" s="92"/>
      <c r="P556" s="66"/>
      <c r="Q556" s="92"/>
      <c r="R556" s="64"/>
      <c r="S556" s="64"/>
    </row>
    <row r="557" spans="1:19" hidden="1" x14ac:dyDescent="0.25">
      <c r="A557" s="87">
        <v>518</v>
      </c>
      <c r="B557" s="67" t="s">
        <v>553</v>
      </c>
      <c r="C557" s="129">
        <f t="shared" si="36"/>
        <v>803592.51</v>
      </c>
      <c r="D557" s="63"/>
      <c r="E557" s="64">
        <v>803592.51</v>
      </c>
      <c r="F557" s="66"/>
      <c r="G557" s="66"/>
      <c r="H557" s="66"/>
      <c r="I557" s="66"/>
      <c r="J557" s="66"/>
      <c r="K557" s="64"/>
      <c r="L557" s="65"/>
      <c r="M557" s="64"/>
      <c r="N557" s="69"/>
      <c r="O557" s="66"/>
      <c r="P557" s="66"/>
      <c r="Q557" s="66"/>
      <c r="R557" s="64"/>
      <c r="S557" s="64"/>
    </row>
    <row r="558" spans="1:19" hidden="1" x14ac:dyDescent="0.25">
      <c r="A558" s="87">
        <v>519</v>
      </c>
      <c r="B558" s="67" t="s">
        <v>554</v>
      </c>
      <c r="C558" s="129">
        <f t="shared" si="36"/>
        <v>4980619.91</v>
      </c>
      <c r="D558" s="63">
        <v>74345.09</v>
      </c>
      <c r="E558" s="64">
        <v>183583.21</v>
      </c>
      <c r="F558" s="68"/>
      <c r="G558" s="68"/>
      <c r="H558" s="68"/>
      <c r="I558" s="68"/>
      <c r="J558" s="68"/>
      <c r="K558" s="64"/>
      <c r="L558" s="65">
        <v>2</v>
      </c>
      <c r="M558" s="64">
        <v>4722691.6100000003</v>
      </c>
      <c r="N558" s="64"/>
      <c r="O558" s="68"/>
      <c r="P558" s="68"/>
      <c r="Q558" s="66"/>
      <c r="R558" s="64"/>
      <c r="S558" s="64"/>
    </row>
    <row r="559" spans="1:19" hidden="1" x14ac:dyDescent="0.25">
      <c r="A559" s="87">
        <v>520</v>
      </c>
      <c r="B559" s="67" t="s">
        <v>555</v>
      </c>
      <c r="C559" s="129">
        <f t="shared" si="36"/>
        <v>8087933.2699999996</v>
      </c>
      <c r="D559" s="63">
        <v>129405.66</v>
      </c>
      <c r="E559" s="64"/>
      <c r="F559" s="68"/>
      <c r="G559" s="68"/>
      <c r="H559" s="68"/>
      <c r="I559" s="68"/>
      <c r="J559" s="68"/>
      <c r="K559" s="64"/>
      <c r="L559" s="65"/>
      <c r="M559" s="64"/>
      <c r="N559" s="64" t="s">
        <v>56</v>
      </c>
      <c r="O559" s="68">
        <v>7958527.6100000003</v>
      </c>
      <c r="P559" s="68"/>
      <c r="Q559" s="66"/>
      <c r="R559" s="64"/>
      <c r="S559" s="64"/>
    </row>
    <row r="560" spans="1:19" hidden="1" x14ac:dyDescent="0.25">
      <c r="A560" s="87">
        <v>521</v>
      </c>
      <c r="B560" s="67" t="s">
        <v>556</v>
      </c>
      <c r="C560" s="129">
        <f t="shared" si="36"/>
        <v>2445581.67</v>
      </c>
      <c r="D560" s="63">
        <v>37618.39</v>
      </c>
      <c r="E560" s="64">
        <v>47963.8</v>
      </c>
      <c r="F560" s="68"/>
      <c r="G560" s="68"/>
      <c r="H560" s="68"/>
      <c r="I560" s="68"/>
      <c r="J560" s="68"/>
      <c r="K560" s="64"/>
      <c r="L560" s="65">
        <v>1</v>
      </c>
      <c r="M560" s="64">
        <v>2359999.48</v>
      </c>
      <c r="N560" s="64"/>
      <c r="O560" s="68"/>
      <c r="P560" s="68"/>
      <c r="Q560" s="66"/>
      <c r="R560" s="64"/>
      <c r="S560" s="64"/>
    </row>
    <row r="561" spans="1:19" hidden="1" x14ac:dyDescent="0.25">
      <c r="A561" s="87">
        <v>522</v>
      </c>
      <c r="B561" s="67" t="s">
        <v>557</v>
      </c>
      <c r="C561" s="129">
        <f t="shared" si="36"/>
        <v>14219940.039999999</v>
      </c>
      <c r="D561" s="63">
        <f>ROUND((F561+G561+H561+I561+J561+K561+M561+O561+P561+Q561+R561+S561)*0.0214,2)</f>
        <v>297930.99</v>
      </c>
      <c r="E561" s="64"/>
      <c r="F561" s="68"/>
      <c r="G561" s="68"/>
      <c r="H561" s="68"/>
      <c r="I561" s="68"/>
      <c r="J561" s="68"/>
      <c r="K561" s="64"/>
      <c r="L561" s="65"/>
      <c r="M561" s="64"/>
      <c r="N561" s="64" t="s">
        <v>56</v>
      </c>
      <c r="O561" s="68">
        <v>8822217.8499999996</v>
      </c>
      <c r="P561" s="68"/>
      <c r="Q561" s="66"/>
      <c r="R561" s="64">
        <v>5099791.2</v>
      </c>
      <c r="S561" s="64"/>
    </row>
    <row r="562" spans="1:19" hidden="1" x14ac:dyDescent="0.25">
      <c r="A562" s="87">
        <v>523</v>
      </c>
      <c r="B562" s="67" t="s">
        <v>558</v>
      </c>
      <c r="C562" s="129">
        <f t="shared" si="36"/>
        <v>11454685.9</v>
      </c>
      <c r="D562" s="63">
        <f>ROUND((F562+G562+H562+I562+J562+K562+M562+O562+P562+Q562+R562+S562)*0.0214,2)</f>
        <v>239994.4</v>
      </c>
      <c r="E562" s="64"/>
      <c r="F562" s="68"/>
      <c r="G562" s="68"/>
      <c r="H562" s="68"/>
      <c r="I562" s="68"/>
      <c r="J562" s="68"/>
      <c r="K562" s="64"/>
      <c r="L562" s="65"/>
      <c r="M562" s="64"/>
      <c r="N562" s="64" t="s">
        <v>56</v>
      </c>
      <c r="O562" s="68">
        <v>8822938.0600000005</v>
      </c>
      <c r="P562" s="68"/>
      <c r="Q562" s="66"/>
      <c r="R562" s="64">
        <v>2391753.44</v>
      </c>
      <c r="S562" s="64"/>
    </row>
    <row r="563" spans="1:19" hidden="1" x14ac:dyDescent="0.25">
      <c r="A563" s="87">
        <v>524</v>
      </c>
      <c r="B563" s="67" t="s">
        <v>559</v>
      </c>
      <c r="C563" s="129">
        <f t="shared" si="36"/>
        <v>5546482.7999999998</v>
      </c>
      <c r="D563" s="63">
        <v>28363.14</v>
      </c>
      <c r="E563" s="64"/>
      <c r="F563" s="68"/>
      <c r="G563" s="68"/>
      <c r="H563" s="68"/>
      <c r="I563" s="68"/>
      <c r="J563" s="68"/>
      <c r="K563" s="64"/>
      <c r="L563" s="65"/>
      <c r="M563" s="64"/>
      <c r="N563" s="64"/>
      <c r="O563" s="68"/>
      <c r="P563" s="68"/>
      <c r="Q563" s="66">
        <v>5518119.6600000001</v>
      </c>
      <c r="R563" s="64"/>
      <c r="S563" s="64"/>
    </row>
    <row r="564" spans="1:19" hidden="1" x14ac:dyDescent="0.25">
      <c r="A564" s="87">
        <v>525</v>
      </c>
      <c r="B564" s="67" t="s">
        <v>560</v>
      </c>
      <c r="C564" s="129">
        <f t="shared" si="36"/>
        <v>52124.72</v>
      </c>
      <c r="D564" s="63"/>
      <c r="E564" s="64">
        <v>52124.72</v>
      </c>
      <c r="F564" s="64"/>
      <c r="G564" s="64"/>
      <c r="H564" s="64"/>
      <c r="I564" s="64"/>
      <c r="J564" s="64"/>
      <c r="K564" s="64"/>
      <c r="L564" s="65"/>
      <c r="M564" s="64"/>
      <c r="N564" s="64"/>
      <c r="O564" s="64"/>
      <c r="P564" s="64"/>
      <c r="Q564" s="66"/>
      <c r="R564" s="64"/>
      <c r="S564" s="64"/>
    </row>
    <row r="565" spans="1:19" hidden="1" x14ac:dyDescent="0.25">
      <c r="A565" s="87">
        <v>526</v>
      </c>
      <c r="B565" s="67" t="s">
        <v>561</v>
      </c>
      <c r="C565" s="129">
        <f t="shared" si="36"/>
        <v>581336.56000000006</v>
      </c>
      <c r="D565" s="63"/>
      <c r="E565" s="64">
        <v>581336.56000000006</v>
      </c>
      <c r="F565" s="66"/>
      <c r="G565" s="66"/>
      <c r="H565" s="66"/>
      <c r="I565" s="66"/>
      <c r="J565" s="66"/>
      <c r="K565" s="64"/>
      <c r="L565" s="65"/>
      <c r="M565" s="64"/>
      <c r="N565" s="69"/>
      <c r="O565" s="66"/>
      <c r="P565" s="64"/>
      <c r="Q565" s="66"/>
      <c r="R565" s="64"/>
      <c r="S565" s="64"/>
    </row>
    <row r="566" spans="1:19" hidden="1" x14ac:dyDescent="0.25">
      <c r="A566" s="87">
        <v>527</v>
      </c>
      <c r="B566" s="67" t="s">
        <v>1153</v>
      </c>
      <c r="C566" s="129">
        <f t="shared" si="36"/>
        <v>1878548.4</v>
      </c>
      <c r="D566" s="63"/>
      <c r="E566" s="64"/>
      <c r="F566" s="68"/>
      <c r="G566" s="68"/>
      <c r="H566" s="66"/>
      <c r="I566" s="66"/>
      <c r="J566" s="66"/>
      <c r="K566" s="64"/>
      <c r="L566" s="65"/>
      <c r="M566" s="64"/>
      <c r="N566" s="69" t="s">
        <v>56</v>
      </c>
      <c r="O566" s="66">
        <v>1878548.4</v>
      </c>
      <c r="P566" s="64"/>
      <c r="Q566" s="66"/>
      <c r="R566" s="64"/>
      <c r="S566" s="64"/>
    </row>
    <row r="567" spans="1:19" hidden="1" x14ac:dyDescent="0.25">
      <c r="A567" s="87">
        <v>528</v>
      </c>
      <c r="B567" s="67" t="s">
        <v>1133</v>
      </c>
      <c r="C567" s="129">
        <f t="shared" si="36"/>
        <v>5484526</v>
      </c>
      <c r="D567" s="63"/>
      <c r="E567" s="64"/>
      <c r="F567" s="68"/>
      <c r="G567" s="68">
        <v>2742263</v>
      </c>
      <c r="H567" s="66"/>
      <c r="I567" s="66"/>
      <c r="J567" s="66">
        <v>2742263</v>
      </c>
      <c r="K567" s="64"/>
      <c r="L567" s="65"/>
      <c r="M567" s="64"/>
      <c r="N567" s="69"/>
      <c r="O567" s="66"/>
      <c r="P567" s="64"/>
      <c r="Q567" s="66"/>
      <c r="R567" s="64"/>
      <c r="S567" s="64"/>
    </row>
    <row r="568" spans="1:19" hidden="1" x14ac:dyDescent="0.25">
      <c r="A568" s="87">
        <v>529</v>
      </c>
      <c r="B568" s="67" t="s">
        <v>562</v>
      </c>
      <c r="C568" s="129">
        <f t="shared" si="36"/>
        <v>120357281.70999999</v>
      </c>
      <c r="D568" s="63">
        <v>264931.64999999997</v>
      </c>
      <c r="E568" s="64">
        <v>1252933.6599999999</v>
      </c>
      <c r="F568" s="64"/>
      <c r="G568" s="64"/>
      <c r="H568" s="66">
        <v>9198338.3999999985</v>
      </c>
      <c r="I568" s="66">
        <v>4005865.2</v>
      </c>
      <c r="J568" s="66">
        <v>6465487.1999999993</v>
      </c>
      <c r="K568" s="64"/>
      <c r="L568" s="65"/>
      <c r="M568" s="64"/>
      <c r="N568" s="69" t="s">
        <v>56</v>
      </c>
      <c r="O568" s="66">
        <v>39244246.799999997</v>
      </c>
      <c r="P568" s="64"/>
      <c r="Q568" s="66"/>
      <c r="R568" s="64">
        <v>59925478.799999997</v>
      </c>
      <c r="S568" s="64"/>
    </row>
    <row r="569" spans="1:19" hidden="1" x14ac:dyDescent="0.25">
      <c r="A569" s="87">
        <v>530</v>
      </c>
      <c r="B569" s="67" t="s">
        <v>563</v>
      </c>
      <c r="C569" s="129">
        <f t="shared" si="36"/>
        <v>3771670.96</v>
      </c>
      <c r="D569" s="63">
        <v>58324.49</v>
      </c>
      <c r="E569" s="64">
        <v>54344.81</v>
      </c>
      <c r="F569" s="64"/>
      <c r="G569" s="64"/>
      <c r="H569" s="68"/>
      <c r="I569" s="68"/>
      <c r="J569" s="68"/>
      <c r="K569" s="64"/>
      <c r="L569" s="65">
        <v>2</v>
      </c>
      <c r="M569" s="64">
        <v>3659001.66</v>
      </c>
      <c r="N569" s="64"/>
      <c r="O569" s="68"/>
      <c r="P569" s="64"/>
      <c r="Q569" s="68"/>
      <c r="R569" s="64"/>
      <c r="S569" s="64"/>
    </row>
    <row r="570" spans="1:19" hidden="1" x14ac:dyDescent="0.25">
      <c r="A570" s="87">
        <v>531</v>
      </c>
      <c r="B570" s="67" t="s">
        <v>564</v>
      </c>
      <c r="C570" s="129">
        <f t="shared" si="36"/>
        <v>3758579.28</v>
      </c>
      <c r="D570" s="63">
        <v>58120.01</v>
      </c>
      <c r="E570" s="64">
        <v>54285.61</v>
      </c>
      <c r="F570" s="64"/>
      <c r="G570" s="64"/>
      <c r="H570" s="68"/>
      <c r="I570" s="68"/>
      <c r="J570" s="68"/>
      <c r="K570" s="64"/>
      <c r="L570" s="65">
        <v>2</v>
      </c>
      <c r="M570" s="64">
        <v>3646173.66</v>
      </c>
      <c r="N570" s="64"/>
      <c r="O570" s="68"/>
      <c r="P570" s="64"/>
      <c r="Q570" s="68"/>
      <c r="R570" s="64"/>
      <c r="S570" s="64"/>
    </row>
    <row r="571" spans="1:19" hidden="1" x14ac:dyDescent="0.25">
      <c r="A571" s="87">
        <v>532</v>
      </c>
      <c r="B571" s="67" t="s">
        <v>565</v>
      </c>
      <c r="C571" s="129">
        <f t="shared" si="36"/>
        <v>8139171.8099999996</v>
      </c>
      <c r="D571" s="63">
        <v>126515.47</v>
      </c>
      <c r="E571" s="64">
        <v>75675.64</v>
      </c>
      <c r="F571" s="64"/>
      <c r="G571" s="64"/>
      <c r="H571" s="68"/>
      <c r="I571" s="68"/>
      <c r="J571" s="68"/>
      <c r="K571" s="64"/>
      <c r="L571" s="65">
        <v>4</v>
      </c>
      <c r="M571" s="64">
        <v>7936980.7000000002</v>
      </c>
      <c r="N571" s="64"/>
      <c r="O571" s="68"/>
      <c r="P571" s="64"/>
      <c r="Q571" s="68"/>
      <c r="R571" s="64"/>
      <c r="S571" s="64"/>
    </row>
    <row r="572" spans="1:19" hidden="1" x14ac:dyDescent="0.25">
      <c r="A572" s="87">
        <v>533</v>
      </c>
      <c r="B572" s="67" t="s">
        <v>566</v>
      </c>
      <c r="C572" s="129">
        <f t="shared" si="36"/>
        <v>101907.83</v>
      </c>
      <c r="D572" s="63"/>
      <c r="E572" s="64">
        <v>101907.83</v>
      </c>
      <c r="F572" s="66"/>
      <c r="G572" s="66"/>
      <c r="H572" s="64"/>
      <c r="I572" s="64"/>
      <c r="J572" s="64"/>
      <c r="K572" s="64"/>
      <c r="L572" s="65"/>
      <c r="M572" s="64"/>
      <c r="N572" s="64"/>
      <c r="O572" s="64"/>
      <c r="P572" s="64"/>
      <c r="Q572" s="64"/>
      <c r="R572" s="64"/>
      <c r="S572" s="64"/>
    </row>
    <row r="573" spans="1:19" hidden="1" x14ac:dyDescent="0.25">
      <c r="A573" s="87">
        <v>534</v>
      </c>
      <c r="B573" s="67" t="s">
        <v>567</v>
      </c>
      <c r="C573" s="129">
        <f t="shared" si="36"/>
        <v>15332509.939999999</v>
      </c>
      <c r="D573" s="63">
        <v>73396.34</v>
      </c>
      <c r="E573" s="64"/>
      <c r="F573" s="66"/>
      <c r="G573" s="66"/>
      <c r="H573" s="64"/>
      <c r="I573" s="64"/>
      <c r="J573" s="64"/>
      <c r="K573" s="64"/>
      <c r="L573" s="65"/>
      <c r="M573" s="64"/>
      <c r="N573" s="64" t="s">
        <v>56</v>
      </c>
      <c r="O573" s="64">
        <v>6974521.2000000002</v>
      </c>
      <c r="P573" s="64"/>
      <c r="Q573" s="64"/>
      <c r="R573" s="64">
        <v>8284592.4000000004</v>
      </c>
      <c r="S573" s="64"/>
    </row>
    <row r="574" spans="1:19" hidden="1" x14ac:dyDescent="0.25">
      <c r="A574" s="87">
        <v>535</v>
      </c>
      <c r="B574" s="67" t="s">
        <v>568</v>
      </c>
      <c r="C574" s="129">
        <f t="shared" si="36"/>
        <v>1112136.8999999999</v>
      </c>
      <c r="D574" s="63">
        <f>ROUND((F574+G574+H574+I574+J574+K574+M574+O574+P574+Q574+R574+S574)*0.0214,2)</f>
        <v>23301.09</v>
      </c>
      <c r="E574" s="64"/>
      <c r="F574" s="66"/>
      <c r="G574" s="66"/>
      <c r="H574" s="64">
        <v>463215.57</v>
      </c>
      <c r="I574" s="64">
        <v>222188.63</v>
      </c>
      <c r="J574" s="64">
        <v>403431.61</v>
      </c>
      <c r="K574" s="64"/>
      <c r="L574" s="65"/>
      <c r="M574" s="64"/>
      <c r="N574" s="64"/>
      <c r="O574" s="64"/>
      <c r="P574" s="64"/>
      <c r="Q574" s="64"/>
      <c r="R574" s="64"/>
      <c r="S574" s="64"/>
    </row>
    <row r="575" spans="1:19" hidden="1" x14ac:dyDescent="0.25">
      <c r="A575" s="87">
        <v>536</v>
      </c>
      <c r="B575" s="67" t="s">
        <v>569</v>
      </c>
      <c r="C575" s="129">
        <f t="shared" si="36"/>
        <v>793438.34</v>
      </c>
      <c r="D575" s="63"/>
      <c r="E575" s="64">
        <v>793438.34</v>
      </c>
      <c r="F575" s="66"/>
      <c r="G575" s="66"/>
      <c r="H575" s="66"/>
      <c r="I575" s="66"/>
      <c r="J575" s="66"/>
      <c r="K575" s="64"/>
      <c r="L575" s="65"/>
      <c r="M575" s="64"/>
      <c r="N575" s="69"/>
      <c r="O575" s="66"/>
      <c r="P575" s="66"/>
      <c r="Q575" s="64"/>
      <c r="R575" s="64"/>
      <c r="S575" s="64"/>
    </row>
    <row r="576" spans="1:19" hidden="1" x14ac:dyDescent="0.25">
      <c r="A576" s="87">
        <v>537</v>
      </c>
      <c r="B576" s="67" t="s">
        <v>570</v>
      </c>
      <c r="C576" s="129">
        <f t="shared" si="36"/>
        <v>34174868.280000001</v>
      </c>
      <c r="D576" s="63">
        <f>ROUND((F576+G576+H576+I576+J576+K576+M576+O576+P576+Q576+R576+S576)*0.0214,2)</f>
        <v>710563.39</v>
      </c>
      <c r="E576" s="64">
        <v>260408.07</v>
      </c>
      <c r="F576" s="66"/>
      <c r="G576" s="66"/>
      <c r="H576" s="64"/>
      <c r="I576" s="64"/>
      <c r="J576" s="64"/>
      <c r="K576" s="64"/>
      <c r="L576" s="65"/>
      <c r="M576" s="64"/>
      <c r="N576" s="64" t="s">
        <v>56</v>
      </c>
      <c r="O576" s="64">
        <v>16190072.4</v>
      </c>
      <c r="P576" s="64"/>
      <c r="Q576" s="64"/>
      <c r="R576" s="64">
        <v>17013824.420000002</v>
      </c>
      <c r="S576" s="64"/>
    </row>
    <row r="577" spans="1:19" hidden="1" x14ac:dyDescent="0.25">
      <c r="A577" s="87">
        <v>538</v>
      </c>
      <c r="B577" s="67" t="s">
        <v>572</v>
      </c>
      <c r="C577" s="129">
        <f t="shared" si="36"/>
        <v>8715117.9299999997</v>
      </c>
      <c r="D577" s="63">
        <f>ROUND((F577+G577+H577+I577+J577+K577+M577+O577+P577+Q577+R577+S577)*0.0214,2)</f>
        <v>179885.27</v>
      </c>
      <c r="E577" s="64">
        <v>129379.12</v>
      </c>
      <c r="F577" s="64"/>
      <c r="G577" s="64"/>
      <c r="H577" s="64"/>
      <c r="I577" s="64"/>
      <c r="J577" s="64"/>
      <c r="K577" s="64"/>
      <c r="L577" s="65"/>
      <c r="M577" s="64"/>
      <c r="N577" s="64" t="s">
        <v>56</v>
      </c>
      <c r="O577" s="68">
        <v>8405853.5399999991</v>
      </c>
      <c r="P577" s="64"/>
      <c r="Q577" s="64"/>
      <c r="R577" s="64"/>
      <c r="S577" s="64"/>
    </row>
    <row r="578" spans="1:19" hidden="1" x14ac:dyDescent="0.25">
      <c r="A578" s="87">
        <v>539</v>
      </c>
      <c r="B578" s="67" t="s">
        <v>573</v>
      </c>
      <c r="C578" s="129">
        <f t="shared" si="36"/>
        <v>24574394.77</v>
      </c>
      <c r="D578" s="63">
        <v>224478.97999999998</v>
      </c>
      <c r="E578" s="64">
        <v>519875.39</v>
      </c>
      <c r="F578" s="64"/>
      <c r="G578" s="64"/>
      <c r="H578" s="64"/>
      <c r="I578" s="64"/>
      <c r="J578" s="64"/>
      <c r="K578" s="64"/>
      <c r="L578" s="65"/>
      <c r="M578" s="64"/>
      <c r="N578" s="69" t="s">
        <v>56</v>
      </c>
      <c r="O578" s="66">
        <v>13985731.199999999</v>
      </c>
      <c r="P578" s="64"/>
      <c r="Q578" s="68"/>
      <c r="R578" s="64">
        <v>9844309.1999999993</v>
      </c>
      <c r="S578" s="64"/>
    </row>
    <row r="579" spans="1:19" hidden="1" x14ac:dyDescent="0.25">
      <c r="A579" s="87">
        <v>540</v>
      </c>
      <c r="B579" s="67" t="s">
        <v>571</v>
      </c>
      <c r="C579" s="129">
        <f t="shared" si="36"/>
        <v>6800146.7800000003</v>
      </c>
      <c r="D579" s="63">
        <f>ROUND((F579+G579+H579+I579+J579+K579+M579+O579+P579+Q579+R579+S579)*0.0214,2)</f>
        <v>142474.19</v>
      </c>
      <c r="E579" s="64"/>
      <c r="F579" s="68"/>
      <c r="G579" s="68"/>
      <c r="H579" s="64"/>
      <c r="I579" s="64"/>
      <c r="J579" s="64"/>
      <c r="K579" s="64"/>
      <c r="L579" s="65"/>
      <c r="M579" s="64"/>
      <c r="N579" s="69" t="s">
        <v>111</v>
      </c>
      <c r="O579" s="69">
        <v>6657672.5899999999</v>
      </c>
      <c r="P579" s="64"/>
      <c r="Q579" s="69"/>
      <c r="R579" s="64"/>
      <c r="S579" s="64"/>
    </row>
    <row r="580" spans="1:19" hidden="1" x14ac:dyDescent="0.25">
      <c r="A580" s="87">
        <v>541</v>
      </c>
      <c r="B580" s="67" t="s">
        <v>574</v>
      </c>
      <c r="C580" s="129">
        <f t="shared" si="36"/>
        <v>379750.45</v>
      </c>
      <c r="D580" s="63">
        <f>ROUND((F580+G580+H580+I580+J580+K580+M580+O580+P580+Q580+R580+S580)*0.0214,2)</f>
        <v>7956.39</v>
      </c>
      <c r="E580" s="64"/>
      <c r="F580" s="64"/>
      <c r="G580" s="64"/>
      <c r="H580" s="64"/>
      <c r="I580" s="64"/>
      <c r="J580" s="64">
        <v>371794.06</v>
      </c>
      <c r="K580" s="64"/>
      <c r="L580" s="65"/>
      <c r="M580" s="64"/>
      <c r="N580" s="69"/>
      <c r="O580" s="66"/>
      <c r="P580" s="64"/>
      <c r="Q580" s="66"/>
      <c r="R580" s="64"/>
      <c r="S580" s="64"/>
    </row>
    <row r="581" spans="1:19" hidden="1" x14ac:dyDescent="0.25">
      <c r="A581" s="87">
        <v>542</v>
      </c>
      <c r="B581" s="67" t="s">
        <v>575</v>
      </c>
      <c r="C581" s="129">
        <f t="shared" si="36"/>
        <v>495684.6</v>
      </c>
      <c r="D581" s="63">
        <f>ROUND((F581+G581+H581+I581+J581+K581+M581+O581+P581+Q581+R581+S581)*0.0214,2)</f>
        <v>10385.4</v>
      </c>
      <c r="E581" s="64"/>
      <c r="F581" s="64"/>
      <c r="G581" s="64"/>
      <c r="H581" s="64"/>
      <c r="I581" s="64"/>
      <c r="J581" s="64">
        <v>485299.20000000001</v>
      </c>
      <c r="K581" s="64"/>
      <c r="L581" s="65"/>
      <c r="M581" s="64"/>
      <c r="N581" s="69"/>
      <c r="O581" s="66"/>
      <c r="P581" s="64"/>
      <c r="Q581" s="66"/>
      <c r="R581" s="64"/>
      <c r="S581" s="64"/>
    </row>
    <row r="582" spans="1:19" hidden="1" x14ac:dyDescent="0.25">
      <c r="A582" s="87">
        <v>543</v>
      </c>
      <c r="B582" s="67" t="s">
        <v>576</v>
      </c>
      <c r="C582" s="129">
        <f t="shared" ref="C582:C597" si="37">ROUND(SUM(D582+E582+F582+G582+H582+I582+J582+K582+M582+O582+P582+Q582+R582+S582),2)</f>
        <v>1446655.94</v>
      </c>
      <c r="D582" s="63"/>
      <c r="E582" s="64">
        <v>1446655.94</v>
      </c>
      <c r="F582" s="66"/>
      <c r="G582" s="66"/>
      <c r="H582" s="66"/>
      <c r="I582" s="66"/>
      <c r="J582" s="66"/>
      <c r="K582" s="64"/>
      <c r="L582" s="65"/>
      <c r="M582" s="64"/>
      <c r="N582" s="69"/>
      <c r="O582" s="66"/>
      <c r="P582" s="66"/>
      <c r="Q582" s="66"/>
      <c r="R582" s="64"/>
      <c r="S582" s="64"/>
    </row>
    <row r="583" spans="1:19" hidden="1" x14ac:dyDescent="0.25">
      <c r="A583" s="87">
        <v>544</v>
      </c>
      <c r="B583" s="67" t="s">
        <v>577</v>
      </c>
      <c r="C583" s="129">
        <f t="shared" si="37"/>
        <v>382177.13</v>
      </c>
      <c r="D583" s="63"/>
      <c r="E583" s="64">
        <v>382177.13</v>
      </c>
      <c r="F583" s="64"/>
      <c r="G583" s="64"/>
      <c r="H583" s="66"/>
      <c r="I583" s="66"/>
      <c r="J583" s="66"/>
      <c r="K583" s="64"/>
      <c r="L583" s="65"/>
      <c r="M583" s="64"/>
      <c r="N583" s="64"/>
      <c r="O583" s="64"/>
      <c r="P583" s="64"/>
      <c r="Q583" s="66"/>
      <c r="R583" s="64"/>
      <c r="S583" s="64"/>
    </row>
    <row r="584" spans="1:19" hidden="1" x14ac:dyDescent="0.25">
      <c r="A584" s="87">
        <v>545</v>
      </c>
      <c r="B584" s="67" t="s">
        <v>578</v>
      </c>
      <c r="C584" s="129">
        <f t="shared" si="37"/>
        <v>510156.53</v>
      </c>
      <c r="D584" s="63"/>
      <c r="E584" s="64">
        <v>510156.53</v>
      </c>
      <c r="F584" s="64"/>
      <c r="G584" s="64"/>
      <c r="H584" s="66"/>
      <c r="I584" s="66"/>
      <c r="J584" s="66"/>
      <c r="K584" s="64"/>
      <c r="L584" s="65"/>
      <c r="M584" s="64"/>
      <c r="N584" s="69"/>
      <c r="O584" s="66"/>
      <c r="P584" s="64"/>
      <c r="Q584" s="66"/>
      <c r="R584" s="64"/>
      <c r="S584" s="64"/>
    </row>
    <row r="585" spans="1:19" hidden="1" x14ac:dyDescent="0.25">
      <c r="A585" s="87">
        <v>546</v>
      </c>
      <c r="B585" s="67" t="s">
        <v>579</v>
      </c>
      <c r="C585" s="129">
        <f t="shared" si="37"/>
        <v>1995717.32</v>
      </c>
      <c r="D585" s="63">
        <v>30547.33</v>
      </c>
      <c r="E585" s="64">
        <v>48775.34</v>
      </c>
      <c r="F585" s="64"/>
      <c r="G585" s="64"/>
      <c r="H585" s="68"/>
      <c r="I585" s="68"/>
      <c r="J585" s="68"/>
      <c r="K585" s="64"/>
      <c r="L585" s="65">
        <v>1</v>
      </c>
      <c r="M585" s="64">
        <v>1916394.65</v>
      </c>
      <c r="N585" s="64"/>
      <c r="O585" s="68"/>
      <c r="P585" s="64"/>
      <c r="Q585" s="68"/>
      <c r="R585" s="64"/>
      <c r="S585" s="64"/>
    </row>
    <row r="586" spans="1:19" hidden="1" x14ac:dyDescent="0.25">
      <c r="A586" s="87">
        <v>547</v>
      </c>
      <c r="B586" s="67" t="s">
        <v>580</v>
      </c>
      <c r="C586" s="129">
        <f t="shared" si="37"/>
        <v>97427.48</v>
      </c>
      <c r="D586" s="63"/>
      <c r="E586" s="64">
        <v>97427.48</v>
      </c>
      <c r="F586" s="64"/>
      <c r="G586" s="66"/>
      <c r="H586" s="64"/>
      <c r="I586" s="64"/>
      <c r="J586" s="64"/>
      <c r="K586" s="66"/>
      <c r="L586" s="65"/>
      <c r="M586" s="64"/>
      <c r="N586" s="64"/>
      <c r="O586" s="64"/>
      <c r="P586" s="64"/>
      <c r="Q586" s="64"/>
      <c r="R586" s="64"/>
      <c r="S586" s="64"/>
    </row>
    <row r="587" spans="1:19" hidden="1" x14ac:dyDescent="0.25">
      <c r="A587" s="87">
        <v>548</v>
      </c>
      <c r="B587" s="67" t="s">
        <v>581</v>
      </c>
      <c r="C587" s="129">
        <f t="shared" si="37"/>
        <v>81368.33</v>
      </c>
      <c r="D587" s="63"/>
      <c r="E587" s="64">
        <v>81368.33</v>
      </c>
      <c r="F587" s="64"/>
      <c r="G587" s="66"/>
      <c r="H587" s="64"/>
      <c r="I587" s="64"/>
      <c r="J587" s="64"/>
      <c r="K587" s="64"/>
      <c r="L587" s="65"/>
      <c r="M587" s="64"/>
      <c r="N587" s="64"/>
      <c r="O587" s="64"/>
      <c r="P587" s="64"/>
      <c r="Q587" s="64"/>
      <c r="R587" s="64"/>
      <c r="S587" s="64"/>
    </row>
    <row r="588" spans="1:19" hidden="1" x14ac:dyDescent="0.25">
      <c r="A588" s="87">
        <v>549</v>
      </c>
      <c r="B588" s="67" t="s">
        <v>582</v>
      </c>
      <c r="C588" s="129">
        <f t="shared" si="37"/>
        <v>2131816.12</v>
      </c>
      <c r="D588" s="63">
        <v>32264.11</v>
      </c>
      <c r="E588" s="64">
        <v>49611.46</v>
      </c>
      <c r="F588" s="64"/>
      <c r="G588" s="66"/>
      <c r="H588" s="64"/>
      <c r="I588" s="64"/>
      <c r="J588" s="64"/>
      <c r="K588" s="64"/>
      <c r="L588" s="65">
        <v>1</v>
      </c>
      <c r="M588" s="64">
        <v>2049940.55</v>
      </c>
      <c r="N588" s="64"/>
      <c r="O588" s="64"/>
      <c r="P588" s="64"/>
      <c r="Q588" s="64"/>
      <c r="R588" s="64"/>
      <c r="S588" s="64"/>
    </row>
    <row r="589" spans="1:19" hidden="1" x14ac:dyDescent="0.25">
      <c r="A589" s="87">
        <v>550</v>
      </c>
      <c r="B589" s="67" t="s">
        <v>583</v>
      </c>
      <c r="C589" s="129">
        <f t="shared" si="37"/>
        <v>2141177.0099999998</v>
      </c>
      <c r="D589" s="63">
        <v>32402.23</v>
      </c>
      <c r="E589" s="64">
        <v>50169.29</v>
      </c>
      <c r="F589" s="64"/>
      <c r="G589" s="66"/>
      <c r="H589" s="64"/>
      <c r="I589" s="64"/>
      <c r="J589" s="64"/>
      <c r="K589" s="64"/>
      <c r="L589" s="65">
        <v>1</v>
      </c>
      <c r="M589" s="64">
        <v>2058605.49</v>
      </c>
      <c r="N589" s="64"/>
      <c r="O589" s="64"/>
      <c r="P589" s="64"/>
      <c r="Q589" s="64"/>
      <c r="R589" s="64"/>
      <c r="S589" s="64"/>
    </row>
    <row r="590" spans="1:19" hidden="1" x14ac:dyDescent="0.25">
      <c r="A590" s="87">
        <v>551</v>
      </c>
      <c r="B590" s="67" t="s">
        <v>584</v>
      </c>
      <c r="C590" s="129">
        <f t="shared" si="37"/>
        <v>12161556.6</v>
      </c>
      <c r="D590" s="63">
        <v>37584.32</v>
      </c>
      <c r="E590" s="64"/>
      <c r="F590" s="64"/>
      <c r="G590" s="66"/>
      <c r="H590" s="64"/>
      <c r="I590" s="64"/>
      <c r="J590" s="64"/>
      <c r="K590" s="64"/>
      <c r="L590" s="65"/>
      <c r="M590" s="64"/>
      <c r="N590" s="64" t="s">
        <v>56</v>
      </c>
      <c r="O590" s="64">
        <v>7345072.8399999999</v>
      </c>
      <c r="P590" s="64"/>
      <c r="Q590" s="64">
        <v>4778899.4400000004</v>
      </c>
      <c r="R590" s="64"/>
      <c r="S590" s="64"/>
    </row>
    <row r="591" spans="1:19" hidden="1" x14ac:dyDescent="0.25">
      <c r="A591" s="87">
        <v>552</v>
      </c>
      <c r="B591" s="67" t="s">
        <v>585</v>
      </c>
      <c r="C591" s="129">
        <f t="shared" si="37"/>
        <v>25590989.879999999</v>
      </c>
      <c r="D591" s="63">
        <v>79086.91</v>
      </c>
      <c r="E591" s="64"/>
      <c r="F591" s="64">
        <v>3217647.31</v>
      </c>
      <c r="G591" s="66">
        <v>6681183.4699999997</v>
      </c>
      <c r="H591" s="64">
        <v>2902351.16</v>
      </c>
      <c r="I591" s="64">
        <v>1210373.3999999999</v>
      </c>
      <c r="J591" s="64">
        <v>1285048.1100000001</v>
      </c>
      <c r="K591" s="64"/>
      <c r="L591" s="65"/>
      <c r="M591" s="64"/>
      <c r="N591" s="64" t="s">
        <v>56</v>
      </c>
      <c r="O591" s="64">
        <v>10215299.52</v>
      </c>
      <c r="P591" s="64"/>
      <c r="Q591" s="64"/>
      <c r="R591" s="64"/>
      <c r="S591" s="64"/>
    </row>
    <row r="592" spans="1:19" hidden="1" x14ac:dyDescent="0.25">
      <c r="A592" s="87">
        <v>553</v>
      </c>
      <c r="B592" s="67" t="s">
        <v>586</v>
      </c>
      <c r="C592" s="129">
        <f t="shared" si="37"/>
        <v>4893515.5599999996</v>
      </c>
      <c r="D592" s="63">
        <f>ROUND((F592+G592+H592+I592+J592+K592+M592+O592+P592+Q592+R592+S592)*0.0214,2)</f>
        <v>102527.15</v>
      </c>
      <c r="E592" s="64"/>
      <c r="F592" s="64">
        <v>1171170.43</v>
      </c>
      <c r="G592" s="66"/>
      <c r="H592" s="64"/>
      <c r="I592" s="64"/>
      <c r="J592" s="64"/>
      <c r="K592" s="64"/>
      <c r="L592" s="65"/>
      <c r="M592" s="64"/>
      <c r="N592" s="64"/>
      <c r="O592" s="64"/>
      <c r="P592" s="64"/>
      <c r="Q592" s="64">
        <v>3619817.98</v>
      </c>
      <c r="R592" s="64"/>
      <c r="S592" s="64"/>
    </row>
    <row r="593" spans="1:19" hidden="1" x14ac:dyDescent="0.25">
      <c r="A593" s="87">
        <v>554</v>
      </c>
      <c r="B593" s="67" t="s">
        <v>587</v>
      </c>
      <c r="C593" s="129">
        <f t="shared" si="37"/>
        <v>243548.1</v>
      </c>
      <c r="D593" s="63"/>
      <c r="E593" s="64">
        <v>243548.1</v>
      </c>
      <c r="F593" s="64"/>
      <c r="G593" s="66"/>
      <c r="H593" s="66"/>
      <c r="I593" s="66"/>
      <c r="J593" s="66"/>
      <c r="K593" s="64"/>
      <c r="L593" s="65"/>
      <c r="M593" s="64"/>
      <c r="N593" s="64"/>
      <c r="O593" s="64"/>
      <c r="P593" s="64"/>
      <c r="Q593" s="64"/>
      <c r="R593" s="64"/>
      <c r="S593" s="64"/>
    </row>
    <row r="594" spans="1:19" hidden="1" x14ac:dyDescent="0.25">
      <c r="A594" s="87">
        <v>555</v>
      </c>
      <c r="B594" s="128" t="s">
        <v>588</v>
      </c>
      <c r="C594" s="129">
        <f t="shared" si="37"/>
        <v>25702115.23</v>
      </c>
      <c r="D594" s="63">
        <v>78746.33</v>
      </c>
      <c r="E594" s="64">
        <v>221325.96</v>
      </c>
      <c r="F594" s="64">
        <v>4839869.54</v>
      </c>
      <c r="G594" s="64">
        <v>11976348.139999999</v>
      </c>
      <c r="H594" s="64">
        <v>4065636.1399999997</v>
      </c>
      <c r="I594" s="64">
        <v>1635394.31</v>
      </c>
      <c r="J594" s="64">
        <v>2884794.8099999996</v>
      </c>
      <c r="K594" s="64"/>
      <c r="L594" s="65"/>
      <c r="M594" s="64"/>
      <c r="N594" s="69"/>
      <c r="O594" s="66"/>
      <c r="P594" s="64"/>
      <c r="Q594" s="64"/>
      <c r="R594" s="64"/>
      <c r="S594" s="64"/>
    </row>
    <row r="595" spans="1:19" hidden="1" x14ac:dyDescent="0.25">
      <c r="A595" s="87">
        <v>556</v>
      </c>
      <c r="B595" s="128" t="s">
        <v>1132</v>
      </c>
      <c r="C595" s="129">
        <f t="shared" si="37"/>
        <v>3441505.2</v>
      </c>
      <c r="D595" s="63"/>
      <c r="E595" s="64"/>
      <c r="F595" s="64"/>
      <c r="G595" s="64"/>
      <c r="H595" s="64"/>
      <c r="I595" s="64"/>
      <c r="J595" s="64"/>
      <c r="K595" s="64"/>
      <c r="L595" s="65"/>
      <c r="M595" s="64"/>
      <c r="N595" s="69"/>
      <c r="O595" s="66"/>
      <c r="P595" s="64"/>
      <c r="Q595" s="64">
        <v>3441505.2</v>
      </c>
      <c r="R595" s="64"/>
      <c r="S595" s="64"/>
    </row>
    <row r="596" spans="1:19" hidden="1" x14ac:dyDescent="0.25">
      <c r="A596" s="87">
        <v>557</v>
      </c>
      <c r="B596" s="128" t="s">
        <v>1148</v>
      </c>
      <c r="C596" s="129">
        <f t="shared" si="37"/>
        <v>3042787.2</v>
      </c>
      <c r="D596" s="63"/>
      <c r="E596" s="64"/>
      <c r="F596" s="64"/>
      <c r="G596" s="64"/>
      <c r="H596" s="64"/>
      <c r="I596" s="64"/>
      <c r="J596" s="64"/>
      <c r="K596" s="64"/>
      <c r="L596" s="65"/>
      <c r="M596" s="64"/>
      <c r="N596" s="69" t="s">
        <v>56</v>
      </c>
      <c r="O596" s="66">
        <v>3042787.2</v>
      </c>
      <c r="P596" s="64"/>
      <c r="Q596" s="64"/>
      <c r="R596" s="64"/>
      <c r="S596" s="64"/>
    </row>
    <row r="597" spans="1:19" hidden="1" x14ac:dyDescent="0.25">
      <c r="A597" s="87">
        <v>558</v>
      </c>
      <c r="B597" s="131" t="s">
        <v>589</v>
      </c>
      <c r="C597" s="129">
        <f t="shared" si="37"/>
        <v>2316251.6800000002</v>
      </c>
      <c r="D597" s="63">
        <v>35511.019999999997</v>
      </c>
      <c r="E597" s="64">
        <v>52947.46</v>
      </c>
      <c r="F597" s="64"/>
      <c r="G597" s="64"/>
      <c r="H597" s="64"/>
      <c r="I597" s="64"/>
      <c r="J597" s="64"/>
      <c r="K597" s="64"/>
      <c r="L597" s="65">
        <v>1</v>
      </c>
      <c r="M597" s="64">
        <v>2227793.2000000002</v>
      </c>
      <c r="N597" s="69"/>
      <c r="O597" s="66"/>
      <c r="P597" s="64"/>
      <c r="Q597" s="64"/>
      <c r="R597" s="64"/>
      <c r="S597" s="64"/>
    </row>
    <row r="598" spans="1:19" hidden="1" x14ac:dyDescent="0.25">
      <c r="A598" s="190" t="s">
        <v>590</v>
      </c>
      <c r="B598" s="191"/>
      <c r="C598" s="46">
        <f t="shared" ref="C598" si="38">ROUND(SUM(D598+E598+F598+G598+H598+I598+J598+K598+M598+O598+P598+Q598+R598+S598),2)</f>
        <v>1144542642.53</v>
      </c>
      <c r="D598" s="93">
        <f t="shared" ref="D598:S598" si="39">ROUND(SUM(D390:D597),2)</f>
        <v>12761985.300000001</v>
      </c>
      <c r="E598" s="93">
        <f t="shared" si="39"/>
        <v>36943960.109999999</v>
      </c>
      <c r="F598" s="93">
        <f t="shared" si="39"/>
        <v>37587038.659999996</v>
      </c>
      <c r="G598" s="93">
        <f t="shared" si="39"/>
        <v>48088993.789999999</v>
      </c>
      <c r="H598" s="93">
        <f t="shared" si="39"/>
        <v>26825307.02</v>
      </c>
      <c r="I598" s="93">
        <f t="shared" si="39"/>
        <v>12332864.92</v>
      </c>
      <c r="J598" s="93">
        <f t="shared" si="39"/>
        <v>22865085.850000001</v>
      </c>
      <c r="K598" s="93">
        <f t="shared" si="39"/>
        <v>0</v>
      </c>
      <c r="L598" s="93">
        <f t="shared" si="39"/>
        <v>62</v>
      </c>
      <c r="M598" s="93">
        <f t="shared" si="39"/>
        <v>137752362.21000001</v>
      </c>
      <c r="N598" s="93">
        <f t="shared" si="39"/>
        <v>0</v>
      </c>
      <c r="O598" s="93">
        <f t="shared" si="39"/>
        <v>433970283.23000002</v>
      </c>
      <c r="P598" s="93">
        <f t="shared" si="39"/>
        <v>7946903.96</v>
      </c>
      <c r="Q598" s="93">
        <f t="shared" si="39"/>
        <v>143734149.33000001</v>
      </c>
      <c r="R598" s="93">
        <f t="shared" si="39"/>
        <v>223733708.15000001</v>
      </c>
      <c r="S598" s="93">
        <f t="shared" si="39"/>
        <v>0</v>
      </c>
    </row>
    <row r="599" spans="1:19" ht="15.75" x14ac:dyDescent="0.25">
      <c r="A599" s="155" t="s">
        <v>1104</v>
      </c>
      <c r="B599" s="156"/>
      <c r="C599" s="159"/>
      <c r="D599" s="50"/>
      <c r="E599" s="71"/>
      <c r="F599" s="71"/>
      <c r="G599" s="71"/>
      <c r="H599" s="71"/>
      <c r="I599" s="71"/>
      <c r="J599" s="71"/>
      <c r="K599" s="71"/>
      <c r="L599" s="43"/>
      <c r="M599" s="71"/>
      <c r="N599" s="72"/>
      <c r="O599" s="71"/>
      <c r="P599" s="71"/>
      <c r="Q599" s="71"/>
      <c r="R599" s="71"/>
      <c r="S599" s="73"/>
    </row>
    <row r="600" spans="1:19" x14ac:dyDescent="0.25">
      <c r="A600" s="55">
        <v>559</v>
      </c>
      <c r="B600" s="56" t="s">
        <v>591</v>
      </c>
      <c r="C600" s="57">
        <f t="shared" ref="C600:C606" si="40">ROUND(SUM(D600+E600+F600+G600+H600+I600+J600+K600+M600+O600+P600+Q600+R600+S600),2)</f>
        <v>94402.57</v>
      </c>
      <c r="D600" s="102"/>
      <c r="E600" s="59">
        <v>94402.57</v>
      </c>
      <c r="F600" s="59"/>
      <c r="G600" s="59"/>
      <c r="H600" s="59"/>
      <c r="I600" s="59"/>
      <c r="J600" s="59"/>
      <c r="K600" s="59"/>
      <c r="L600" s="60"/>
      <c r="M600" s="59"/>
      <c r="N600" s="59"/>
      <c r="O600" s="61"/>
      <c r="P600" s="59"/>
      <c r="Q600" s="59"/>
      <c r="R600" s="59"/>
      <c r="S600" s="59"/>
    </row>
    <row r="601" spans="1:19" x14ac:dyDescent="0.25">
      <c r="A601" s="55">
        <v>560</v>
      </c>
      <c r="B601" s="56" t="s">
        <v>592</v>
      </c>
      <c r="C601" s="57">
        <f t="shared" si="40"/>
        <v>113251.8</v>
      </c>
      <c r="D601" s="102"/>
      <c r="E601" s="59">
        <v>113251.8</v>
      </c>
      <c r="F601" s="59"/>
      <c r="G601" s="59"/>
      <c r="H601" s="59"/>
      <c r="I601" s="59"/>
      <c r="J601" s="59"/>
      <c r="K601" s="59"/>
      <c r="L601" s="60"/>
      <c r="M601" s="59"/>
      <c r="N601" s="59"/>
      <c r="O601" s="61"/>
      <c r="P601" s="59"/>
      <c r="Q601" s="59"/>
      <c r="R601" s="59"/>
      <c r="S601" s="59"/>
    </row>
    <row r="602" spans="1:19" x14ac:dyDescent="0.25">
      <c r="A602" s="55">
        <v>561</v>
      </c>
      <c r="B602" s="56" t="s">
        <v>593</v>
      </c>
      <c r="C602" s="57">
        <f t="shared" si="40"/>
        <v>46115.07</v>
      </c>
      <c r="D602" s="102"/>
      <c r="E602" s="59">
        <v>46115.07</v>
      </c>
      <c r="F602" s="59"/>
      <c r="G602" s="59"/>
      <c r="H602" s="59"/>
      <c r="I602" s="59"/>
      <c r="J602" s="59"/>
      <c r="K602" s="59"/>
      <c r="L602" s="60"/>
      <c r="M602" s="59"/>
      <c r="N602" s="59"/>
      <c r="O602" s="61"/>
      <c r="P602" s="59"/>
      <c r="Q602" s="59"/>
      <c r="R602" s="59"/>
      <c r="S602" s="59"/>
    </row>
    <row r="603" spans="1:19" x14ac:dyDescent="0.25">
      <c r="A603" s="55">
        <v>562</v>
      </c>
      <c r="B603" s="56" t="s">
        <v>594</v>
      </c>
      <c r="C603" s="57">
        <f t="shared" si="40"/>
        <v>175126.71</v>
      </c>
      <c r="D603" s="102"/>
      <c r="E603" s="59">
        <v>175126.71</v>
      </c>
      <c r="F603" s="77"/>
      <c r="G603" s="77"/>
      <c r="H603" s="77"/>
      <c r="I603" s="77"/>
      <c r="J603" s="77"/>
      <c r="K603" s="59"/>
      <c r="L603" s="60"/>
      <c r="M603" s="59"/>
      <c r="N603" s="59"/>
      <c r="O603" s="78"/>
      <c r="P603" s="59"/>
      <c r="Q603" s="59"/>
      <c r="R603" s="59"/>
      <c r="S603" s="59"/>
    </row>
    <row r="604" spans="1:19" x14ac:dyDescent="0.25">
      <c r="A604" s="55">
        <v>563</v>
      </c>
      <c r="B604" s="56" t="s">
        <v>595</v>
      </c>
      <c r="C604" s="57">
        <f t="shared" si="40"/>
        <v>2575406.7000000002</v>
      </c>
      <c r="D604" s="102">
        <f>ROUND((F604+G604+H604+I604+J604+K604+M604+O604+P604+Q604+R604+S604)*0.0214,2)</f>
        <v>49306.86</v>
      </c>
      <c r="E604" s="59">
        <v>222040.78</v>
      </c>
      <c r="F604" s="59">
        <v>726300.31</v>
      </c>
      <c r="G604" s="59"/>
      <c r="H604" s="59"/>
      <c r="I604" s="59"/>
      <c r="J604" s="59"/>
      <c r="K604" s="59"/>
      <c r="L604" s="60"/>
      <c r="M604" s="59"/>
      <c r="N604" s="59" t="s">
        <v>111</v>
      </c>
      <c r="O604" s="61">
        <v>1577758.75</v>
      </c>
      <c r="P604" s="59"/>
      <c r="Q604" s="59"/>
      <c r="R604" s="59"/>
      <c r="S604" s="59"/>
    </row>
    <row r="605" spans="1:19" x14ac:dyDescent="0.25">
      <c r="A605" s="55">
        <v>564</v>
      </c>
      <c r="B605" s="56" t="s">
        <v>596</v>
      </c>
      <c r="C605" s="57">
        <f t="shared" si="40"/>
        <v>369431.27</v>
      </c>
      <c r="D605" s="102"/>
      <c r="E605" s="59">
        <v>369431.27</v>
      </c>
      <c r="F605" s="59"/>
      <c r="G605" s="59"/>
      <c r="H605" s="59"/>
      <c r="I605" s="59"/>
      <c r="J605" s="59"/>
      <c r="K605" s="59"/>
      <c r="L605" s="60"/>
      <c r="M605" s="59"/>
      <c r="N605" s="59"/>
      <c r="O605" s="61"/>
      <c r="P605" s="59"/>
      <c r="Q605" s="59"/>
      <c r="R605" s="59"/>
      <c r="S605" s="59"/>
    </row>
    <row r="606" spans="1:19" x14ac:dyDescent="0.25">
      <c r="A606" s="55">
        <v>565</v>
      </c>
      <c r="B606" s="56" t="s">
        <v>597</v>
      </c>
      <c r="C606" s="57">
        <f t="shared" si="40"/>
        <v>1974391.29</v>
      </c>
      <c r="D606" s="102">
        <v>37472.370000000003</v>
      </c>
      <c r="E606" s="59">
        <v>168520.27</v>
      </c>
      <c r="F606" s="59"/>
      <c r="G606" s="59"/>
      <c r="H606" s="59"/>
      <c r="I606" s="59"/>
      <c r="J606" s="59"/>
      <c r="K606" s="59"/>
      <c r="L606" s="60"/>
      <c r="M606" s="59"/>
      <c r="N606" s="59"/>
      <c r="O606" s="61"/>
      <c r="P606" s="59"/>
      <c r="Q606" s="59">
        <v>1768398.65</v>
      </c>
      <c r="R606" s="59"/>
      <c r="S606" s="59"/>
    </row>
    <row r="607" spans="1:19" ht="25.5" x14ac:dyDescent="0.25">
      <c r="A607" s="55">
        <v>566</v>
      </c>
      <c r="B607" s="62" t="s">
        <v>600</v>
      </c>
      <c r="C607" s="129">
        <f>ROUND(SUM(D607+E607+F607+G607+H607+I607+J607+K607+M607+O607+Q607+S607),2)</f>
        <v>66737.919999999998</v>
      </c>
      <c r="D607" s="64"/>
      <c r="E607" s="64">
        <v>66737.919999999998</v>
      </c>
      <c r="F607" s="68"/>
      <c r="G607" s="68"/>
      <c r="H607" s="68"/>
      <c r="I607" s="68"/>
      <c r="J607" s="68"/>
      <c r="K607" s="64"/>
      <c r="L607" s="65"/>
      <c r="M607" s="64"/>
      <c r="N607" s="64"/>
      <c r="O607" s="64"/>
      <c r="P607" s="64"/>
      <c r="Q607" s="64"/>
      <c r="R607" s="64"/>
      <c r="S607" s="64"/>
    </row>
    <row r="608" spans="1:19" x14ac:dyDescent="0.25">
      <c r="A608" s="55">
        <v>567</v>
      </c>
      <c r="B608" s="56" t="s">
        <v>602</v>
      </c>
      <c r="C608" s="57">
        <f>ROUND(SUM(D608+E608+F608+G608+H608+I608+J608+K608+M608+O608+P608+Q608+R608+S608),2)</f>
        <v>475314</v>
      </c>
      <c r="D608" s="102"/>
      <c r="E608" s="59">
        <v>475314</v>
      </c>
      <c r="F608" s="59"/>
      <c r="G608" s="59"/>
      <c r="H608" s="59"/>
      <c r="I608" s="59"/>
      <c r="J608" s="59"/>
      <c r="K608" s="59"/>
      <c r="L608" s="60"/>
      <c r="M608" s="59"/>
      <c r="N608" s="59"/>
      <c r="O608" s="61"/>
      <c r="P608" s="59"/>
      <c r="Q608" s="59"/>
      <c r="R608" s="59"/>
      <c r="S608" s="59"/>
    </row>
    <row r="609" spans="1:19" x14ac:dyDescent="0.25">
      <c r="A609" s="55">
        <v>568</v>
      </c>
      <c r="B609" s="56" t="s">
        <v>603</v>
      </c>
      <c r="C609" s="57">
        <f>ROUND(SUM(D609+E609+F609+G609+H609+I609+J609+K609+M609+O609+P609+Q609+R609+S609),2)</f>
        <v>2665368.2200000002</v>
      </c>
      <c r="D609" s="102">
        <v>50290.48</v>
      </c>
      <c r="E609" s="59">
        <v>241765.86</v>
      </c>
      <c r="F609" s="77">
        <v>2373311.88</v>
      </c>
      <c r="G609" s="77"/>
      <c r="H609" s="77"/>
      <c r="I609" s="77"/>
      <c r="J609" s="77"/>
      <c r="K609" s="59"/>
      <c r="L609" s="60"/>
      <c r="M609" s="59"/>
      <c r="N609" s="59"/>
      <c r="O609" s="78"/>
      <c r="P609" s="59"/>
      <c r="Q609" s="59"/>
      <c r="R609" s="59"/>
      <c r="S609" s="59"/>
    </row>
    <row r="610" spans="1:19" x14ac:dyDescent="0.25">
      <c r="A610" s="55">
        <v>569</v>
      </c>
      <c r="B610" s="56" t="s">
        <v>604</v>
      </c>
      <c r="C610" s="57">
        <f>ROUND(SUM(D610+E610+F610+G610+H610+I610+J610+K610+M610+O610+P610+Q610+R610+S610),2)</f>
        <v>3672946.31</v>
      </c>
      <c r="D610" s="102">
        <f>ROUND((F610+G610+H610+I610+J610+K610+M610+O610+P610+Q610+R610+S610)*0.0214,2)</f>
        <v>75170.460000000006</v>
      </c>
      <c r="E610" s="59">
        <v>85137.58</v>
      </c>
      <c r="F610" s="77"/>
      <c r="G610" s="77"/>
      <c r="H610" s="77"/>
      <c r="I610" s="77"/>
      <c r="J610" s="77"/>
      <c r="K610" s="59"/>
      <c r="L610" s="60"/>
      <c r="M610" s="59"/>
      <c r="N610" s="59"/>
      <c r="O610" s="78"/>
      <c r="P610" s="59"/>
      <c r="Q610" s="59"/>
      <c r="R610" s="59">
        <v>3512638.27</v>
      </c>
      <c r="S610" s="59"/>
    </row>
    <row r="611" spans="1:19" x14ac:dyDescent="0.25">
      <c r="A611" s="55">
        <v>570</v>
      </c>
      <c r="B611" s="56" t="s">
        <v>605</v>
      </c>
      <c r="C611" s="57">
        <f>ROUND(SUM(D611+E611+F611+G611+H611+I611+J611+K611+M611+O611+P611+Q611+R611+S611),2)</f>
        <v>151286.5</v>
      </c>
      <c r="D611" s="102"/>
      <c r="E611" s="59">
        <v>151286.5</v>
      </c>
      <c r="F611" s="59"/>
      <c r="G611" s="59"/>
      <c r="H611" s="59"/>
      <c r="I611" s="59"/>
      <c r="J611" s="59"/>
      <c r="K611" s="59"/>
      <c r="L611" s="60"/>
      <c r="M611" s="59"/>
      <c r="N611" s="59"/>
      <c r="O611" s="61"/>
      <c r="P611" s="59"/>
      <c r="Q611" s="59"/>
      <c r="R611" s="59"/>
      <c r="S611" s="59"/>
    </row>
    <row r="612" spans="1:19" x14ac:dyDescent="0.25">
      <c r="A612" s="55">
        <v>571</v>
      </c>
      <c r="B612" s="56" t="s">
        <v>607</v>
      </c>
      <c r="C612" s="57">
        <f t="shared" ref="C612:C624" si="41">ROUND(SUM(D612+E612+F612+G612+H612+I612+J612+K612+M612+O612+P612+Q612+R612+S612),2)</f>
        <v>1445176.2</v>
      </c>
      <c r="D612" s="102">
        <v>25819.39</v>
      </c>
      <c r="E612" s="59">
        <v>200886.27</v>
      </c>
      <c r="F612" s="59"/>
      <c r="G612" s="59"/>
      <c r="H612" s="59"/>
      <c r="I612" s="59"/>
      <c r="J612" s="59"/>
      <c r="K612" s="59"/>
      <c r="L612" s="60"/>
      <c r="M612" s="59"/>
      <c r="N612" s="59"/>
      <c r="O612" s="61"/>
      <c r="P612" s="59"/>
      <c r="Q612" s="59">
        <v>1218470.54</v>
      </c>
      <c r="R612" s="59"/>
      <c r="S612" s="59"/>
    </row>
    <row r="613" spans="1:19" x14ac:dyDescent="0.25">
      <c r="A613" s="55">
        <v>572</v>
      </c>
      <c r="B613" s="56" t="s">
        <v>608</v>
      </c>
      <c r="C613" s="57">
        <f t="shared" si="41"/>
        <v>66598.3</v>
      </c>
      <c r="D613" s="102"/>
      <c r="E613" s="59">
        <v>66598.3</v>
      </c>
      <c r="F613" s="77"/>
      <c r="G613" s="77"/>
      <c r="H613" s="77"/>
      <c r="I613" s="77"/>
      <c r="J613" s="77"/>
      <c r="K613" s="59"/>
      <c r="L613" s="60"/>
      <c r="M613" s="59"/>
      <c r="N613" s="59"/>
      <c r="O613" s="78"/>
      <c r="P613" s="59"/>
      <c r="Q613" s="59"/>
      <c r="R613" s="59"/>
      <c r="S613" s="59"/>
    </row>
    <row r="614" spans="1:19" ht="25.5" x14ac:dyDescent="0.25">
      <c r="A614" s="55">
        <v>573</v>
      </c>
      <c r="B614" s="56" t="s">
        <v>609</v>
      </c>
      <c r="C614" s="57">
        <f t="shared" si="41"/>
        <v>143849.85</v>
      </c>
      <c r="D614" s="102"/>
      <c r="E614" s="59">
        <v>143849.85</v>
      </c>
      <c r="F614" s="59"/>
      <c r="G614" s="59"/>
      <c r="H614" s="59"/>
      <c r="I614" s="59"/>
      <c r="J614" s="59"/>
      <c r="K614" s="59"/>
      <c r="L614" s="60"/>
      <c r="M614" s="59"/>
      <c r="N614" s="59"/>
      <c r="O614" s="61"/>
      <c r="P614" s="59"/>
      <c r="Q614" s="59"/>
      <c r="R614" s="59"/>
      <c r="S614" s="59"/>
    </row>
    <row r="615" spans="1:19" x14ac:dyDescent="0.25">
      <c r="A615" s="55">
        <v>574</v>
      </c>
      <c r="B615" s="56" t="s">
        <v>610</v>
      </c>
      <c r="C615" s="57">
        <f t="shared" si="41"/>
        <v>135789.5</v>
      </c>
      <c r="D615" s="102"/>
      <c r="E615" s="59">
        <v>135789.5</v>
      </c>
      <c r="F615" s="59"/>
      <c r="G615" s="59"/>
      <c r="H615" s="59"/>
      <c r="I615" s="59"/>
      <c r="J615" s="59"/>
      <c r="K615" s="59"/>
      <c r="L615" s="60"/>
      <c r="M615" s="59"/>
      <c r="N615" s="59"/>
      <c r="O615" s="61"/>
      <c r="P615" s="59"/>
      <c r="Q615" s="59"/>
      <c r="R615" s="59"/>
      <c r="S615" s="59"/>
    </row>
    <row r="616" spans="1:19" x14ac:dyDescent="0.25">
      <c r="A616" s="55">
        <v>575</v>
      </c>
      <c r="B616" s="56" t="s">
        <v>611</v>
      </c>
      <c r="C616" s="57">
        <f t="shared" si="41"/>
        <v>166946.74</v>
      </c>
      <c r="D616" s="102"/>
      <c r="E616" s="59">
        <v>166946.742</v>
      </c>
      <c r="F616" s="59"/>
      <c r="G616" s="59"/>
      <c r="H616" s="59"/>
      <c r="I616" s="59"/>
      <c r="J616" s="59"/>
      <c r="K616" s="59"/>
      <c r="L616" s="60"/>
      <c r="M616" s="59"/>
      <c r="N616" s="59"/>
      <c r="O616" s="61"/>
      <c r="P616" s="59"/>
      <c r="Q616" s="59"/>
      <c r="R616" s="59"/>
      <c r="S616" s="59"/>
    </row>
    <row r="617" spans="1:19" x14ac:dyDescent="0.25">
      <c r="A617" s="55">
        <v>576</v>
      </c>
      <c r="B617" s="56" t="s">
        <v>612</v>
      </c>
      <c r="C617" s="57">
        <f t="shared" si="41"/>
        <v>131824.65</v>
      </c>
      <c r="D617" s="102"/>
      <c r="E617" s="59">
        <v>131824.65</v>
      </c>
      <c r="F617" s="59"/>
      <c r="G617" s="59"/>
      <c r="H617" s="59"/>
      <c r="I617" s="59"/>
      <c r="J617" s="59"/>
      <c r="K617" s="59"/>
      <c r="L617" s="60"/>
      <c r="M617" s="59"/>
      <c r="N617" s="59"/>
      <c r="O617" s="61"/>
      <c r="P617" s="59"/>
      <c r="Q617" s="59"/>
      <c r="R617" s="59"/>
      <c r="S617" s="59"/>
    </row>
    <row r="618" spans="1:19" x14ac:dyDescent="0.25">
      <c r="A618" s="55">
        <v>577</v>
      </c>
      <c r="B618" s="56" t="s">
        <v>613</v>
      </c>
      <c r="C618" s="57">
        <f t="shared" si="41"/>
        <v>131824.65</v>
      </c>
      <c r="D618" s="102"/>
      <c r="E618" s="59">
        <v>131824.65</v>
      </c>
      <c r="F618" s="59"/>
      <c r="G618" s="59"/>
      <c r="H618" s="59"/>
      <c r="I618" s="59"/>
      <c r="J618" s="59"/>
      <c r="K618" s="59"/>
      <c r="L618" s="60"/>
      <c r="M618" s="59"/>
      <c r="N618" s="59"/>
      <c r="O618" s="61"/>
      <c r="P618" s="59"/>
      <c r="Q618" s="59"/>
      <c r="R618" s="59"/>
      <c r="S618" s="59"/>
    </row>
    <row r="619" spans="1:19" x14ac:dyDescent="0.25">
      <c r="A619" s="55">
        <v>578</v>
      </c>
      <c r="B619" s="56" t="s">
        <v>614</v>
      </c>
      <c r="C619" s="57">
        <f t="shared" si="41"/>
        <v>106391.96</v>
      </c>
      <c r="D619" s="102"/>
      <c r="E619" s="59">
        <v>106391.96</v>
      </c>
      <c r="F619" s="59"/>
      <c r="G619" s="59"/>
      <c r="H619" s="59"/>
      <c r="I619" s="59"/>
      <c r="J619" s="59"/>
      <c r="K619" s="59"/>
      <c r="L619" s="60"/>
      <c r="M619" s="59"/>
      <c r="N619" s="59"/>
      <c r="O619" s="61"/>
      <c r="P619" s="59"/>
      <c r="Q619" s="59"/>
      <c r="R619" s="59"/>
      <c r="S619" s="59"/>
    </row>
    <row r="620" spans="1:19" x14ac:dyDescent="0.25">
      <c r="A620" s="55">
        <v>579</v>
      </c>
      <c r="B620" s="56" t="s">
        <v>615</v>
      </c>
      <c r="C620" s="57">
        <f t="shared" si="41"/>
        <v>107485.57</v>
      </c>
      <c r="D620" s="102"/>
      <c r="E620" s="59">
        <v>107485.57</v>
      </c>
      <c r="F620" s="59"/>
      <c r="G620" s="59"/>
      <c r="H620" s="59"/>
      <c r="I620" s="59"/>
      <c r="J620" s="59"/>
      <c r="K620" s="59"/>
      <c r="L620" s="60"/>
      <c r="M620" s="59"/>
      <c r="N620" s="59"/>
      <c r="O620" s="61"/>
      <c r="P620" s="59"/>
      <c r="Q620" s="59"/>
      <c r="R620" s="59"/>
      <c r="S620" s="59"/>
    </row>
    <row r="621" spans="1:19" x14ac:dyDescent="0.25">
      <c r="A621" s="55">
        <v>580</v>
      </c>
      <c r="B621" s="56" t="s">
        <v>616</v>
      </c>
      <c r="C621" s="57">
        <f t="shared" si="41"/>
        <v>126261.97</v>
      </c>
      <c r="D621" s="102"/>
      <c r="E621" s="59">
        <v>126261.97</v>
      </c>
      <c r="F621" s="59"/>
      <c r="G621" s="59"/>
      <c r="H621" s="59"/>
      <c r="I621" s="59"/>
      <c r="J621" s="59"/>
      <c r="K621" s="59"/>
      <c r="L621" s="60"/>
      <c r="M621" s="59"/>
      <c r="N621" s="59"/>
      <c r="O621" s="61"/>
      <c r="P621" s="59"/>
      <c r="Q621" s="59"/>
      <c r="R621" s="59"/>
      <c r="S621" s="59"/>
    </row>
    <row r="622" spans="1:19" x14ac:dyDescent="0.25">
      <c r="A622" s="55">
        <v>581</v>
      </c>
      <c r="B622" s="56" t="s">
        <v>617</v>
      </c>
      <c r="C622" s="57">
        <f t="shared" si="41"/>
        <v>197343.09</v>
      </c>
      <c r="D622" s="102"/>
      <c r="E622" s="59">
        <v>197343.09</v>
      </c>
      <c r="F622" s="59"/>
      <c r="G622" s="59"/>
      <c r="H622" s="59"/>
      <c r="I622" s="59"/>
      <c r="J622" s="59"/>
      <c r="K622" s="59"/>
      <c r="L622" s="60"/>
      <c r="M622" s="59"/>
      <c r="N622" s="59"/>
      <c r="O622" s="61"/>
      <c r="P622" s="59"/>
      <c r="Q622" s="59"/>
      <c r="R622" s="59"/>
      <c r="S622" s="59"/>
    </row>
    <row r="623" spans="1:19" x14ac:dyDescent="0.25">
      <c r="A623" s="55">
        <v>582</v>
      </c>
      <c r="B623" s="56" t="s">
        <v>618</v>
      </c>
      <c r="C623" s="57">
        <f t="shared" si="41"/>
        <v>89209.51</v>
      </c>
      <c r="D623" s="102"/>
      <c r="E623" s="59">
        <v>89209.51</v>
      </c>
      <c r="F623" s="59"/>
      <c r="G623" s="59"/>
      <c r="H623" s="59"/>
      <c r="I623" s="59"/>
      <c r="J623" s="59"/>
      <c r="K623" s="59"/>
      <c r="L623" s="60"/>
      <c r="M623" s="59"/>
      <c r="N623" s="59"/>
      <c r="O623" s="61"/>
      <c r="P623" s="59"/>
      <c r="Q623" s="59"/>
      <c r="R623" s="59"/>
      <c r="S623" s="59"/>
    </row>
    <row r="624" spans="1:19" x14ac:dyDescent="0.25">
      <c r="A624" s="55">
        <v>583</v>
      </c>
      <c r="B624" s="56" t="s">
        <v>619</v>
      </c>
      <c r="C624" s="57">
        <f t="shared" si="41"/>
        <v>162334.57</v>
      </c>
      <c r="D624" s="102"/>
      <c r="E624" s="59">
        <v>162334.57</v>
      </c>
      <c r="F624" s="59"/>
      <c r="G624" s="59"/>
      <c r="H624" s="59"/>
      <c r="I624" s="59"/>
      <c r="J624" s="59"/>
      <c r="K624" s="59"/>
      <c r="L624" s="60"/>
      <c r="M624" s="59"/>
      <c r="N624" s="59"/>
      <c r="O624" s="61"/>
      <c r="P624" s="59"/>
      <c r="Q624" s="59"/>
      <c r="R624" s="59"/>
      <c r="S624" s="59"/>
    </row>
    <row r="625" spans="1:19" x14ac:dyDescent="0.25">
      <c r="A625" s="190" t="s">
        <v>1116</v>
      </c>
      <c r="B625" s="191"/>
      <c r="C625" s="100">
        <f t="shared" ref="C625" si="42">ROUND(SUM(E625+F625+G625+H625+I625+J625+K625+M625+O625+P625+Q625+S625+D625+R625),2)</f>
        <v>15390814.92</v>
      </c>
      <c r="D625" s="70">
        <f t="shared" ref="D625:M625" si="43">ROUND(SUM(D600:D624),2)</f>
        <v>238059.56</v>
      </c>
      <c r="E625" s="135">
        <f t="shared" si="43"/>
        <v>3975876.96</v>
      </c>
      <c r="F625" s="135">
        <f t="shared" si="43"/>
        <v>3099612.19</v>
      </c>
      <c r="G625" s="135">
        <f t="shared" si="43"/>
        <v>0</v>
      </c>
      <c r="H625" s="135">
        <f t="shared" si="43"/>
        <v>0</v>
      </c>
      <c r="I625" s="135">
        <f t="shared" si="43"/>
        <v>0</v>
      </c>
      <c r="J625" s="135">
        <f t="shared" si="43"/>
        <v>0</v>
      </c>
      <c r="K625" s="135">
        <f t="shared" si="43"/>
        <v>0</v>
      </c>
      <c r="L625" s="135">
        <f t="shared" si="43"/>
        <v>0</v>
      </c>
      <c r="M625" s="135">
        <f t="shared" si="43"/>
        <v>0</v>
      </c>
      <c r="N625" s="135" t="s">
        <v>19</v>
      </c>
      <c r="O625" s="135">
        <f>ROUND(SUM(O600:O624),2)</f>
        <v>1577758.75</v>
      </c>
      <c r="P625" s="135">
        <f>ROUND(SUM(P600:P624),2)</f>
        <v>0</v>
      </c>
      <c r="Q625" s="135">
        <f>ROUND(SUM(Q600:Q624),2)</f>
        <v>2986869.19</v>
      </c>
      <c r="R625" s="135">
        <f>ROUND(SUM(R600:R624),2)</f>
        <v>3512638.27</v>
      </c>
      <c r="S625" s="135">
        <f>ROUND(SUM(S600:S624),2)</f>
        <v>0</v>
      </c>
    </row>
    <row r="626" spans="1:19" ht="15.75" hidden="1" x14ac:dyDescent="0.25">
      <c r="A626" s="155" t="s">
        <v>1105</v>
      </c>
      <c r="B626" s="156"/>
      <c r="C626" s="159"/>
      <c r="D626" s="50"/>
      <c r="E626" s="71"/>
      <c r="F626" s="71"/>
      <c r="G626" s="71"/>
      <c r="H626" s="71"/>
      <c r="I626" s="71"/>
      <c r="J626" s="71"/>
      <c r="K626" s="71"/>
      <c r="L626" s="43"/>
      <c r="M626" s="71"/>
      <c r="N626" s="72"/>
      <c r="O626" s="71"/>
      <c r="P626" s="71"/>
      <c r="Q626" s="71"/>
      <c r="R626" s="71"/>
      <c r="S626" s="73"/>
    </row>
    <row r="627" spans="1:19" hidden="1" x14ac:dyDescent="0.25">
      <c r="A627" s="43">
        <v>584</v>
      </c>
      <c r="B627" s="56" t="s">
        <v>620</v>
      </c>
      <c r="C627" s="57">
        <f t="shared" ref="C627:C655" si="44">ROUND(SUM(D627+E627+F627+G627+H627+I627+J627+K627+M627+O627+P627+Q627+R627+S627),2)</f>
        <v>134893.26</v>
      </c>
      <c r="D627" s="58"/>
      <c r="E627" s="59">
        <v>134893.26</v>
      </c>
      <c r="F627" s="59"/>
      <c r="G627" s="59"/>
      <c r="H627" s="59"/>
      <c r="I627" s="59"/>
      <c r="J627" s="59"/>
      <c r="K627" s="59"/>
      <c r="L627" s="60"/>
      <c r="M627" s="59"/>
      <c r="N627" s="59"/>
      <c r="O627" s="61"/>
      <c r="P627" s="59"/>
      <c r="Q627" s="59"/>
      <c r="R627" s="59"/>
      <c r="S627" s="59"/>
    </row>
    <row r="628" spans="1:19" hidden="1" x14ac:dyDescent="0.25">
      <c r="A628" s="43">
        <v>585</v>
      </c>
      <c r="B628" s="56" t="s">
        <v>621</v>
      </c>
      <c r="C628" s="57">
        <f t="shared" si="44"/>
        <v>134016.53</v>
      </c>
      <c r="D628" s="58"/>
      <c r="E628" s="59">
        <v>134016.53</v>
      </c>
      <c r="F628" s="59"/>
      <c r="G628" s="59"/>
      <c r="H628" s="59"/>
      <c r="I628" s="59"/>
      <c r="J628" s="59"/>
      <c r="K628" s="59"/>
      <c r="L628" s="60"/>
      <c r="M628" s="59"/>
      <c r="N628" s="59"/>
      <c r="O628" s="61"/>
      <c r="P628" s="59"/>
      <c r="Q628" s="59"/>
      <c r="R628" s="59"/>
      <c r="S628" s="59"/>
    </row>
    <row r="629" spans="1:19" hidden="1" x14ac:dyDescent="0.25">
      <c r="A629" s="43">
        <v>586</v>
      </c>
      <c r="B629" s="56" t="s">
        <v>622</v>
      </c>
      <c r="C629" s="57">
        <f t="shared" si="44"/>
        <v>510209.9</v>
      </c>
      <c r="D629" s="58"/>
      <c r="E629" s="59">
        <v>510209.9</v>
      </c>
      <c r="F629" s="59"/>
      <c r="G629" s="59"/>
      <c r="H629" s="59"/>
      <c r="I629" s="59"/>
      <c r="J629" s="59"/>
      <c r="K629" s="59"/>
      <c r="L629" s="60"/>
      <c r="M629" s="59"/>
      <c r="N629" s="59"/>
      <c r="O629" s="61"/>
      <c r="P629" s="59"/>
      <c r="Q629" s="59"/>
      <c r="R629" s="59"/>
      <c r="S629" s="59"/>
    </row>
    <row r="630" spans="1:19" hidden="1" x14ac:dyDescent="0.25">
      <c r="A630" s="43">
        <v>587</v>
      </c>
      <c r="B630" s="56" t="s">
        <v>623</v>
      </c>
      <c r="C630" s="57">
        <f t="shared" si="44"/>
        <v>54422.080000000002</v>
      </c>
      <c r="D630" s="58"/>
      <c r="E630" s="59">
        <v>54422.080000000002</v>
      </c>
      <c r="F630" s="59"/>
      <c r="G630" s="59"/>
      <c r="H630" s="59"/>
      <c r="I630" s="59"/>
      <c r="J630" s="59"/>
      <c r="K630" s="59"/>
      <c r="L630" s="60"/>
      <c r="M630" s="59"/>
      <c r="N630" s="59"/>
      <c r="O630" s="61"/>
      <c r="P630" s="59"/>
      <c r="Q630" s="59"/>
      <c r="R630" s="59"/>
      <c r="S630" s="59"/>
    </row>
    <row r="631" spans="1:19" hidden="1" x14ac:dyDescent="0.25">
      <c r="A631" s="43">
        <v>588</v>
      </c>
      <c r="B631" s="56" t="s">
        <v>624</v>
      </c>
      <c r="C631" s="57">
        <f t="shared" si="44"/>
        <v>338215.42</v>
      </c>
      <c r="D631" s="58"/>
      <c r="E631" s="59">
        <v>338215.42</v>
      </c>
      <c r="F631" s="59"/>
      <c r="G631" s="59"/>
      <c r="H631" s="59"/>
      <c r="I631" s="59"/>
      <c r="J631" s="59"/>
      <c r="K631" s="59"/>
      <c r="L631" s="60"/>
      <c r="M631" s="59"/>
      <c r="N631" s="59"/>
      <c r="O631" s="61"/>
      <c r="P631" s="59"/>
      <c r="Q631" s="59"/>
      <c r="R631" s="59"/>
      <c r="S631" s="59"/>
    </row>
    <row r="632" spans="1:19" hidden="1" x14ac:dyDescent="0.25">
      <c r="A632" s="43">
        <v>589</v>
      </c>
      <c r="B632" s="56" t="s">
        <v>625</v>
      </c>
      <c r="C632" s="57">
        <f t="shared" si="44"/>
        <v>338215.42</v>
      </c>
      <c r="D632" s="58"/>
      <c r="E632" s="59">
        <v>338215.42</v>
      </c>
      <c r="F632" s="59"/>
      <c r="G632" s="59"/>
      <c r="H632" s="59"/>
      <c r="I632" s="59"/>
      <c r="J632" s="59"/>
      <c r="K632" s="59"/>
      <c r="L632" s="60"/>
      <c r="M632" s="59"/>
      <c r="N632" s="59"/>
      <c r="O632" s="61"/>
      <c r="P632" s="59"/>
      <c r="Q632" s="59"/>
      <c r="R632" s="59"/>
      <c r="S632" s="59"/>
    </row>
    <row r="633" spans="1:19" hidden="1" x14ac:dyDescent="0.25">
      <c r="A633" s="43">
        <v>590</v>
      </c>
      <c r="B633" s="56" t="s">
        <v>626</v>
      </c>
      <c r="C633" s="57">
        <f t="shared" si="44"/>
        <v>436899.64</v>
      </c>
      <c r="D633" s="58"/>
      <c r="E633" s="59">
        <v>436899.64</v>
      </c>
      <c r="F633" s="59"/>
      <c r="G633" s="59"/>
      <c r="H633" s="59"/>
      <c r="I633" s="59"/>
      <c r="J633" s="59"/>
      <c r="K633" s="59"/>
      <c r="L633" s="60"/>
      <c r="M633" s="59"/>
      <c r="N633" s="59"/>
      <c r="O633" s="61"/>
      <c r="P633" s="59"/>
      <c r="Q633" s="59"/>
      <c r="R633" s="59"/>
      <c r="S633" s="59"/>
    </row>
    <row r="634" spans="1:19" hidden="1" x14ac:dyDescent="0.25">
      <c r="A634" s="43">
        <v>591</v>
      </c>
      <c r="B634" s="56" t="s">
        <v>627</v>
      </c>
      <c r="C634" s="57">
        <f t="shared" si="44"/>
        <v>338802.01</v>
      </c>
      <c r="D634" s="58"/>
      <c r="E634" s="59">
        <v>338802.01</v>
      </c>
      <c r="F634" s="59"/>
      <c r="G634" s="59"/>
      <c r="H634" s="59"/>
      <c r="I634" s="59"/>
      <c r="J634" s="59"/>
      <c r="K634" s="59"/>
      <c r="L634" s="60"/>
      <c r="M634" s="59"/>
      <c r="N634" s="59"/>
      <c r="O634" s="61"/>
      <c r="P634" s="59"/>
      <c r="Q634" s="59"/>
      <c r="R634" s="59"/>
      <c r="S634" s="59"/>
    </row>
    <row r="635" spans="1:19" hidden="1" x14ac:dyDescent="0.25">
      <c r="A635" s="43">
        <v>592</v>
      </c>
      <c r="B635" s="56" t="s">
        <v>628</v>
      </c>
      <c r="C635" s="57">
        <f t="shared" si="44"/>
        <v>337915.78</v>
      </c>
      <c r="D635" s="58"/>
      <c r="E635" s="59">
        <v>337915.78</v>
      </c>
      <c r="F635" s="59"/>
      <c r="G635" s="59"/>
      <c r="H635" s="59"/>
      <c r="I635" s="59"/>
      <c r="J635" s="59"/>
      <c r="K635" s="59"/>
      <c r="L635" s="60"/>
      <c r="M635" s="59"/>
      <c r="N635" s="59"/>
      <c r="O635" s="61"/>
      <c r="P635" s="59"/>
      <c r="Q635" s="59"/>
      <c r="R635" s="59"/>
      <c r="S635" s="59"/>
    </row>
    <row r="636" spans="1:19" hidden="1" x14ac:dyDescent="0.25">
      <c r="A636" s="43">
        <v>593</v>
      </c>
      <c r="B636" s="56" t="s">
        <v>629</v>
      </c>
      <c r="C636" s="57">
        <f t="shared" si="44"/>
        <v>14253819.32</v>
      </c>
      <c r="D636" s="58">
        <v>295771.03999999998</v>
      </c>
      <c r="E636" s="59"/>
      <c r="F636" s="59"/>
      <c r="G636" s="59"/>
      <c r="H636" s="59"/>
      <c r="I636" s="59"/>
      <c r="J636" s="59"/>
      <c r="K636" s="59"/>
      <c r="L636" s="60"/>
      <c r="M636" s="59"/>
      <c r="N636" s="59" t="s">
        <v>56</v>
      </c>
      <c r="O636" s="61">
        <v>13958048.279999999</v>
      </c>
      <c r="P636" s="59"/>
      <c r="Q636" s="59"/>
      <c r="R636" s="59"/>
      <c r="S636" s="59"/>
    </row>
    <row r="637" spans="1:19" hidden="1" x14ac:dyDescent="0.25">
      <c r="A637" s="43">
        <v>594</v>
      </c>
      <c r="B637" s="56" t="s">
        <v>630</v>
      </c>
      <c r="C637" s="57">
        <f t="shared" si="44"/>
        <v>340723.85</v>
      </c>
      <c r="D637" s="58"/>
      <c r="E637" s="59">
        <v>340723.85</v>
      </c>
      <c r="F637" s="59"/>
      <c r="G637" s="59"/>
      <c r="H637" s="59"/>
      <c r="I637" s="59"/>
      <c r="J637" s="59"/>
      <c r="K637" s="59"/>
      <c r="L637" s="60"/>
      <c r="M637" s="59"/>
      <c r="N637" s="59"/>
      <c r="O637" s="61"/>
      <c r="P637" s="59"/>
      <c r="Q637" s="59"/>
      <c r="R637" s="59"/>
      <c r="S637" s="59"/>
    </row>
    <row r="638" spans="1:19" hidden="1" x14ac:dyDescent="0.25">
      <c r="A638" s="43">
        <v>595</v>
      </c>
      <c r="B638" s="56" t="s">
        <v>631</v>
      </c>
      <c r="C638" s="57">
        <f t="shared" si="44"/>
        <v>4398513.75</v>
      </c>
      <c r="D638" s="58">
        <f>ROUND((F638+G638+H638+I638+J638+K638+M638+O638+P638+Q638+R638+S638)*0.0214,2)</f>
        <v>92156.05</v>
      </c>
      <c r="E638" s="59"/>
      <c r="F638" s="59">
        <v>1400202.9</v>
      </c>
      <c r="G638" s="59">
        <v>1119592.3799999999</v>
      </c>
      <c r="H638" s="59">
        <v>1210981.54</v>
      </c>
      <c r="I638" s="59">
        <v>575580.88</v>
      </c>
      <c r="J638" s="59"/>
      <c r="K638" s="59"/>
      <c r="L638" s="60"/>
      <c r="M638" s="59"/>
      <c r="N638" s="59"/>
      <c r="O638" s="61"/>
      <c r="P638" s="59"/>
      <c r="Q638" s="59"/>
      <c r="R638" s="59"/>
      <c r="S638" s="59"/>
    </row>
    <row r="639" spans="1:19" hidden="1" x14ac:dyDescent="0.25">
      <c r="A639" s="43">
        <v>596</v>
      </c>
      <c r="B639" s="56" t="s">
        <v>632</v>
      </c>
      <c r="C639" s="57">
        <f t="shared" si="44"/>
        <v>18250939.620000001</v>
      </c>
      <c r="D639" s="58">
        <f>ROUND((F639+G639+H639+I639+J639+K639+M639+O639+P639+Q639+R639+S639)*0.0214,2)</f>
        <v>382387.03</v>
      </c>
      <c r="E639" s="59"/>
      <c r="F639" s="59">
        <v>2061822.32</v>
      </c>
      <c r="G639" s="59">
        <v>1356321.71</v>
      </c>
      <c r="H639" s="59"/>
      <c r="I639" s="59"/>
      <c r="J639" s="59"/>
      <c r="K639" s="59"/>
      <c r="L639" s="60"/>
      <c r="M639" s="59"/>
      <c r="N639" s="59" t="s">
        <v>56</v>
      </c>
      <c r="O639" s="61">
        <v>7393480.5</v>
      </c>
      <c r="P639" s="59"/>
      <c r="Q639" s="59">
        <v>7056928.0599999996</v>
      </c>
      <c r="R639" s="59"/>
      <c r="S639" s="59"/>
    </row>
    <row r="640" spans="1:19" hidden="1" x14ac:dyDescent="0.25">
      <c r="A640" s="43">
        <v>597</v>
      </c>
      <c r="B640" s="56" t="s">
        <v>633</v>
      </c>
      <c r="C640" s="57">
        <f t="shared" si="44"/>
        <v>29785734.440000001</v>
      </c>
      <c r="D640" s="58">
        <f>ROUND((F640+G640+H640+I640+J640+K640+M640+O640+P640+Q640+R640+S640)*0.0214,2)</f>
        <v>621544.23</v>
      </c>
      <c r="E640" s="59">
        <v>120067.47</v>
      </c>
      <c r="F640" s="59">
        <v>3308791.99</v>
      </c>
      <c r="G640" s="59">
        <v>2043888.31</v>
      </c>
      <c r="H640" s="59"/>
      <c r="I640" s="59"/>
      <c r="J640" s="59"/>
      <c r="K640" s="59"/>
      <c r="L640" s="60"/>
      <c r="M640" s="59"/>
      <c r="N640" s="59" t="s">
        <v>56</v>
      </c>
      <c r="O640" s="61">
        <v>11001374.58</v>
      </c>
      <c r="P640" s="59"/>
      <c r="Q640" s="59">
        <v>12690067.859999999</v>
      </c>
      <c r="R640" s="59"/>
      <c r="S640" s="59"/>
    </row>
    <row r="641" spans="1:19" hidden="1" x14ac:dyDescent="0.25">
      <c r="A641" s="43">
        <v>598</v>
      </c>
      <c r="B641" s="56" t="s">
        <v>634</v>
      </c>
      <c r="C641" s="57">
        <f t="shared" si="44"/>
        <v>15486391.560000001</v>
      </c>
      <c r="D641" s="58">
        <f>ROUND((F641+G641+H641+I641+J641+K641+M641+O641+P641+Q641+R641+S641)*0.0214,2)</f>
        <v>324465.21999999997</v>
      </c>
      <c r="E641" s="59"/>
      <c r="F641" s="59"/>
      <c r="G641" s="59"/>
      <c r="H641" s="59"/>
      <c r="I641" s="59"/>
      <c r="J641" s="59"/>
      <c r="K641" s="59"/>
      <c r="L641" s="60"/>
      <c r="M641" s="59"/>
      <c r="N641" s="59" t="s">
        <v>56</v>
      </c>
      <c r="O641" s="61">
        <v>7176657.1399999997</v>
      </c>
      <c r="P641" s="59"/>
      <c r="Q641" s="59">
        <v>7985269.2000000002</v>
      </c>
      <c r="R641" s="59"/>
      <c r="S641" s="59"/>
    </row>
    <row r="642" spans="1:19" hidden="1" x14ac:dyDescent="0.25">
      <c r="A642" s="43">
        <v>599</v>
      </c>
      <c r="B642" s="56" t="s">
        <v>635</v>
      </c>
      <c r="C642" s="57">
        <f t="shared" si="44"/>
        <v>341526.28</v>
      </c>
      <c r="D642" s="58"/>
      <c r="E642" s="59">
        <v>341526.28</v>
      </c>
      <c r="F642" s="59"/>
      <c r="G642" s="59"/>
      <c r="H642" s="59"/>
      <c r="I642" s="59"/>
      <c r="J642" s="59"/>
      <c r="K642" s="59"/>
      <c r="L642" s="60"/>
      <c r="M642" s="59"/>
      <c r="N642" s="59"/>
      <c r="O642" s="61"/>
      <c r="P642" s="59"/>
      <c r="Q642" s="59"/>
      <c r="R642" s="59"/>
      <c r="S642" s="59"/>
    </row>
    <row r="643" spans="1:19" hidden="1" x14ac:dyDescent="0.25">
      <c r="A643" s="43">
        <v>600</v>
      </c>
      <c r="B643" s="56" t="s">
        <v>1049</v>
      </c>
      <c r="C643" s="57">
        <f t="shared" si="44"/>
        <v>3351412.43</v>
      </c>
      <c r="D643" s="58">
        <v>25377.65</v>
      </c>
      <c r="E643" s="59"/>
      <c r="F643" s="59"/>
      <c r="G643" s="59"/>
      <c r="H643" s="59"/>
      <c r="I643" s="59"/>
      <c r="J643" s="59"/>
      <c r="K643" s="59"/>
      <c r="L643" s="60"/>
      <c r="M643" s="59"/>
      <c r="N643" s="59" t="s">
        <v>111</v>
      </c>
      <c r="O643" s="61">
        <v>3326034.78</v>
      </c>
      <c r="P643" s="59"/>
      <c r="Q643" s="59"/>
      <c r="R643" s="59"/>
      <c r="S643" s="59"/>
    </row>
    <row r="644" spans="1:19" hidden="1" x14ac:dyDescent="0.25">
      <c r="A644" s="43">
        <v>601</v>
      </c>
      <c r="B644" s="56" t="s">
        <v>1050</v>
      </c>
      <c r="C644" s="57">
        <f t="shared" si="44"/>
        <v>1893595.37</v>
      </c>
      <c r="D644" s="58">
        <f t="shared" ref="D644:D645" si="45">ROUND((F644+G644+H644+I644+J644+K644+M644+O644+P644+Q644+R644+S644)*0.0214,2)</f>
        <v>39673.919999999998</v>
      </c>
      <c r="E644" s="59"/>
      <c r="F644" s="59">
        <v>752995.14</v>
      </c>
      <c r="G644" s="59"/>
      <c r="H644" s="59"/>
      <c r="I644" s="59"/>
      <c r="J644" s="59"/>
      <c r="K644" s="59"/>
      <c r="L644" s="60"/>
      <c r="M644" s="59"/>
      <c r="N644" s="59"/>
      <c r="O644" s="61"/>
      <c r="P644" s="59">
        <v>1100926.31</v>
      </c>
      <c r="Q644" s="59"/>
      <c r="R644" s="59"/>
      <c r="S644" s="59"/>
    </row>
    <row r="645" spans="1:19" hidden="1" x14ac:dyDescent="0.25">
      <c r="A645" s="43">
        <v>602</v>
      </c>
      <c r="B645" s="56" t="s">
        <v>980</v>
      </c>
      <c r="C645" s="57">
        <f t="shared" si="44"/>
        <v>4735884.01</v>
      </c>
      <c r="D645" s="58">
        <f t="shared" si="45"/>
        <v>99224.51</v>
      </c>
      <c r="E645" s="59"/>
      <c r="F645" s="59"/>
      <c r="G645" s="68">
        <v>3441889.32</v>
      </c>
      <c r="H645" s="68"/>
      <c r="I645" s="68">
        <v>1194770.18</v>
      </c>
      <c r="J645" s="59"/>
      <c r="K645" s="59"/>
      <c r="L645" s="60"/>
      <c r="M645" s="59"/>
      <c r="N645" s="59"/>
      <c r="O645" s="61"/>
      <c r="P645" s="59"/>
      <c r="Q645" s="59"/>
      <c r="R645" s="59"/>
      <c r="S645" s="59"/>
    </row>
    <row r="646" spans="1:19" hidden="1" x14ac:dyDescent="0.25">
      <c r="A646" s="43">
        <v>603</v>
      </c>
      <c r="B646" s="56" t="s">
        <v>636</v>
      </c>
      <c r="C646" s="57">
        <f t="shared" si="44"/>
        <v>153130.95000000001</v>
      </c>
      <c r="D646" s="58"/>
      <c r="E646" s="59">
        <v>153130.95000000001</v>
      </c>
      <c r="F646" s="59"/>
      <c r="G646" s="59"/>
      <c r="H646" s="59"/>
      <c r="I646" s="59"/>
      <c r="J646" s="59"/>
      <c r="K646" s="59"/>
      <c r="L646" s="60"/>
      <c r="M646" s="59"/>
      <c r="N646" s="59"/>
      <c r="O646" s="61"/>
      <c r="P646" s="59"/>
      <c r="Q646" s="59"/>
      <c r="R646" s="59"/>
      <c r="S646" s="59"/>
    </row>
    <row r="647" spans="1:19" hidden="1" x14ac:dyDescent="0.25">
      <c r="A647" s="43">
        <v>604</v>
      </c>
      <c r="B647" s="56" t="s">
        <v>637</v>
      </c>
      <c r="C647" s="57">
        <f t="shared" si="44"/>
        <v>311911.46000000002</v>
      </c>
      <c r="D647" s="58"/>
      <c r="E647" s="59">
        <v>311911.46000000002</v>
      </c>
      <c r="F647" s="59"/>
      <c r="G647" s="59"/>
      <c r="H647" s="59"/>
      <c r="I647" s="59"/>
      <c r="J647" s="59"/>
      <c r="K647" s="59"/>
      <c r="L647" s="60"/>
      <c r="M647" s="59"/>
      <c r="N647" s="59"/>
      <c r="O647" s="61"/>
      <c r="P647" s="59"/>
      <c r="Q647" s="59"/>
      <c r="R647" s="59"/>
      <c r="S647" s="59"/>
    </row>
    <row r="648" spans="1:19" hidden="1" x14ac:dyDescent="0.25">
      <c r="A648" s="43">
        <v>605</v>
      </c>
      <c r="B648" s="56" t="s">
        <v>638</v>
      </c>
      <c r="C648" s="57">
        <f t="shared" si="44"/>
        <v>3471686.91</v>
      </c>
      <c r="D648" s="58">
        <v>26288.39</v>
      </c>
      <c r="E648" s="59"/>
      <c r="F648" s="59">
        <v>359961.1</v>
      </c>
      <c r="G648" s="59"/>
      <c r="H648" s="59"/>
      <c r="I648" s="59"/>
      <c r="J648" s="59"/>
      <c r="K648" s="59"/>
      <c r="L648" s="60"/>
      <c r="M648" s="59"/>
      <c r="N648" s="59" t="s">
        <v>111</v>
      </c>
      <c r="O648" s="61">
        <v>2968946.42</v>
      </c>
      <c r="P648" s="59"/>
      <c r="Q648" s="59">
        <v>116491</v>
      </c>
      <c r="R648" s="59"/>
      <c r="S648" s="59"/>
    </row>
    <row r="649" spans="1:19" hidden="1" x14ac:dyDescent="0.25">
      <c r="A649" s="43">
        <v>606</v>
      </c>
      <c r="B649" s="56" t="s">
        <v>639</v>
      </c>
      <c r="C649" s="57">
        <f t="shared" si="44"/>
        <v>228108.76</v>
      </c>
      <c r="D649" s="58"/>
      <c r="E649" s="59">
        <v>228108.76</v>
      </c>
      <c r="F649" s="59"/>
      <c r="G649" s="59"/>
      <c r="H649" s="59"/>
      <c r="I649" s="59"/>
      <c r="J649" s="59"/>
      <c r="K649" s="59"/>
      <c r="L649" s="60"/>
      <c r="M649" s="59"/>
      <c r="N649" s="59"/>
      <c r="O649" s="61"/>
      <c r="P649" s="59"/>
      <c r="Q649" s="59"/>
      <c r="R649" s="59"/>
      <c r="S649" s="59"/>
    </row>
    <row r="650" spans="1:19" hidden="1" x14ac:dyDescent="0.25">
      <c r="A650" s="43">
        <v>607</v>
      </c>
      <c r="B650" s="56" t="s">
        <v>640</v>
      </c>
      <c r="C650" s="57">
        <f t="shared" si="44"/>
        <v>72998.210000000006</v>
      </c>
      <c r="D650" s="58"/>
      <c r="E650" s="59">
        <v>72998.210000000006</v>
      </c>
      <c r="F650" s="59"/>
      <c r="G650" s="59"/>
      <c r="H650" s="59"/>
      <c r="I650" s="59"/>
      <c r="J650" s="59"/>
      <c r="K650" s="59"/>
      <c r="L650" s="60"/>
      <c r="M650" s="59"/>
      <c r="N650" s="59"/>
      <c r="O650" s="61"/>
      <c r="P650" s="59"/>
      <c r="Q650" s="59"/>
      <c r="R650" s="59"/>
      <c r="S650" s="59"/>
    </row>
    <row r="651" spans="1:19" hidden="1" x14ac:dyDescent="0.25">
      <c r="A651" s="43">
        <v>608</v>
      </c>
      <c r="B651" s="56" t="s">
        <v>641</v>
      </c>
      <c r="C651" s="57">
        <f t="shared" si="44"/>
        <v>109298.59</v>
      </c>
      <c r="D651" s="58"/>
      <c r="E651" s="59">
        <v>109298.59</v>
      </c>
      <c r="F651" s="59"/>
      <c r="G651" s="59"/>
      <c r="H651" s="59"/>
      <c r="I651" s="59"/>
      <c r="J651" s="59"/>
      <c r="K651" s="59"/>
      <c r="L651" s="60"/>
      <c r="M651" s="59"/>
      <c r="N651" s="59"/>
      <c r="O651" s="61"/>
      <c r="P651" s="59"/>
      <c r="Q651" s="59"/>
      <c r="R651" s="59"/>
      <c r="S651" s="59"/>
    </row>
    <row r="652" spans="1:19" hidden="1" x14ac:dyDescent="0.25">
      <c r="A652" s="43">
        <v>609</v>
      </c>
      <c r="B652" s="56" t="s">
        <v>642</v>
      </c>
      <c r="C652" s="57">
        <f t="shared" si="44"/>
        <v>105348.01</v>
      </c>
      <c r="D652" s="58"/>
      <c r="E652" s="59">
        <v>105348.01</v>
      </c>
      <c r="F652" s="59"/>
      <c r="G652" s="59"/>
      <c r="H652" s="59"/>
      <c r="I652" s="59"/>
      <c r="J652" s="59"/>
      <c r="K652" s="59"/>
      <c r="L652" s="60"/>
      <c r="M652" s="59"/>
      <c r="N652" s="59"/>
      <c r="O652" s="61"/>
      <c r="P652" s="59"/>
      <c r="Q652" s="59"/>
      <c r="R652" s="59"/>
      <c r="S652" s="59"/>
    </row>
    <row r="653" spans="1:19" hidden="1" x14ac:dyDescent="0.25">
      <c r="A653" s="43">
        <v>610</v>
      </c>
      <c r="B653" s="56" t="s">
        <v>643</v>
      </c>
      <c r="C653" s="57">
        <f t="shared" si="44"/>
        <v>129972.95</v>
      </c>
      <c r="D653" s="63"/>
      <c r="E653" s="59">
        <v>129972.95</v>
      </c>
      <c r="F653" s="59"/>
      <c r="G653" s="59"/>
      <c r="H653" s="59"/>
      <c r="I653" s="59"/>
      <c r="J653" s="59"/>
      <c r="K653" s="59"/>
      <c r="L653" s="60"/>
      <c r="M653" s="59"/>
      <c r="N653" s="59"/>
      <c r="O653" s="61"/>
      <c r="P653" s="59"/>
      <c r="Q653" s="59"/>
      <c r="R653" s="59"/>
      <c r="S653" s="59"/>
    </row>
    <row r="654" spans="1:19" hidden="1" x14ac:dyDescent="0.25">
      <c r="A654" s="43">
        <v>611</v>
      </c>
      <c r="B654" s="56" t="s">
        <v>644</v>
      </c>
      <c r="C654" s="57">
        <f t="shared" si="44"/>
        <v>72294.67</v>
      </c>
      <c r="D654" s="58"/>
      <c r="E654" s="59">
        <v>72294.67</v>
      </c>
      <c r="F654" s="59"/>
      <c r="G654" s="59"/>
      <c r="H654" s="59"/>
      <c r="I654" s="59"/>
      <c r="J654" s="59"/>
      <c r="K654" s="59"/>
      <c r="L654" s="60"/>
      <c r="M654" s="59"/>
      <c r="N654" s="59"/>
      <c r="O654" s="61"/>
      <c r="P654" s="59"/>
      <c r="Q654" s="59"/>
      <c r="R654" s="59"/>
      <c r="S654" s="59"/>
    </row>
    <row r="655" spans="1:19" hidden="1" x14ac:dyDescent="0.25">
      <c r="A655" s="43">
        <v>612</v>
      </c>
      <c r="B655" s="56" t="s">
        <v>645</v>
      </c>
      <c r="C655" s="57">
        <f t="shared" si="44"/>
        <v>4165593.13</v>
      </c>
      <c r="D655" s="58">
        <v>31542.799999999999</v>
      </c>
      <c r="E655" s="59"/>
      <c r="F655" s="59"/>
      <c r="G655" s="59"/>
      <c r="H655" s="59"/>
      <c r="I655" s="59"/>
      <c r="J655" s="59"/>
      <c r="K655" s="59"/>
      <c r="L655" s="60"/>
      <c r="M655" s="59"/>
      <c r="N655" s="59" t="s">
        <v>111</v>
      </c>
      <c r="O655" s="61">
        <v>4134050.33</v>
      </c>
      <c r="P655" s="59"/>
      <c r="Q655" s="59"/>
      <c r="R655" s="59"/>
      <c r="S655" s="59"/>
    </row>
    <row r="656" spans="1:19" hidden="1" x14ac:dyDescent="0.25">
      <c r="A656" s="43">
        <v>613</v>
      </c>
      <c r="B656" s="56" t="s">
        <v>646</v>
      </c>
      <c r="C656" s="57">
        <f t="shared" ref="C656:C683" si="46">ROUND(SUM(D656+E656+F656+G656+H656+I656+J656+K656+M656+O656+P656+Q656+R656+S656),2)</f>
        <v>3897032.31</v>
      </c>
      <c r="D656" s="58">
        <f t="shared" ref="D656:D662" si="47">ROUND((F656+G656+H656+I656+J656+K656+M656+O656+P656+Q656+R656+S656)*0.0214,2)</f>
        <v>81649.2</v>
      </c>
      <c r="E656" s="59"/>
      <c r="F656" s="59">
        <v>346022.52</v>
      </c>
      <c r="G656" s="59">
        <v>667090.11</v>
      </c>
      <c r="H656" s="59"/>
      <c r="I656" s="59"/>
      <c r="J656" s="59"/>
      <c r="K656" s="59"/>
      <c r="L656" s="60"/>
      <c r="M656" s="59"/>
      <c r="N656" s="59" t="s">
        <v>111</v>
      </c>
      <c r="O656" s="61">
        <v>2802270.48</v>
      </c>
      <c r="P656" s="59"/>
      <c r="Q656" s="59"/>
      <c r="R656" s="59"/>
      <c r="S656" s="59"/>
    </row>
    <row r="657" spans="1:19" hidden="1" x14ac:dyDescent="0.25">
      <c r="A657" s="43">
        <v>614</v>
      </c>
      <c r="B657" s="56" t="s">
        <v>1047</v>
      </c>
      <c r="C657" s="57">
        <f t="shared" si="46"/>
        <v>4142200.69</v>
      </c>
      <c r="D657" s="58">
        <v>49594.039999999994</v>
      </c>
      <c r="E657" s="59"/>
      <c r="F657" s="59">
        <v>411426.82</v>
      </c>
      <c r="G657" s="59"/>
      <c r="H657" s="59"/>
      <c r="I657" s="59"/>
      <c r="J657" s="59">
        <v>375016.23</v>
      </c>
      <c r="K657" s="59"/>
      <c r="L657" s="60"/>
      <c r="M657" s="59"/>
      <c r="N657" s="59" t="s">
        <v>111</v>
      </c>
      <c r="O657" s="61">
        <v>3306163.6</v>
      </c>
      <c r="P657" s="59"/>
      <c r="Q657" s="59"/>
      <c r="R657" s="59"/>
      <c r="S657" s="59"/>
    </row>
    <row r="658" spans="1:19" hidden="1" x14ac:dyDescent="0.25">
      <c r="A658" s="43">
        <v>615</v>
      </c>
      <c r="B658" s="56" t="s">
        <v>647</v>
      </c>
      <c r="C658" s="57">
        <f t="shared" si="46"/>
        <v>5113623.4000000004</v>
      </c>
      <c r="D658" s="58">
        <v>56824.79</v>
      </c>
      <c r="E658" s="59">
        <v>48052.09</v>
      </c>
      <c r="F658" s="59"/>
      <c r="G658" s="59"/>
      <c r="H658" s="59"/>
      <c r="I658" s="59"/>
      <c r="J658" s="59"/>
      <c r="K658" s="59"/>
      <c r="L658" s="60"/>
      <c r="M658" s="59"/>
      <c r="N658" s="59" t="s">
        <v>111</v>
      </c>
      <c r="O658" s="61">
        <v>5008746.5199999996</v>
      </c>
      <c r="P658" s="59"/>
      <c r="Q658" s="59"/>
      <c r="R658" s="59"/>
      <c r="S658" s="59"/>
    </row>
    <row r="659" spans="1:19" hidden="1" x14ac:dyDescent="0.25">
      <c r="A659" s="43">
        <v>616</v>
      </c>
      <c r="B659" s="56" t="s">
        <v>1048</v>
      </c>
      <c r="C659" s="57">
        <f t="shared" si="46"/>
        <v>4092872.53</v>
      </c>
      <c r="D659" s="58">
        <v>50796.689999999995</v>
      </c>
      <c r="E659" s="59"/>
      <c r="F659" s="59">
        <v>392895.61</v>
      </c>
      <c r="G659" s="59"/>
      <c r="H659" s="59"/>
      <c r="I659" s="59"/>
      <c r="J659" s="59">
        <v>415818.48</v>
      </c>
      <c r="K659" s="59"/>
      <c r="L659" s="60"/>
      <c r="M659" s="59"/>
      <c r="N659" s="59" t="s">
        <v>111</v>
      </c>
      <c r="O659" s="61">
        <v>3233361.75</v>
      </c>
      <c r="P659" s="59"/>
      <c r="Q659" s="59"/>
      <c r="R659" s="59"/>
      <c r="S659" s="59"/>
    </row>
    <row r="660" spans="1:19" ht="25.5" hidden="1" x14ac:dyDescent="0.25">
      <c r="A660" s="43">
        <v>617</v>
      </c>
      <c r="B660" s="56" t="s">
        <v>648</v>
      </c>
      <c r="C660" s="57">
        <f t="shared" si="46"/>
        <v>536227.55000000005</v>
      </c>
      <c r="D660" s="58">
        <v>7791.34</v>
      </c>
      <c r="E660" s="59">
        <v>70391.73</v>
      </c>
      <c r="F660" s="59"/>
      <c r="G660" s="59"/>
      <c r="H660" s="59">
        <v>458044.48</v>
      </c>
      <c r="I660" s="59"/>
      <c r="J660" s="59"/>
      <c r="K660" s="59"/>
      <c r="L660" s="60"/>
      <c r="M660" s="59"/>
      <c r="N660" s="59"/>
      <c r="O660" s="61"/>
      <c r="P660" s="59"/>
      <c r="Q660" s="59"/>
      <c r="R660" s="59"/>
      <c r="S660" s="59"/>
    </row>
    <row r="661" spans="1:19" hidden="1" x14ac:dyDescent="0.25">
      <c r="A661" s="43">
        <v>618</v>
      </c>
      <c r="B661" s="56" t="s">
        <v>649</v>
      </c>
      <c r="C661" s="57">
        <f t="shared" si="46"/>
        <v>18828719.48</v>
      </c>
      <c r="D661" s="58">
        <v>314919.73</v>
      </c>
      <c r="E661" s="59"/>
      <c r="F661" s="59"/>
      <c r="G661" s="59"/>
      <c r="H661" s="59"/>
      <c r="I661" s="59"/>
      <c r="J661" s="59"/>
      <c r="K661" s="59"/>
      <c r="L661" s="60"/>
      <c r="M661" s="59"/>
      <c r="N661" s="59"/>
      <c r="O661" s="61"/>
      <c r="P661" s="59"/>
      <c r="Q661" s="59"/>
      <c r="R661" s="59">
        <v>18513799.75</v>
      </c>
      <c r="S661" s="59"/>
    </row>
    <row r="662" spans="1:19" hidden="1" x14ac:dyDescent="0.25">
      <c r="A662" s="43">
        <v>619</v>
      </c>
      <c r="B662" s="56" t="s">
        <v>651</v>
      </c>
      <c r="C662" s="57">
        <f t="shared" si="46"/>
        <v>24823854.280000001</v>
      </c>
      <c r="D662" s="58">
        <f t="shared" si="47"/>
        <v>520100.33</v>
      </c>
      <c r="E662" s="59"/>
      <c r="F662" s="59"/>
      <c r="G662" s="59"/>
      <c r="H662" s="59"/>
      <c r="I662" s="59"/>
      <c r="J662" s="59">
        <v>374985.11</v>
      </c>
      <c r="K662" s="59"/>
      <c r="L662" s="60"/>
      <c r="M662" s="59"/>
      <c r="N662" s="59"/>
      <c r="O662" s="61"/>
      <c r="P662" s="59"/>
      <c r="Q662" s="59"/>
      <c r="R662" s="59">
        <v>23928768.84</v>
      </c>
      <c r="S662" s="59"/>
    </row>
    <row r="663" spans="1:19" hidden="1" x14ac:dyDescent="0.25">
      <c r="A663" s="43">
        <v>620</v>
      </c>
      <c r="B663" s="56" t="s">
        <v>652</v>
      </c>
      <c r="C663" s="57">
        <f t="shared" si="46"/>
        <v>191067.51999999999</v>
      </c>
      <c r="D663" s="58"/>
      <c r="E663" s="59">
        <v>191067.51999999999</v>
      </c>
      <c r="F663" s="59"/>
      <c r="G663" s="59"/>
      <c r="H663" s="59"/>
      <c r="I663" s="59"/>
      <c r="J663" s="59"/>
      <c r="K663" s="59"/>
      <c r="L663" s="60"/>
      <c r="M663" s="59"/>
      <c r="N663" s="59"/>
      <c r="O663" s="61"/>
      <c r="P663" s="59"/>
      <c r="Q663" s="59"/>
      <c r="R663" s="59"/>
      <c r="S663" s="59"/>
    </row>
    <row r="664" spans="1:19" hidden="1" x14ac:dyDescent="0.25">
      <c r="A664" s="43">
        <v>621</v>
      </c>
      <c r="B664" s="56" t="s">
        <v>653</v>
      </c>
      <c r="C664" s="57">
        <f t="shared" si="46"/>
        <v>47525.75</v>
      </c>
      <c r="D664" s="58"/>
      <c r="E664" s="59">
        <v>47525.75</v>
      </c>
      <c r="F664" s="59"/>
      <c r="G664" s="59"/>
      <c r="H664" s="59"/>
      <c r="I664" s="59"/>
      <c r="J664" s="59"/>
      <c r="K664" s="59"/>
      <c r="L664" s="60"/>
      <c r="M664" s="59"/>
      <c r="N664" s="59"/>
      <c r="O664" s="61"/>
      <c r="P664" s="59"/>
      <c r="Q664" s="59"/>
      <c r="R664" s="59"/>
      <c r="S664" s="59"/>
    </row>
    <row r="665" spans="1:19" hidden="1" x14ac:dyDescent="0.25">
      <c r="A665" s="43">
        <v>622</v>
      </c>
      <c r="B665" s="56" t="s">
        <v>654</v>
      </c>
      <c r="C665" s="57">
        <f t="shared" si="46"/>
        <v>296102.59999999998</v>
      </c>
      <c r="D665" s="58"/>
      <c r="E665" s="59">
        <v>296102.59999999998</v>
      </c>
      <c r="F665" s="59"/>
      <c r="G665" s="59"/>
      <c r="H665" s="59"/>
      <c r="I665" s="59"/>
      <c r="J665" s="59"/>
      <c r="K665" s="59"/>
      <c r="L665" s="60"/>
      <c r="M665" s="59"/>
      <c r="N665" s="59"/>
      <c r="O665" s="61"/>
      <c r="P665" s="59"/>
      <c r="Q665" s="59"/>
      <c r="R665" s="59"/>
      <c r="S665" s="59"/>
    </row>
    <row r="666" spans="1:19" ht="25.5" hidden="1" x14ac:dyDescent="0.25">
      <c r="A666" s="43">
        <v>623</v>
      </c>
      <c r="B666" s="56" t="s">
        <v>655</v>
      </c>
      <c r="C666" s="57">
        <f t="shared" si="46"/>
        <v>77127.77</v>
      </c>
      <c r="D666" s="58"/>
      <c r="E666" s="59">
        <v>77127.77</v>
      </c>
      <c r="F666" s="59"/>
      <c r="G666" s="59"/>
      <c r="H666" s="59"/>
      <c r="I666" s="59"/>
      <c r="J666" s="59"/>
      <c r="K666" s="59"/>
      <c r="L666" s="60"/>
      <c r="M666" s="59"/>
      <c r="N666" s="59"/>
      <c r="O666" s="61"/>
      <c r="P666" s="59"/>
      <c r="Q666" s="59"/>
      <c r="R666" s="59"/>
      <c r="S666" s="59"/>
    </row>
    <row r="667" spans="1:19" ht="25.5" hidden="1" x14ac:dyDescent="0.25">
      <c r="A667" s="43">
        <v>624</v>
      </c>
      <c r="B667" s="62" t="s">
        <v>656</v>
      </c>
      <c r="C667" s="129">
        <f t="shared" si="46"/>
        <v>110069.59</v>
      </c>
      <c r="D667" s="63"/>
      <c r="E667" s="64">
        <v>110069.59</v>
      </c>
      <c r="F667" s="64"/>
      <c r="G667" s="64"/>
      <c r="H667" s="64"/>
      <c r="I667" s="64"/>
      <c r="J667" s="64"/>
      <c r="K667" s="64"/>
      <c r="L667" s="65"/>
      <c r="M667" s="64"/>
      <c r="N667" s="64"/>
      <c r="O667" s="66"/>
      <c r="P667" s="64"/>
      <c r="Q667" s="64"/>
      <c r="R667" s="64"/>
      <c r="S667" s="64"/>
    </row>
    <row r="668" spans="1:19" ht="25.5" hidden="1" x14ac:dyDescent="0.25">
      <c r="A668" s="43">
        <v>625</v>
      </c>
      <c r="B668" s="62" t="s">
        <v>657</v>
      </c>
      <c r="C668" s="129">
        <f t="shared" si="46"/>
        <v>82859.429999999993</v>
      </c>
      <c r="D668" s="63"/>
      <c r="E668" s="64">
        <v>82859.429999999993</v>
      </c>
      <c r="F668" s="64"/>
      <c r="G668" s="64"/>
      <c r="H668" s="64"/>
      <c r="I668" s="64"/>
      <c r="J668" s="64"/>
      <c r="K668" s="64"/>
      <c r="L668" s="65"/>
      <c r="M668" s="64"/>
      <c r="N668" s="64"/>
      <c r="O668" s="66"/>
      <c r="P668" s="64"/>
      <c r="Q668" s="64"/>
      <c r="R668" s="64"/>
      <c r="S668" s="64"/>
    </row>
    <row r="669" spans="1:19" ht="25.5" hidden="1" x14ac:dyDescent="0.25">
      <c r="A669" s="43">
        <v>626</v>
      </c>
      <c r="B669" s="62" t="s">
        <v>658</v>
      </c>
      <c r="C669" s="129">
        <f t="shared" si="46"/>
        <v>3023688.04</v>
      </c>
      <c r="D669" s="58">
        <f>ROUND((F669+G669+H669+I669+J669+K669+M669+O669+P669+Q669+R669+S669)*0.0214,2)</f>
        <v>63351.21</v>
      </c>
      <c r="E669" s="64"/>
      <c r="F669" s="64">
        <v>308947.71999999997</v>
      </c>
      <c r="G669" s="64"/>
      <c r="H669" s="64"/>
      <c r="I669" s="64"/>
      <c r="J669" s="64"/>
      <c r="K669" s="64"/>
      <c r="L669" s="65"/>
      <c r="M669" s="64"/>
      <c r="N669" s="64" t="s">
        <v>111</v>
      </c>
      <c r="O669" s="66">
        <v>2651389.11</v>
      </c>
      <c r="P669" s="64"/>
      <c r="Q669" s="64"/>
      <c r="R669" s="64"/>
      <c r="S669" s="64"/>
    </row>
    <row r="670" spans="1:19" ht="25.5" hidden="1" x14ac:dyDescent="0.25">
      <c r="A670" s="43">
        <v>627</v>
      </c>
      <c r="B670" s="62" t="s">
        <v>659</v>
      </c>
      <c r="C670" s="129">
        <f t="shared" si="46"/>
        <v>65794.84</v>
      </c>
      <c r="D670" s="63"/>
      <c r="E670" s="64">
        <v>65794.84</v>
      </c>
      <c r="F670" s="68"/>
      <c r="G670" s="68"/>
      <c r="H670" s="68"/>
      <c r="I670" s="68"/>
      <c r="J670" s="68"/>
      <c r="K670" s="64"/>
      <c r="L670" s="65"/>
      <c r="M670" s="64"/>
      <c r="N670" s="64"/>
      <c r="O670" s="69"/>
      <c r="P670" s="64"/>
      <c r="Q670" s="64"/>
      <c r="R670" s="64"/>
      <c r="S670" s="64"/>
    </row>
    <row r="671" spans="1:19" hidden="1" x14ac:dyDescent="0.25">
      <c r="A671" s="43">
        <v>628</v>
      </c>
      <c r="B671" s="62" t="s">
        <v>660</v>
      </c>
      <c r="C671" s="129">
        <f t="shared" si="46"/>
        <v>73402.720000000001</v>
      </c>
      <c r="D671" s="63"/>
      <c r="E671" s="64">
        <v>73402.720000000001</v>
      </c>
      <c r="F671" s="68"/>
      <c r="G671" s="68"/>
      <c r="H671" s="68"/>
      <c r="I671" s="68"/>
      <c r="J671" s="68"/>
      <c r="K671" s="64"/>
      <c r="L671" s="65"/>
      <c r="M671" s="64"/>
      <c r="N671" s="64"/>
      <c r="O671" s="69"/>
      <c r="P671" s="64"/>
      <c r="Q671" s="64"/>
      <c r="R671" s="64"/>
      <c r="S671" s="64"/>
    </row>
    <row r="672" spans="1:19" ht="25.5" hidden="1" x14ac:dyDescent="0.25">
      <c r="A672" s="43">
        <v>629</v>
      </c>
      <c r="B672" s="62" t="s">
        <v>661</v>
      </c>
      <c r="C672" s="129">
        <f t="shared" si="46"/>
        <v>9276156.5299999993</v>
      </c>
      <c r="D672" s="58">
        <v>155148.35</v>
      </c>
      <c r="E672" s="64"/>
      <c r="F672" s="68"/>
      <c r="G672" s="68"/>
      <c r="H672" s="68"/>
      <c r="I672" s="68"/>
      <c r="J672" s="68"/>
      <c r="K672" s="64"/>
      <c r="L672" s="65"/>
      <c r="M672" s="64"/>
      <c r="N672" s="64"/>
      <c r="O672" s="69"/>
      <c r="P672" s="64"/>
      <c r="Q672" s="64"/>
      <c r="R672" s="64">
        <v>9121008.1799999997</v>
      </c>
      <c r="S672" s="64"/>
    </row>
    <row r="673" spans="1:19" ht="25.5" hidden="1" x14ac:dyDescent="0.25">
      <c r="A673" s="43">
        <v>630</v>
      </c>
      <c r="B673" s="62" t="s">
        <v>662</v>
      </c>
      <c r="C673" s="129">
        <f t="shared" si="46"/>
        <v>124558.72</v>
      </c>
      <c r="D673" s="63"/>
      <c r="E673" s="64">
        <v>124558.72</v>
      </c>
      <c r="F673" s="68"/>
      <c r="G673" s="68"/>
      <c r="H673" s="68"/>
      <c r="I673" s="68"/>
      <c r="J673" s="68"/>
      <c r="K673" s="64"/>
      <c r="L673" s="65"/>
      <c r="M673" s="64"/>
      <c r="N673" s="64"/>
      <c r="O673" s="69"/>
      <c r="P673" s="64"/>
      <c r="Q673" s="64"/>
      <c r="R673" s="64"/>
      <c r="S673" s="64"/>
    </row>
    <row r="674" spans="1:19" ht="25.5" hidden="1" x14ac:dyDescent="0.25">
      <c r="A674" s="43">
        <v>631</v>
      </c>
      <c r="B674" s="62" t="s">
        <v>663</v>
      </c>
      <c r="C674" s="129">
        <f t="shared" si="46"/>
        <v>204174.65</v>
      </c>
      <c r="D674" s="63"/>
      <c r="E674" s="64">
        <v>204174.65</v>
      </c>
      <c r="F674" s="68"/>
      <c r="G674" s="68"/>
      <c r="H674" s="68"/>
      <c r="I674" s="68"/>
      <c r="J674" s="68"/>
      <c r="K674" s="64"/>
      <c r="L674" s="65"/>
      <c r="M674" s="64"/>
      <c r="N674" s="64"/>
      <c r="O674" s="69"/>
      <c r="P674" s="64"/>
      <c r="Q674" s="64"/>
      <c r="R674" s="64"/>
      <c r="S674" s="64"/>
    </row>
    <row r="675" spans="1:19" hidden="1" x14ac:dyDescent="0.25">
      <c r="A675" s="43">
        <v>632</v>
      </c>
      <c r="B675" s="56" t="s">
        <v>664</v>
      </c>
      <c r="C675" s="57">
        <f t="shared" si="46"/>
        <v>75745.259999999995</v>
      </c>
      <c r="D675" s="58"/>
      <c r="E675" s="59">
        <v>75745.259999999995</v>
      </c>
      <c r="F675" s="59"/>
      <c r="G675" s="59"/>
      <c r="H675" s="59"/>
      <c r="I675" s="59"/>
      <c r="J675" s="59"/>
      <c r="K675" s="59"/>
      <c r="L675" s="60"/>
      <c r="M675" s="59"/>
      <c r="N675" s="59"/>
      <c r="O675" s="61"/>
      <c r="P675" s="59"/>
      <c r="Q675" s="59"/>
      <c r="R675" s="59"/>
      <c r="S675" s="59"/>
    </row>
    <row r="676" spans="1:19" hidden="1" x14ac:dyDescent="0.25">
      <c r="A676" s="43">
        <v>633</v>
      </c>
      <c r="B676" s="56" t="s">
        <v>665</v>
      </c>
      <c r="C676" s="57">
        <f t="shared" si="46"/>
        <v>94909.56</v>
      </c>
      <c r="D676" s="58"/>
      <c r="E676" s="59">
        <v>94909.56</v>
      </c>
      <c r="F676" s="59"/>
      <c r="G676" s="59"/>
      <c r="H676" s="59"/>
      <c r="I676" s="59"/>
      <c r="J676" s="59"/>
      <c r="K676" s="59"/>
      <c r="L676" s="60"/>
      <c r="M676" s="59"/>
      <c r="N676" s="59"/>
      <c r="O676" s="61"/>
      <c r="P676" s="59"/>
      <c r="Q676" s="59"/>
      <c r="R676" s="59"/>
      <c r="S676" s="59"/>
    </row>
    <row r="677" spans="1:19" hidden="1" x14ac:dyDescent="0.25">
      <c r="A677" s="43">
        <v>634</v>
      </c>
      <c r="B677" s="56" t="s">
        <v>666</v>
      </c>
      <c r="C677" s="57">
        <f t="shared" si="46"/>
        <v>268639.03000000003</v>
      </c>
      <c r="D677" s="58"/>
      <c r="E677" s="59">
        <v>268639.03000000003</v>
      </c>
      <c r="F677" s="59"/>
      <c r="G677" s="59"/>
      <c r="H677" s="59"/>
      <c r="I677" s="59"/>
      <c r="J677" s="59"/>
      <c r="K677" s="59"/>
      <c r="L677" s="60"/>
      <c r="M677" s="59"/>
      <c r="N677" s="59"/>
      <c r="O677" s="61"/>
      <c r="P677" s="59"/>
      <c r="Q677" s="59"/>
      <c r="R677" s="59"/>
      <c r="S677" s="59"/>
    </row>
    <row r="678" spans="1:19" hidden="1" x14ac:dyDescent="0.25">
      <c r="A678" s="43">
        <v>635</v>
      </c>
      <c r="B678" s="56" t="s">
        <v>667</v>
      </c>
      <c r="C678" s="57">
        <f t="shared" si="46"/>
        <v>166047.97</v>
      </c>
      <c r="D678" s="58"/>
      <c r="E678" s="59">
        <v>166047.97</v>
      </c>
      <c r="F678" s="59"/>
      <c r="G678" s="59"/>
      <c r="H678" s="59"/>
      <c r="I678" s="59"/>
      <c r="J678" s="59"/>
      <c r="K678" s="59"/>
      <c r="L678" s="60"/>
      <c r="M678" s="59"/>
      <c r="N678" s="59"/>
      <c r="O678" s="61"/>
      <c r="P678" s="59"/>
      <c r="Q678" s="59"/>
      <c r="R678" s="59"/>
      <c r="S678" s="59"/>
    </row>
    <row r="679" spans="1:19" hidden="1" x14ac:dyDescent="0.25">
      <c r="A679" s="43">
        <v>636</v>
      </c>
      <c r="B679" s="56" t="s">
        <v>668</v>
      </c>
      <c r="C679" s="57">
        <f t="shared" si="46"/>
        <v>94951.39</v>
      </c>
      <c r="D679" s="58"/>
      <c r="E679" s="59">
        <v>94951.39</v>
      </c>
      <c r="F679" s="59"/>
      <c r="G679" s="59"/>
      <c r="H679" s="59"/>
      <c r="I679" s="59"/>
      <c r="J679" s="59"/>
      <c r="K679" s="59"/>
      <c r="L679" s="60"/>
      <c r="M679" s="59"/>
      <c r="N679" s="59"/>
      <c r="O679" s="61"/>
      <c r="P679" s="59"/>
      <c r="Q679" s="59"/>
      <c r="R679" s="59"/>
      <c r="S679" s="59"/>
    </row>
    <row r="680" spans="1:19" hidden="1" x14ac:dyDescent="0.25">
      <c r="A680" s="43">
        <v>637</v>
      </c>
      <c r="B680" s="56" t="s">
        <v>669</v>
      </c>
      <c r="C680" s="57">
        <f t="shared" si="46"/>
        <v>78233.490000000005</v>
      </c>
      <c r="D680" s="58"/>
      <c r="E680" s="59">
        <v>78233.490000000005</v>
      </c>
      <c r="F680" s="59"/>
      <c r="G680" s="59"/>
      <c r="H680" s="59"/>
      <c r="I680" s="59"/>
      <c r="J680" s="59"/>
      <c r="K680" s="59"/>
      <c r="L680" s="60"/>
      <c r="M680" s="59"/>
      <c r="N680" s="59"/>
      <c r="O680" s="61"/>
      <c r="P680" s="59"/>
      <c r="Q680" s="59"/>
      <c r="R680" s="59"/>
      <c r="S680" s="59"/>
    </row>
    <row r="681" spans="1:19" hidden="1" x14ac:dyDescent="0.25">
      <c r="A681" s="43">
        <v>638</v>
      </c>
      <c r="B681" s="56" t="s">
        <v>670</v>
      </c>
      <c r="C681" s="57">
        <f t="shared" si="46"/>
        <v>121430.76</v>
      </c>
      <c r="D681" s="58"/>
      <c r="E681" s="59">
        <v>121430.76</v>
      </c>
      <c r="F681" s="59"/>
      <c r="G681" s="59"/>
      <c r="H681" s="59"/>
      <c r="I681" s="59"/>
      <c r="J681" s="59"/>
      <c r="K681" s="59"/>
      <c r="L681" s="60"/>
      <c r="M681" s="59"/>
      <c r="N681" s="59"/>
      <c r="O681" s="61"/>
      <c r="P681" s="59"/>
      <c r="Q681" s="59"/>
      <c r="R681" s="59"/>
      <c r="S681" s="59"/>
    </row>
    <row r="682" spans="1:19" hidden="1" x14ac:dyDescent="0.25">
      <c r="A682" s="43">
        <v>639</v>
      </c>
      <c r="B682" s="56" t="s">
        <v>671</v>
      </c>
      <c r="C682" s="57">
        <f t="shared" si="46"/>
        <v>121416.54</v>
      </c>
      <c r="D682" s="58"/>
      <c r="E682" s="59">
        <v>121416.54</v>
      </c>
      <c r="F682" s="59"/>
      <c r="G682" s="59"/>
      <c r="H682" s="59"/>
      <c r="I682" s="59"/>
      <c r="J682" s="59"/>
      <c r="K682" s="59"/>
      <c r="L682" s="60"/>
      <c r="M682" s="59"/>
      <c r="N682" s="59"/>
      <c r="O682" s="61"/>
      <c r="P682" s="59"/>
      <c r="Q682" s="59"/>
      <c r="R682" s="59"/>
      <c r="S682" s="59"/>
    </row>
    <row r="683" spans="1:19" hidden="1" x14ac:dyDescent="0.25">
      <c r="A683" s="43">
        <v>640</v>
      </c>
      <c r="B683" s="62" t="s">
        <v>672</v>
      </c>
      <c r="C683" s="57">
        <f t="shared" si="46"/>
        <v>121312.64</v>
      </c>
      <c r="D683" s="63"/>
      <c r="E683" s="64">
        <v>121312.64</v>
      </c>
      <c r="F683" s="64"/>
      <c r="G683" s="64"/>
      <c r="H683" s="64"/>
      <c r="I683" s="64"/>
      <c r="J683" s="64"/>
      <c r="K683" s="64"/>
      <c r="L683" s="65"/>
      <c r="M683" s="64"/>
      <c r="N683" s="64"/>
      <c r="O683" s="66"/>
      <c r="P683" s="64"/>
      <c r="Q683" s="69"/>
      <c r="R683" s="64"/>
      <c r="S683" s="64"/>
    </row>
    <row r="684" spans="1:19" hidden="1" x14ac:dyDescent="0.25">
      <c r="A684" s="43">
        <v>641</v>
      </c>
      <c r="B684" s="62" t="s">
        <v>673</v>
      </c>
      <c r="C684" s="57">
        <f t="shared" ref="C684:C685" si="48">ROUND(SUM(D684+E684+F684+G684+H684+I684+J684+K684+M684+O684+P684+Q684+R684+S684),2)</f>
        <v>121416.54</v>
      </c>
      <c r="D684" s="63"/>
      <c r="E684" s="64">
        <v>121416.54</v>
      </c>
      <c r="F684" s="64"/>
      <c r="G684" s="64"/>
      <c r="H684" s="64"/>
      <c r="I684" s="64"/>
      <c r="J684" s="64"/>
      <c r="K684" s="64"/>
      <c r="L684" s="65"/>
      <c r="M684" s="64"/>
      <c r="N684" s="64"/>
      <c r="O684" s="66"/>
      <c r="P684" s="64"/>
      <c r="Q684" s="69"/>
      <c r="R684" s="64"/>
      <c r="S684" s="64"/>
    </row>
    <row r="685" spans="1:19" hidden="1" x14ac:dyDescent="0.25">
      <c r="A685" s="43">
        <v>642</v>
      </c>
      <c r="B685" s="94" t="s">
        <v>674</v>
      </c>
      <c r="C685" s="57">
        <f t="shared" si="48"/>
        <v>10752038.66</v>
      </c>
      <c r="D685" s="63">
        <f>ROUND((F685+G685+H685+I685+J685+K685+M685+O685+Q685+S685)*0.0214,2)</f>
        <v>225272.79</v>
      </c>
      <c r="E685" s="64"/>
      <c r="F685" s="64">
        <v>950575.2</v>
      </c>
      <c r="G685" s="64">
        <v>3522478.8</v>
      </c>
      <c r="H685" s="64"/>
      <c r="I685" s="64">
        <v>1556203.24</v>
      </c>
      <c r="J685" s="64">
        <v>1861159.03</v>
      </c>
      <c r="K685" s="64"/>
      <c r="L685" s="65"/>
      <c r="M685" s="64"/>
      <c r="N685" s="64"/>
      <c r="O685" s="64"/>
      <c r="P685" s="64"/>
      <c r="Q685" s="64">
        <v>2636349.6</v>
      </c>
      <c r="R685" s="64"/>
      <c r="S685" s="64"/>
    </row>
    <row r="686" spans="1:19" hidden="1" x14ac:dyDescent="0.25">
      <c r="A686" s="188" t="s">
        <v>1117</v>
      </c>
      <c r="B686" s="189"/>
      <c r="C686" s="46">
        <f>ROUND(SUM(E686+F686+G686+H686+I686+J686+K686+M686+O686+P686+Q686+S686+D686+R686),2)</f>
        <v>191305674.55000001</v>
      </c>
      <c r="D686" s="70">
        <f t="shared" ref="D686:S686" si="49">ROUND(SUM(D627:D685),2)</f>
        <v>3463879.31</v>
      </c>
      <c r="E686" s="70">
        <f t="shared" si="49"/>
        <v>7264201.8300000001</v>
      </c>
      <c r="F686" s="70">
        <f t="shared" si="49"/>
        <v>10293641.32</v>
      </c>
      <c r="G686" s="70">
        <f t="shared" si="49"/>
        <v>12151260.630000001</v>
      </c>
      <c r="H686" s="70">
        <f t="shared" si="49"/>
        <v>1669026.02</v>
      </c>
      <c r="I686" s="70">
        <f t="shared" si="49"/>
        <v>3326554.3</v>
      </c>
      <c r="J686" s="70">
        <f t="shared" si="49"/>
        <v>3026978.85</v>
      </c>
      <c r="K686" s="70">
        <f t="shared" si="49"/>
        <v>0</v>
      </c>
      <c r="L686" s="70">
        <f t="shared" si="49"/>
        <v>0</v>
      </c>
      <c r="M686" s="70">
        <f t="shared" si="49"/>
        <v>0</v>
      </c>
      <c r="N686" s="70">
        <f t="shared" si="49"/>
        <v>0</v>
      </c>
      <c r="O686" s="70">
        <f t="shared" si="49"/>
        <v>66960523.490000002</v>
      </c>
      <c r="P686" s="70">
        <f t="shared" si="49"/>
        <v>1100926.31</v>
      </c>
      <c r="Q686" s="70">
        <f t="shared" si="49"/>
        <v>30485105.719999999</v>
      </c>
      <c r="R686" s="70">
        <f t="shared" si="49"/>
        <v>51563576.770000003</v>
      </c>
      <c r="S686" s="70">
        <f t="shared" si="49"/>
        <v>0</v>
      </c>
    </row>
    <row r="687" spans="1:19" ht="15.75" hidden="1" x14ac:dyDescent="0.25">
      <c r="A687" s="197" t="s">
        <v>675</v>
      </c>
      <c r="B687" s="194"/>
      <c r="C687" s="195"/>
      <c r="D687" s="82"/>
      <c r="E687" s="71"/>
      <c r="F687" s="71"/>
      <c r="G687" s="71"/>
      <c r="H687" s="71"/>
      <c r="I687" s="71"/>
      <c r="J687" s="71"/>
      <c r="K687" s="71"/>
      <c r="L687" s="95"/>
      <c r="M687" s="71"/>
      <c r="N687" s="96"/>
      <c r="O687" s="71"/>
      <c r="P687" s="71"/>
      <c r="Q687" s="71"/>
      <c r="R687" s="71"/>
      <c r="S687" s="73"/>
    </row>
    <row r="688" spans="1:19" hidden="1" x14ac:dyDescent="0.25">
      <c r="A688" s="55">
        <v>643</v>
      </c>
      <c r="B688" s="56" t="s">
        <v>676</v>
      </c>
      <c r="C688" s="57">
        <f t="shared" ref="C688:C706" si="50">ROUND(SUM(D688+E688+F688+G688+H688+I688+J688+K688+M688+O688+P688+Q688+R688+S688),2)</f>
        <v>137494.29999999999</v>
      </c>
      <c r="D688" s="58"/>
      <c r="E688" s="59">
        <v>137494.29999999999</v>
      </c>
      <c r="F688" s="59"/>
      <c r="G688" s="59"/>
      <c r="H688" s="59"/>
      <c r="I688" s="59"/>
      <c r="J688" s="59"/>
      <c r="K688" s="59"/>
      <c r="L688" s="60"/>
      <c r="M688" s="59"/>
      <c r="N688" s="59"/>
      <c r="O688" s="61"/>
      <c r="P688" s="59"/>
      <c r="Q688" s="59"/>
      <c r="R688" s="59"/>
      <c r="S688" s="59"/>
    </row>
    <row r="689" spans="1:19" hidden="1" x14ac:dyDescent="0.25">
      <c r="A689" s="55">
        <v>644</v>
      </c>
      <c r="B689" s="62" t="s">
        <v>677</v>
      </c>
      <c r="C689" s="129">
        <f t="shared" si="50"/>
        <v>667142.49</v>
      </c>
      <c r="D689" s="63"/>
      <c r="E689" s="64">
        <v>667142.49</v>
      </c>
      <c r="F689" s="64"/>
      <c r="G689" s="64"/>
      <c r="H689" s="64"/>
      <c r="I689" s="64"/>
      <c r="J689" s="64"/>
      <c r="K689" s="64"/>
      <c r="L689" s="65"/>
      <c r="M689" s="64"/>
      <c r="N689" s="64"/>
      <c r="O689" s="66"/>
      <c r="P689" s="64"/>
      <c r="Q689" s="66"/>
      <c r="R689" s="64"/>
      <c r="S689" s="64"/>
    </row>
    <row r="690" spans="1:19" hidden="1" x14ac:dyDescent="0.25">
      <c r="A690" s="55">
        <v>645</v>
      </c>
      <c r="B690" s="62" t="s">
        <v>678</v>
      </c>
      <c r="C690" s="129">
        <f t="shared" si="50"/>
        <v>180270.12</v>
      </c>
      <c r="D690" s="63"/>
      <c r="E690" s="64">
        <v>180270.12</v>
      </c>
      <c r="F690" s="64"/>
      <c r="G690" s="64"/>
      <c r="H690" s="64"/>
      <c r="I690" s="64"/>
      <c r="J690" s="64"/>
      <c r="K690" s="64"/>
      <c r="L690" s="65"/>
      <c r="M690" s="64"/>
      <c r="N690" s="64"/>
      <c r="O690" s="66"/>
      <c r="P690" s="64"/>
      <c r="Q690" s="66"/>
      <c r="R690" s="64"/>
      <c r="S690" s="64"/>
    </row>
    <row r="691" spans="1:19" hidden="1" x14ac:dyDescent="0.25">
      <c r="A691" s="55">
        <v>646</v>
      </c>
      <c r="B691" s="67" t="s">
        <v>679</v>
      </c>
      <c r="C691" s="129">
        <f t="shared" si="50"/>
        <v>521978.66</v>
      </c>
      <c r="D691" s="63"/>
      <c r="E691" s="64">
        <v>521978.66</v>
      </c>
      <c r="F691" s="66"/>
      <c r="G691" s="64"/>
      <c r="H691" s="66"/>
      <c r="I691" s="66"/>
      <c r="J691" s="66"/>
      <c r="K691" s="64"/>
      <c r="L691" s="65"/>
      <c r="M691" s="64"/>
      <c r="N691" s="64"/>
      <c r="O691" s="66"/>
      <c r="P691" s="64"/>
      <c r="Q691" s="66"/>
      <c r="R691" s="64"/>
      <c r="S691" s="64"/>
    </row>
    <row r="692" spans="1:19" hidden="1" x14ac:dyDescent="0.25">
      <c r="A692" s="55">
        <v>647</v>
      </c>
      <c r="B692" s="67" t="s">
        <v>680</v>
      </c>
      <c r="C692" s="129">
        <f t="shared" si="50"/>
        <v>381613.89</v>
      </c>
      <c r="D692" s="63"/>
      <c r="E692" s="64">
        <v>381613.89</v>
      </c>
      <c r="F692" s="64"/>
      <c r="G692" s="64"/>
      <c r="H692" s="64"/>
      <c r="I692" s="64"/>
      <c r="J692" s="64"/>
      <c r="K692" s="64"/>
      <c r="L692" s="65"/>
      <c r="M692" s="64"/>
      <c r="N692" s="64"/>
      <c r="O692" s="66"/>
      <c r="P692" s="64"/>
      <c r="Q692" s="64"/>
      <c r="R692" s="64"/>
      <c r="S692" s="64"/>
    </row>
    <row r="693" spans="1:19" hidden="1" x14ac:dyDescent="0.25">
      <c r="A693" s="55">
        <v>648</v>
      </c>
      <c r="B693" s="67" t="s">
        <v>681</v>
      </c>
      <c r="C693" s="129">
        <f t="shared" si="50"/>
        <v>410752.15</v>
      </c>
      <c r="D693" s="63"/>
      <c r="E693" s="64">
        <v>410752.15</v>
      </c>
      <c r="F693" s="64"/>
      <c r="G693" s="64"/>
      <c r="H693" s="64"/>
      <c r="I693" s="64"/>
      <c r="J693" s="64"/>
      <c r="K693" s="64"/>
      <c r="L693" s="65"/>
      <c r="M693" s="66"/>
      <c r="N693" s="64"/>
      <c r="O693" s="66"/>
      <c r="P693" s="64"/>
      <c r="Q693" s="66"/>
      <c r="R693" s="64"/>
      <c r="S693" s="64"/>
    </row>
    <row r="694" spans="1:19" hidden="1" x14ac:dyDescent="0.25">
      <c r="A694" s="55">
        <v>649</v>
      </c>
      <c r="B694" s="67" t="s">
        <v>682</v>
      </c>
      <c r="C694" s="129">
        <f t="shared" si="50"/>
        <v>244925.5</v>
      </c>
      <c r="D694" s="63"/>
      <c r="E694" s="64">
        <v>244925.5</v>
      </c>
      <c r="F694" s="64"/>
      <c r="G694" s="64"/>
      <c r="H694" s="64"/>
      <c r="I694" s="64"/>
      <c r="J694" s="64"/>
      <c r="K694" s="64"/>
      <c r="L694" s="65"/>
      <c r="M694" s="64"/>
      <c r="N694" s="64"/>
      <c r="O694" s="66"/>
      <c r="P694" s="64"/>
      <c r="Q694" s="64"/>
      <c r="R694" s="64"/>
      <c r="S694" s="64"/>
    </row>
    <row r="695" spans="1:19" hidden="1" x14ac:dyDescent="0.25">
      <c r="A695" s="55">
        <v>650</v>
      </c>
      <c r="B695" s="67" t="s">
        <v>683</v>
      </c>
      <c r="C695" s="129">
        <f t="shared" si="50"/>
        <v>388707.32</v>
      </c>
      <c r="D695" s="63"/>
      <c r="E695" s="64">
        <v>388707.32</v>
      </c>
      <c r="F695" s="64"/>
      <c r="G695" s="64"/>
      <c r="H695" s="64"/>
      <c r="I695" s="64"/>
      <c r="J695" s="64"/>
      <c r="K695" s="64"/>
      <c r="L695" s="65"/>
      <c r="M695" s="64"/>
      <c r="N695" s="64"/>
      <c r="O695" s="66"/>
      <c r="P695" s="64"/>
      <c r="Q695" s="64"/>
      <c r="R695" s="64"/>
      <c r="S695" s="64"/>
    </row>
    <row r="696" spans="1:19" hidden="1" x14ac:dyDescent="0.25">
      <c r="A696" s="55">
        <v>651</v>
      </c>
      <c r="B696" s="67" t="s">
        <v>684</v>
      </c>
      <c r="C696" s="129">
        <f t="shared" si="50"/>
        <v>302519.56</v>
      </c>
      <c r="D696" s="63"/>
      <c r="E696" s="64">
        <v>302519.56</v>
      </c>
      <c r="F696" s="64"/>
      <c r="G696" s="64"/>
      <c r="H696" s="64"/>
      <c r="I696" s="64"/>
      <c r="J696" s="64"/>
      <c r="K696" s="64"/>
      <c r="L696" s="65"/>
      <c r="M696" s="64"/>
      <c r="N696" s="64"/>
      <c r="O696" s="66"/>
      <c r="P696" s="64"/>
      <c r="Q696" s="64"/>
      <c r="R696" s="64"/>
      <c r="S696" s="64"/>
    </row>
    <row r="697" spans="1:19" hidden="1" x14ac:dyDescent="0.25">
      <c r="A697" s="55">
        <v>652</v>
      </c>
      <c r="B697" s="67" t="s">
        <v>685</v>
      </c>
      <c r="C697" s="129">
        <f t="shared" si="50"/>
        <v>439954.91</v>
      </c>
      <c r="D697" s="63"/>
      <c r="E697" s="64">
        <v>439954.91</v>
      </c>
      <c r="F697" s="64"/>
      <c r="G697" s="64"/>
      <c r="H697" s="64"/>
      <c r="I697" s="64"/>
      <c r="J697" s="64"/>
      <c r="K697" s="64"/>
      <c r="L697" s="65"/>
      <c r="M697" s="64"/>
      <c r="N697" s="64"/>
      <c r="O697" s="66"/>
      <c r="P697" s="64"/>
      <c r="Q697" s="64"/>
      <c r="R697" s="64"/>
      <c r="S697" s="64"/>
    </row>
    <row r="698" spans="1:19" hidden="1" x14ac:dyDescent="0.25">
      <c r="A698" s="55">
        <v>653</v>
      </c>
      <c r="B698" s="67" t="s">
        <v>686</v>
      </c>
      <c r="C698" s="129">
        <f t="shared" si="50"/>
        <v>238154.28</v>
      </c>
      <c r="D698" s="63"/>
      <c r="E698" s="64">
        <v>238154.28</v>
      </c>
      <c r="F698" s="64"/>
      <c r="G698" s="64"/>
      <c r="H698" s="64"/>
      <c r="I698" s="64"/>
      <c r="J698" s="64"/>
      <c r="K698" s="64"/>
      <c r="L698" s="65"/>
      <c r="M698" s="64"/>
      <c r="N698" s="64"/>
      <c r="O698" s="66"/>
      <c r="P698" s="64"/>
      <c r="Q698" s="64"/>
      <c r="R698" s="64"/>
      <c r="S698" s="64"/>
    </row>
    <row r="699" spans="1:19" hidden="1" x14ac:dyDescent="0.25">
      <c r="A699" s="55">
        <v>654</v>
      </c>
      <c r="B699" s="67" t="s">
        <v>687</v>
      </c>
      <c r="C699" s="129">
        <f t="shared" si="50"/>
        <v>174767.46</v>
      </c>
      <c r="D699" s="63"/>
      <c r="E699" s="64">
        <v>174767.46</v>
      </c>
      <c r="F699" s="66"/>
      <c r="G699" s="66"/>
      <c r="H699" s="66"/>
      <c r="I699" s="66"/>
      <c r="J699" s="66"/>
      <c r="K699" s="64"/>
      <c r="L699" s="65"/>
      <c r="M699" s="64"/>
      <c r="N699" s="64"/>
      <c r="O699" s="64"/>
      <c r="P699" s="64"/>
      <c r="Q699" s="64"/>
      <c r="R699" s="64"/>
      <c r="S699" s="64"/>
    </row>
    <row r="700" spans="1:19" hidden="1" x14ac:dyDescent="0.25">
      <c r="A700" s="55">
        <v>655</v>
      </c>
      <c r="B700" s="67" t="s">
        <v>688</v>
      </c>
      <c r="C700" s="129">
        <f t="shared" si="50"/>
        <v>489480.4</v>
      </c>
      <c r="D700" s="63"/>
      <c r="E700" s="64">
        <v>489480.4</v>
      </c>
      <c r="F700" s="66"/>
      <c r="G700" s="64"/>
      <c r="H700" s="64"/>
      <c r="I700" s="64"/>
      <c r="J700" s="64"/>
      <c r="K700" s="64"/>
      <c r="L700" s="65"/>
      <c r="M700" s="64"/>
      <c r="N700" s="74"/>
      <c r="O700" s="79"/>
      <c r="P700" s="64"/>
      <c r="Q700" s="66"/>
      <c r="R700" s="64"/>
      <c r="S700" s="64"/>
    </row>
    <row r="701" spans="1:19" hidden="1" x14ac:dyDescent="0.25">
      <c r="A701" s="55">
        <v>656</v>
      </c>
      <c r="B701" s="67" t="s">
        <v>689</v>
      </c>
      <c r="C701" s="129">
        <f t="shared" si="50"/>
        <v>216793.94</v>
      </c>
      <c r="D701" s="63"/>
      <c r="E701" s="64">
        <v>216793.94</v>
      </c>
      <c r="F701" s="66"/>
      <c r="G701" s="66"/>
      <c r="H701" s="66"/>
      <c r="I701" s="66"/>
      <c r="J701" s="66"/>
      <c r="K701" s="64"/>
      <c r="L701" s="65"/>
      <c r="M701" s="64"/>
      <c r="N701" s="64"/>
      <c r="O701" s="64"/>
      <c r="P701" s="64"/>
      <c r="Q701" s="66"/>
      <c r="R701" s="64"/>
      <c r="S701" s="64"/>
    </row>
    <row r="702" spans="1:19" hidden="1" x14ac:dyDescent="0.25">
      <c r="A702" s="55">
        <v>657</v>
      </c>
      <c r="B702" s="67" t="s">
        <v>690</v>
      </c>
      <c r="C702" s="129">
        <f t="shared" si="50"/>
        <v>291450.03999999998</v>
      </c>
      <c r="D702" s="63"/>
      <c r="E702" s="64">
        <v>291450.03999999998</v>
      </c>
      <c r="F702" s="66"/>
      <c r="G702" s="66"/>
      <c r="H702" s="66"/>
      <c r="I702" s="66"/>
      <c r="J702" s="66"/>
      <c r="K702" s="64"/>
      <c r="L702" s="65"/>
      <c r="M702" s="64"/>
      <c r="N702" s="64"/>
      <c r="O702" s="64"/>
      <c r="P702" s="64"/>
      <c r="Q702" s="64"/>
      <c r="R702" s="64"/>
      <c r="S702" s="64"/>
    </row>
    <row r="703" spans="1:19" hidden="1" x14ac:dyDescent="0.25">
      <c r="A703" s="55">
        <v>658</v>
      </c>
      <c r="B703" s="67" t="s">
        <v>691</v>
      </c>
      <c r="C703" s="129">
        <f t="shared" si="50"/>
        <v>365699.28</v>
      </c>
      <c r="D703" s="63"/>
      <c r="E703" s="64">
        <v>365699.28</v>
      </c>
      <c r="F703" s="66"/>
      <c r="G703" s="66"/>
      <c r="H703" s="66"/>
      <c r="I703" s="66"/>
      <c r="J703" s="66"/>
      <c r="K703" s="64"/>
      <c r="L703" s="65"/>
      <c r="M703" s="64"/>
      <c r="N703" s="64"/>
      <c r="O703" s="66"/>
      <c r="P703" s="64"/>
      <c r="Q703" s="64"/>
      <c r="R703" s="64"/>
      <c r="S703" s="64"/>
    </row>
    <row r="704" spans="1:19" hidden="1" x14ac:dyDescent="0.25">
      <c r="A704" s="55">
        <v>659</v>
      </c>
      <c r="B704" s="67" t="s">
        <v>692</v>
      </c>
      <c r="C704" s="129">
        <f t="shared" si="50"/>
        <v>530450.93000000005</v>
      </c>
      <c r="D704" s="63"/>
      <c r="E704" s="64">
        <v>530450.93000000005</v>
      </c>
      <c r="F704" s="64"/>
      <c r="G704" s="66"/>
      <c r="H704" s="64"/>
      <c r="I704" s="64"/>
      <c r="J704" s="64"/>
      <c r="K704" s="64"/>
      <c r="L704" s="65"/>
      <c r="M704" s="64"/>
      <c r="N704" s="64"/>
      <c r="O704" s="64"/>
      <c r="P704" s="64"/>
      <c r="Q704" s="66"/>
      <c r="R704" s="64"/>
      <c r="S704" s="64"/>
    </row>
    <row r="705" spans="1:19" hidden="1" x14ac:dyDescent="0.25">
      <c r="A705" s="55">
        <v>660</v>
      </c>
      <c r="B705" s="67" t="s">
        <v>693</v>
      </c>
      <c r="C705" s="129">
        <f t="shared" si="50"/>
        <v>531362.77</v>
      </c>
      <c r="D705" s="63"/>
      <c r="E705" s="64">
        <v>531362.77</v>
      </c>
      <c r="F705" s="64"/>
      <c r="G705" s="66"/>
      <c r="H705" s="64"/>
      <c r="I705" s="64"/>
      <c r="J705" s="64"/>
      <c r="K705" s="64"/>
      <c r="L705" s="65"/>
      <c r="M705" s="64"/>
      <c r="N705" s="64"/>
      <c r="O705" s="64"/>
      <c r="P705" s="64"/>
      <c r="Q705" s="64"/>
      <c r="R705" s="64"/>
      <c r="S705" s="64"/>
    </row>
    <row r="706" spans="1:19" hidden="1" x14ac:dyDescent="0.25">
      <c r="A706" s="55">
        <v>661</v>
      </c>
      <c r="B706" s="67" t="s">
        <v>694</v>
      </c>
      <c r="C706" s="129">
        <f t="shared" si="50"/>
        <v>833143.83</v>
      </c>
      <c r="D706" s="63">
        <v>8690.82</v>
      </c>
      <c r="E706" s="64">
        <v>130297.95</v>
      </c>
      <c r="F706" s="64"/>
      <c r="G706" s="66"/>
      <c r="H706" s="64"/>
      <c r="I706" s="64"/>
      <c r="J706" s="64"/>
      <c r="K706" s="64"/>
      <c r="L706" s="65"/>
      <c r="M706" s="64"/>
      <c r="N706" s="64" t="s">
        <v>56</v>
      </c>
      <c r="O706" s="64">
        <v>694155.06</v>
      </c>
      <c r="P706" s="64"/>
      <c r="Q706" s="64"/>
      <c r="R706" s="64"/>
      <c r="S706" s="64"/>
    </row>
    <row r="707" spans="1:19" hidden="1" x14ac:dyDescent="0.25">
      <c r="A707" s="186" t="s">
        <v>695</v>
      </c>
      <c r="B707" s="187"/>
      <c r="C707" s="46">
        <f>ROUND(SUM(E707+F707+G707+H707+I707+J707+K707+M707+O707+P707+Q707+S707+D707+R707),2)</f>
        <v>7346661.8300000001</v>
      </c>
      <c r="D707" s="70">
        <f>ROUND(SUM(D688:D706),2)</f>
        <v>8690.82</v>
      </c>
      <c r="E707" s="70">
        <f>ROUND(SUM(E688:E706),2)</f>
        <v>6643815.9500000002</v>
      </c>
      <c r="F707" s="70">
        <f t="shared" ref="F707:S707" si="51">ROUND(SUM(F688:F706),2)</f>
        <v>0</v>
      </c>
      <c r="G707" s="70">
        <f t="shared" si="51"/>
        <v>0</v>
      </c>
      <c r="H707" s="70">
        <f t="shared" si="51"/>
        <v>0</v>
      </c>
      <c r="I707" s="70">
        <f t="shared" si="51"/>
        <v>0</v>
      </c>
      <c r="J707" s="70">
        <f t="shared" si="51"/>
        <v>0</v>
      </c>
      <c r="K707" s="70">
        <f t="shared" si="51"/>
        <v>0</v>
      </c>
      <c r="L707" s="70">
        <f t="shared" si="51"/>
        <v>0</v>
      </c>
      <c r="M707" s="70">
        <f t="shared" si="51"/>
        <v>0</v>
      </c>
      <c r="N707" s="70">
        <f t="shared" si="51"/>
        <v>0</v>
      </c>
      <c r="O707" s="70">
        <f t="shared" si="51"/>
        <v>694155.06</v>
      </c>
      <c r="P707" s="70">
        <f t="shared" si="51"/>
        <v>0</v>
      </c>
      <c r="Q707" s="70">
        <f t="shared" si="51"/>
        <v>0</v>
      </c>
      <c r="R707" s="70">
        <f t="shared" si="51"/>
        <v>0</v>
      </c>
      <c r="S707" s="70">
        <f t="shared" si="51"/>
        <v>0</v>
      </c>
    </row>
    <row r="708" spans="1:19" ht="15.75" hidden="1" x14ac:dyDescent="0.25">
      <c r="A708" s="155" t="s">
        <v>696</v>
      </c>
      <c r="B708" s="156"/>
      <c r="C708" s="159"/>
      <c r="D708" s="50"/>
      <c r="E708" s="71"/>
      <c r="F708" s="71"/>
      <c r="G708" s="71"/>
      <c r="H708" s="71"/>
      <c r="I708" s="71"/>
      <c r="J708" s="71"/>
      <c r="K708" s="71"/>
      <c r="L708" s="48"/>
      <c r="M708" s="71"/>
      <c r="N708" s="135"/>
      <c r="O708" s="71"/>
      <c r="P708" s="71"/>
      <c r="Q708" s="71"/>
      <c r="R708" s="71"/>
      <c r="S708" s="71"/>
    </row>
    <row r="709" spans="1:19" hidden="1" x14ac:dyDescent="0.25">
      <c r="A709" s="55">
        <v>662</v>
      </c>
      <c r="B709" s="67" t="s">
        <v>697</v>
      </c>
      <c r="C709" s="129">
        <f t="shared" ref="C709:C756" si="52">ROUND(SUM(D709+E709+F709+G709+H709+I709+J709+K709+M709+O709+P709+Q709+R709+S709),2)</f>
        <v>10146263.23</v>
      </c>
      <c r="D709" s="63">
        <f>ROUND((F709+G709+H709+I709+J709+K709+M709+O709+P709+Q709+R709+S709)*0.0214,2)</f>
        <v>208463.31</v>
      </c>
      <c r="E709" s="64">
        <v>196523.92</v>
      </c>
      <c r="F709" s="66"/>
      <c r="G709" s="64"/>
      <c r="H709" s="66"/>
      <c r="I709" s="66"/>
      <c r="J709" s="66"/>
      <c r="K709" s="64"/>
      <c r="L709" s="65"/>
      <c r="M709" s="64"/>
      <c r="N709" s="64" t="s">
        <v>111</v>
      </c>
      <c r="O709" s="66">
        <v>9741276</v>
      </c>
      <c r="P709" s="64"/>
      <c r="Q709" s="66"/>
      <c r="R709" s="64"/>
      <c r="S709" s="64"/>
    </row>
    <row r="710" spans="1:19" hidden="1" x14ac:dyDescent="0.25">
      <c r="A710" s="55">
        <v>663</v>
      </c>
      <c r="B710" s="67" t="s">
        <v>698</v>
      </c>
      <c r="C710" s="129">
        <f t="shared" si="52"/>
        <v>156874.6</v>
      </c>
      <c r="D710" s="63"/>
      <c r="E710" s="64">
        <v>156874.6</v>
      </c>
      <c r="F710" s="64"/>
      <c r="G710" s="64"/>
      <c r="H710" s="64"/>
      <c r="I710" s="64"/>
      <c r="J710" s="64"/>
      <c r="K710" s="64"/>
      <c r="L710" s="65"/>
      <c r="M710" s="64"/>
      <c r="N710" s="64"/>
      <c r="O710" s="66"/>
      <c r="P710" s="64"/>
      <c r="Q710" s="64"/>
      <c r="R710" s="64"/>
      <c r="S710" s="64"/>
    </row>
    <row r="711" spans="1:19" hidden="1" x14ac:dyDescent="0.25">
      <c r="A711" s="55">
        <v>664</v>
      </c>
      <c r="B711" s="67" t="s">
        <v>699</v>
      </c>
      <c r="C711" s="129">
        <f t="shared" si="52"/>
        <v>156679.04999999999</v>
      </c>
      <c r="D711" s="63"/>
      <c r="E711" s="64">
        <v>156679.04999999999</v>
      </c>
      <c r="F711" s="64"/>
      <c r="G711" s="64"/>
      <c r="H711" s="64"/>
      <c r="I711" s="64"/>
      <c r="J711" s="64"/>
      <c r="K711" s="64"/>
      <c r="L711" s="65"/>
      <c r="M711" s="66"/>
      <c r="N711" s="64"/>
      <c r="O711" s="66"/>
      <c r="P711" s="64"/>
      <c r="Q711" s="66"/>
      <c r="R711" s="64"/>
      <c r="S711" s="64"/>
    </row>
    <row r="712" spans="1:19" hidden="1" x14ac:dyDescent="0.25">
      <c r="A712" s="55">
        <v>665</v>
      </c>
      <c r="B712" s="67" t="s">
        <v>700</v>
      </c>
      <c r="C712" s="129">
        <f t="shared" si="52"/>
        <v>730929.47</v>
      </c>
      <c r="D712" s="63"/>
      <c r="E712" s="64">
        <v>730929.47</v>
      </c>
      <c r="F712" s="64"/>
      <c r="G712" s="64"/>
      <c r="H712" s="64"/>
      <c r="I712" s="64"/>
      <c r="J712" s="64"/>
      <c r="K712" s="64"/>
      <c r="L712" s="65"/>
      <c r="M712" s="64"/>
      <c r="N712" s="64"/>
      <c r="O712" s="66"/>
      <c r="P712" s="64"/>
      <c r="Q712" s="64"/>
      <c r="R712" s="64"/>
      <c r="S712" s="64"/>
    </row>
    <row r="713" spans="1:19" hidden="1" x14ac:dyDescent="0.25">
      <c r="A713" s="55">
        <v>666</v>
      </c>
      <c r="B713" s="67" t="s">
        <v>702</v>
      </c>
      <c r="C713" s="129">
        <f t="shared" si="52"/>
        <v>181779.74</v>
      </c>
      <c r="D713" s="63"/>
      <c r="E713" s="64">
        <v>181779.74</v>
      </c>
      <c r="F713" s="64"/>
      <c r="G713" s="64"/>
      <c r="H713" s="64"/>
      <c r="I713" s="64"/>
      <c r="J713" s="64"/>
      <c r="K713" s="64"/>
      <c r="L713" s="65"/>
      <c r="M713" s="64"/>
      <c r="N713" s="64"/>
      <c r="O713" s="66"/>
      <c r="P713" s="64"/>
      <c r="Q713" s="64"/>
      <c r="R713" s="64"/>
      <c r="S713" s="64"/>
    </row>
    <row r="714" spans="1:19" hidden="1" x14ac:dyDescent="0.25">
      <c r="A714" s="55">
        <v>667</v>
      </c>
      <c r="B714" s="67" t="s">
        <v>703</v>
      </c>
      <c r="C714" s="129">
        <f t="shared" si="52"/>
        <v>173255.17</v>
      </c>
      <c r="D714" s="63"/>
      <c r="E714" s="64">
        <v>173255.17</v>
      </c>
      <c r="F714" s="64"/>
      <c r="G714" s="64"/>
      <c r="H714" s="64"/>
      <c r="I714" s="64"/>
      <c r="J714" s="64"/>
      <c r="K714" s="64"/>
      <c r="L714" s="65"/>
      <c r="M714" s="64"/>
      <c r="N714" s="64"/>
      <c r="O714" s="66"/>
      <c r="P714" s="64"/>
      <c r="Q714" s="64"/>
      <c r="R714" s="64"/>
      <c r="S714" s="64"/>
    </row>
    <row r="715" spans="1:19" hidden="1" x14ac:dyDescent="0.25">
      <c r="A715" s="55">
        <v>668</v>
      </c>
      <c r="B715" s="67" t="s">
        <v>704</v>
      </c>
      <c r="C715" s="129">
        <f t="shared" si="52"/>
        <v>131158.31</v>
      </c>
      <c r="D715" s="63"/>
      <c r="E715" s="64">
        <v>131158.31</v>
      </c>
      <c r="F715" s="64"/>
      <c r="G715" s="64"/>
      <c r="H715" s="64"/>
      <c r="I715" s="64"/>
      <c r="J715" s="64"/>
      <c r="K715" s="64"/>
      <c r="L715" s="65"/>
      <c r="M715" s="64"/>
      <c r="N715" s="64"/>
      <c r="O715" s="66"/>
      <c r="P715" s="64"/>
      <c r="Q715" s="64"/>
      <c r="R715" s="64"/>
      <c r="S715" s="64"/>
    </row>
    <row r="716" spans="1:19" hidden="1" x14ac:dyDescent="0.25">
      <c r="A716" s="55">
        <v>669</v>
      </c>
      <c r="B716" s="67" t="s">
        <v>705</v>
      </c>
      <c r="C716" s="129">
        <f t="shared" si="52"/>
        <v>184344.88</v>
      </c>
      <c r="D716" s="63"/>
      <c r="E716" s="64">
        <v>184344.88</v>
      </c>
      <c r="F716" s="64"/>
      <c r="G716" s="64"/>
      <c r="H716" s="64"/>
      <c r="I716" s="64"/>
      <c r="J716" s="64"/>
      <c r="K716" s="64"/>
      <c r="L716" s="65"/>
      <c r="M716" s="64"/>
      <c r="N716" s="64"/>
      <c r="O716" s="66"/>
      <c r="P716" s="64"/>
      <c r="Q716" s="64"/>
      <c r="R716" s="64"/>
      <c r="S716" s="64"/>
    </row>
    <row r="717" spans="1:19" hidden="1" x14ac:dyDescent="0.25">
      <c r="A717" s="55">
        <v>670</v>
      </c>
      <c r="B717" s="67" t="s">
        <v>706</v>
      </c>
      <c r="C717" s="129">
        <f t="shared" si="52"/>
        <v>263283.39</v>
      </c>
      <c r="D717" s="63"/>
      <c r="E717" s="64">
        <v>263283.39</v>
      </c>
      <c r="F717" s="64"/>
      <c r="G717" s="64"/>
      <c r="H717" s="64"/>
      <c r="I717" s="64"/>
      <c r="J717" s="64"/>
      <c r="K717" s="64"/>
      <c r="L717" s="65"/>
      <c r="M717" s="64"/>
      <c r="N717" s="64"/>
      <c r="O717" s="66"/>
      <c r="P717" s="64"/>
      <c r="Q717" s="64"/>
      <c r="R717" s="64"/>
      <c r="S717" s="64"/>
    </row>
    <row r="718" spans="1:19" hidden="1" x14ac:dyDescent="0.25">
      <c r="A718" s="55">
        <v>671</v>
      </c>
      <c r="B718" s="67" t="s">
        <v>707</v>
      </c>
      <c r="C718" s="129">
        <f t="shared" si="52"/>
        <v>191848.83</v>
      </c>
      <c r="D718" s="63"/>
      <c r="E718" s="64">
        <v>191848.83</v>
      </c>
      <c r="F718" s="64"/>
      <c r="G718" s="64"/>
      <c r="H718" s="64"/>
      <c r="I718" s="64"/>
      <c r="J718" s="64"/>
      <c r="K718" s="64"/>
      <c r="L718" s="65"/>
      <c r="M718" s="64"/>
      <c r="N718" s="64"/>
      <c r="O718" s="66"/>
      <c r="P718" s="64"/>
      <c r="Q718" s="64"/>
      <c r="R718" s="64"/>
      <c r="S718" s="64"/>
    </row>
    <row r="719" spans="1:19" hidden="1" x14ac:dyDescent="0.25">
      <c r="A719" s="55">
        <v>672</v>
      </c>
      <c r="B719" s="67" t="s">
        <v>708</v>
      </c>
      <c r="C719" s="129">
        <f t="shared" si="52"/>
        <v>242069.06</v>
      </c>
      <c r="D719" s="63"/>
      <c r="E719" s="64">
        <v>242069.06</v>
      </c>
      <c r="F719" s="64"/>
      <c r="G719" s="64"/>
      <c r="H719" s="64"/>
      <c r="I719" s="64"/>
      <c r="J719" s="64"/>
      <c r="K719" s="64"/>
      <c r="L719" s="65"/>
      <c r="M719" s="64"/>
      <c r="N719" s="64"/>
      <c r="O719" s="66"/>
      <c r="P719" s="64"/>
      <c r="Q719" s="64"/>
      <c r="R719" s="64"/>
      <c r="S719" s="64"/>
    </row>
    <row r="720" spans="1:19" hidden="1" x14ac:dyDescent="0.25">
      <c r="A720" s="55">
        <v>673</v>
      </c>
      <c r="B720" s="67" t="s">
        <v>709</v>
      </c>
      <c r="C720" s="129">
        <f t="shared" si="52"/>
        <v>2193327.06</v>
      </c>
      <c r="D720" s="63">
        <v>24904.2</v>
      </c>
      <c r="E720" s="64">
        <v>99483.98</v>
      </c>
      <c r="F720" s="64"/>
      <c r="G720" s="64"/>
      <c r="H720" s="64"/>
      <c r="I720" s="64"/>
      <c r="J720" s="64"/>
      <c r="K720" s="64"/>
      <c r="L720" s="65"/>
      <c r="M720" s="64"/>
      <c r="N720" s="64" t="s">
        <v>111</v>
      </c>
      <c r="O720" s="66">
        <v>2068938.88</v>
      </c>
      <c r="P720" s="64"/>
      <c r="Q720" s="64"/>
      <c r="R720" s="64"/>
      <c r="S720" s="64"/>
    </row>
    <row r="721" spans="1:19" hidden="1" x14ac:dyDescent="0.25">
      <c r="A721" s="55">
        <v>674</v>
      </c>
      <c r="B721" s="67" t="s">
        <v>710</v>
      </c>
      <c r="C721" s="129">
        <f t="shared" si="52"/>
        <v>343612.5</v>
      </c>
      <c r="D721" s="63"/>
      <c r="E721" s="64">
        <v>343612.5</v>
      </c>
      <c r="F721" s="64"/>
      <c r="G721" s="64"/>
      <c r="H721" s="64"/>
      <c r="I721" s="64"/>
      <c r="J721" s="64"/>
      <c r="K721" s="64"/>
      <c r="L721" s="65"/>
      <c r="M721" s="64"/>
      <c r="N721" s="64"/>
      <c r="O721" s="66"/>
      <c r="P721" s="64"/>
      <c r="Q721" s="64"/>
      <c r="R721" s="64"/>
      <c r="S721" s="64"/>
    </row>
    <row r="722" spans="1:19" hidden="1" x14ac:dyDescent="0.25">
      <c r="A722" s="55">
        <v>675</v>
      </c>
      <c r="B722" s="67" t="s">
        <v>711</v>
      </c>
      <c r="C722" s="129">
        <f t="shared" si="52"/>
        <v>214910.99</v>
      </c>
      <c r="D722" s="63"/>
      <c r="E722" s="64">
        <v>214910.99</v>
      </c>
      <c r="F722" s="64"/>
      <c r="G722" s="64"/>
      <c r="H722" s="64"/>
      <c r="I722" s="64"/>
      <c r="J722" s="64"/>
      <c r="K722" s="64"/>
      <c r="L722" s="65"/>
      <c r="M722" s="64"/>
      <c r="N722" s="64"/>
      <c r="O722" s="66"/>
      <c r="P722" s="64"/>
      <c r="Q722" s="64"/>
      <c r="R722" s="64"/>
      <c r="S722" s="64"/>
    </row>
    <row r="723" spans="1:19" hidden="1" x14ac:dyDescent="0.25">
      <c r="A723" s="55">
        <v>676</v>
      </c>
      <c r="B723" s="67" t="s">
        <v>712</v>
      </c>
      <c r="C723" s="129">
        <f t="shared" si="52"/>
        <v>193806.59</v>
      </c>
      <c r="D723" s="63"/>
      <c r="E723" s="64">
        <v>193806.59</v>
      </c>
      <c r="F723" s="64"/>
      <c r="G723" s="64"/>
      <c r="H723" s="64"/>
      <c r="I723" s="64"/>
      <c r="J723" s="64"/>
      <c r="K723" s="64"/>
      <c r="L723" s="65"/>
      <c r="M723" s="64"/>
      <c r="N723" s="64"/>
      <c r="O723" s="66"/>
      <c r="P723" s="64"/>
      <c r="Q723" s="64"/>
      <c r="R723" s="64"/>
      <c r="S723" s="64"/>
    </row>
    <row r="724" spans="1:19" hidden="1" x14ac:dyDescent="0.25">
      <c r="A724" s="55">
        <v>677</v>
      </c>
      <c r="B724" s="67" t="s">
        <v>713</v>
      </c>
      <c r="C724" s="129">
        <f t="shared" si="52"/>
        <v>6887822.21</v>
      </c>
      <c r="D724" s="64">
        <v>90688.13</v>
      </c>
      <c r="E724" s="64">
        <v>123982.44</v>
      </c>
      <c r="F724" s="64"/>
      <c r="G724" s="64"/>
      <c r="H724" s="64"/>
      <c r="I724" s="64">
        <v>453653.4</v>
      </c>
      <c r="J724" s="64">
        <v>420462.63</v>
      </c>
      <c r="K724" s="64"/>
      <c r="L724" s="65"/>
      <c r="M724" s="64"/>
      <c r="N724" s="64" t="s">
        <v>111</v>
      </c>
      <c r="O724" s="66">
        <v>5799035.6100000003</v>
      </c>
      <c r="P724" s="64"/>
      <c r="Q724" s="64"/>
      <c r="R724" s="64"/>
      <c r="S724" s="64"/>
    </row>
    <row r="725" spans="1:19" hidden="1" x14ac:dyDescent="0.25">
      <c r="A725" s="55">
        <v>678</v>
      </c>
      <c r="B725" s="67" t="s">
        <v>714</v>
      </c>
      <c r="C725" s="129">
        <f t="shared" si="52"/>
        <v>267759.43</v>
      </c>
      <c r="D725" s="63"/>
      <c r="E725" s="64">
        <v>267759.43</v>
      </c>
      <c r="F725" s="64"/>
      <c r="G725" s="64"/>
      <c r="H725" s="64"/>
      <c r="I725" s="64"/>
      <c r="J725" s="64"/>
      <c r="K725" s="64"/>
      <c r="L725" s="65"/>
      <c r="M725" s="64"/>
      <c r="N725" s="64"/>
      <c r="O725" s="66"/>
      <c r="P725" s="64"/>
      <c r="Q725" s="64"/>
      <c r="R725" s="64"/>
      <c r="S725" s="64"/>
    </row>
    <row r="726" spans="1:19" hidden="1" x14ac:dyDescent="0.25">
      <c r="A726" s="55">
        <v>679</v>
      </c>
      <c r="B726" s="67" t="s">
        <v>1072</v>
      </c>
      <c r="C726" s="129">
        <f t="shared" si="52"/>
        <v>346935.13</v>
      </c>
      <c r="D726" s="63"/>
      <c r="E726" s="64"/>
      <c r="F726" s="64"/>
      <c r="G726" s="64"/>
      <c r="H726" s="64">
        <v>346935.13</v>
      </c>
      <c r="I726" s="64"/>
      <c r="J726" s="64"/>
      <c r="K726" s="64"/>
      <c r="L726" s="65"/>
      <c r="M726" s="64"/>
      <c r="N726" s="74"/>
      <c r="O726" s="79"/>
      <c r="P726" s="64"/>
      <c r="Q726" s="64"/>
      <c r="R726" s="64"/>
      <c r="S726" s="64"/>
    </row>
    <row r="727" spans="1:19" hidden="1" x14ac:dyDescent="0.25">
      <c r="A727" s="55">
        <v>680</v>
      </c>
      <c r="B727" s="67" t="s">
        <v>715</v>
      </c>
      <c r="C727" s="129">
        <f t="shared" si="52"/>
        <v>140375.25</v>
      </c>
      <c r="D727" s="63"/>
      <c r="E727" s="64">
        <v>140375.25</v>
      </c>
      <c r="F727" s="66"/>
      <c r="G727" s="64"/>
      <c r="H727" s="64"/>
      <c r="I727" s="64"/>
      <c r="J727" s="64"/>
      <c r="K727" s="64"/>
      <c r="L727" s="65"/>
      <c r="M727" s="64"/>
      <c r="N727" s="74"/>
      <c r="O727" s="79"/>
      <c r="P727" s="64"/>
      <c r="Q727" s="66"/>
      <c r="R727" s="64"/>
      <c r="S727" s="64"/>
    </row>
    <row r="728" spans="1:19" hidden="1" x14ac:dyDescent="0.25">
      <c r="A728" s="55">
        <v>681</v>
      </c>
      <c r="B728" s="67" t="s">
        <v>716</v>
      </c>
      <c r="C728" s="129">
        <f t="shared" si="52"/>
        <v>519872.8</v>
      </c>
      <c r="D728" s="63"/>
      <c r="E728" s="64">
        <v>519872.8</v>
      </c>
      <c r="F728" s="66"/>
      <c r="G728" s="66"/>
      <c r="H728" s="66"/>
      <c r="I728" s="66"/>
      <c r="J728" s="66"/>
      <c r="K728" s="64"/>
      <c r="L728" s="65"/>
      <c r="M728" s="64"/>
      <c r="N728" s="64"/>
      <c r="O728" s="64"/>
      <c r="P728" s="64"/>
      <c r="Q728" s="66"/>
      <c r="R728" s="64"/>
      <c r="S728" s="64"/>
    </row>
    <row r="729" spans="1:19" hidden="1" x14ac:dyDescent="0.25">
      <c r="A729" s="55">
        <v>682</v>
      </c>
      <c r="B729" s="67" t="s">
        <v>717</v>
      </c>
      <c r="C729" s="129">
        <f t="shared" si="52"/>
        <v>178448.83</v>
      </c>
      <c r="D729" s="63"/>
      <c r="E729" s="64">
        <v>178448.83</v>
      </c>
      <c r="F729" s="66"/>
      <c r="G729" s="66"/>
      <c r="H729" s="66"/>
      <c r="I729" s="66"/>
      <c r="J729" s="66"/>
      <c r="K729" s="64"/>
      <c r="L729" s="65"/>
      <c r="M729" s="64"/>
      <c r="N729" s="64"/>
      <c r="O729" s="64"/>
      <c r="P729" s="64"/>
      <c r="Q729" s="64"/>
      <c r="R729" s="64"/>
      <c r="S729" s="64"/>
    </row>
    <row r="730" spans="1:19" hidden="1" x14ac:dyDescent="0.25">
      <c r="A730" s="55">
        <v>683</v>
      </c>
      <c r="B730" s="67" t="s">
        <v>718</v>
      </c>
      <c r="C730" s="129">
        <f t="shared" si="52"/>
        <v>11486923.33</v>
      </c>
      <c r="D730" s="63">
        <v>154014.22999999998</v>
      </c>
      <c r="E730" s="64"/>
      <c r="F730" s="68"/>
      <c r="G730" s="66">
        <v>5757204.7400000002</v>
      </c>
      <c r="H730" s="68">
        <v>2545809.35</v>
      </c>
      <c r="I730" s="68">
        <v>1280322.04</v>
      </c>
      <c r="J730" s="68">
        <v>1749572.97</v>
      </c>
      <c r="K730" s="64"/>
      <c r="L730" s="65"/>
      <c r="M730" s="64"/>
      <c r="N730" s="64"/>
      <c r="O730" s="68"/>
      <c r="P730" s="64"/>
      <c r="Q730" s="64"/>
      <c r="R730" s="64"/>
      <c r="S730" s="64"/>
    </row>
    <row r="731" spans="1:19" hidden="1" x14ac:dyDescent="0.25">
      <c r="A731" s="55">
        <v>684</v>
      </c>
      <c r="B731" s="67" t="s">
        <v>719</v>
      </c>
      <c r="C731" s="129">
        <f t="shared" si="52"/>
        <v>254383.06</v>
      </c>
      <c r="D731" s="63"/>
      <c r="E731" s="64">
        <v>254383.06</v>
      </c>
      <c r="F731" s="64"/>
      <c r="G731" s="66"/>
      <c r="H731" s="64"/>
      <c r="I731" s="64"/>
      <c r="J731" s="64"/>
      <c r="K731" s="64"/>
      <c r="L731" s="65"/>
      <c r="M731" s="64"/>
      <c r="N731" s="64"/>
      <c r="O731" s="64"/>
      <c r="P731" s="64"/>
      <c r="Q731" s="66"/>
      <c r="R731" s="64"/>
      <c r="S731" s="64"/>
    </row>
    <row r="732" spans="1:19" hidden="1" x14ac:dyDescent="0.25">
      <c r="A732" s="55">
        <v>685</v>
      </c>
      <c r="B732" s="67" t="s">
        <v>720</v>
      </c>
      <c r="C732" s="129">
        <f t="shared" si="52"/>
        <v>125165.39</v>
      </c>
      <c r="D732" s="63"/>
      <c r="E732" s="64">
        <v>125165.39</v>
      </c>
      <c r="F732" s="64"/>
      <c r="G732" s="66"/>
      <c r="H732" s="64"/>
      <c r="I732" s="64"/>
      <c r="J732" s="64"/>
      <c r="K732" s="64"/>
      <c r="L732" s="65"/>
      <c r="M732" s="64"/>
      <c r="N732" s="64"/>
      <c r="O732" s="64"/>
      <c r="P732" s="64"/>
      <c r="Q732" s="64"/>
      <c r="R732" s="64"/>
      <c r="S732" s="64"/>
    </row>
    <row r="733" spans="1:19" hidden="1" x14ac:dyDescent="0.25">
      <c r="A733" s="55">
        <v>686</v>
      </c>
      <c r="B733" s="67" t="s">
        <v>721</v>
      </c>
      <c r="C733" s="129">
        <f t="shared" si="52"/>
        <v>227497.99</v>
      </c>
      <c r="D733" s="63"/>
      <c r="E733" s="64">
        <v>227497.99</v>
      </c>
      <c r="F733" s="66"/>
      <c r="G733" s="66"/>
      <c r="H733" s="66"/>
      <c r="I733" s="66"/>
      <c r="J733" s="66"/>
      <c r="K733" s="64"/>
      <c r="L733" s="65"/>
      <c r="M733" s="64"/>
      <c r="N733" s="64"/>
      <c r="O733" s="66"/>
      <c r="P733" s="66"/>
      <c r="Q733" s="64"/>
      <c r="R733" s="64"/>
      <c r="S733" s="64"/>
    </row>
    <row r="734" spans="1:19" hidden="1" x14ac:dyDescent="0.25">
      <c r="A734" s="55">
        <v>687</v>
      </c>
      <c r="B734" s="67" t="s">
        <v>722</v>
      </c>
      <c r="C734" s="129">
        <f t="shared" si="52"/>
        <v>60433.23</v>
      </c>
      <c r="D734" s="63"/>
      <c r="E734" s="64">
        <v>60433.23</v>
      </c>
      <c r="F734" s="66"/>
      <c r="G734" s="66"/>
      <c r="H734" s="64"/>
      <c r="I734" s="64"/>
      <c r="J734" s="64"/>
      <c r="K734" s="64"/>
      <c r="L734" s="65"/>
      <c r="M734" s="64"/>
      <c r="N734" s="64"/>
      <c r="O734" s="66"/>
      <c r="P734" s="64"/>
      <c r="Q734" s="66"/>
      <c r="R734" s="64"/>
      <c r="S734" s="64"/>
    </row>
    <row r="735" spans="1:19" hidden="1" x14ac:dyDescent="0.25">
      <c r="A735" s="55">
        <v>688</v>
      </c>
      <c r="B735" s="67" t="s">
        <v>49</v>
      </c>
      <c r="C735" s="129">
        <f t="shared" si="52"/>
        <v>1443385.49</v>
      </c>
      <c r="D735" s="63">
        <v>16823.27</v>
      </c>
      <c r="E735" s="64">
        <v>188647.09</v>
      </c>
      <c r="F735" s="64"/>
      <c r="G735" s="64"/>
      <c r="H735" s="64"/>
      <c r="I735" s="64"/>
      <c r="J735" s="64">
        <v>1237915.1299999999</v>
      </c>
      <c r="K735" s="64"/>
      <c r="L735" s="65"/>
      <c r="M735" s="64"/>
      <c r="N735" s="64"/>
      <c r="O735" s="66"/>
      <c r="P735" s="64"/>
      <c r="Q735" s="66"/>
      <c r="R735" s="64"/>
      <c r="S735" s="64"/>
    </row>
    <row r="736" spans="1:19" hidden="1" x14ac:dyDescent="0.25">
      <c r="A736" s="55">
        <v>689</v>
      </c>
      <c r="B736" s="67" t="s">
        <v>724</v>
      </c>
      <c r="C736" s="129">
        <f t="shared" si="52"/>
        <v>136288.79999999999</v>
      </c>
      <c r="D736" s="63"/>
      <c r="E736" s="64">
        <v>136288.79999999999</v>
      </c>
      <c r="F736" s="64"/>
      <c r="G736" s="64"/>
      <c r="H736" s="64"/>
      <c r="I736" s="64"/>
      <c r="J736" s="64"/>
      <c r="K736" s="64"/>
      <c r="L736" s="65"/>
      <c r="M736" s="64"/>
      <c r="N736" s="64"/>
      <c r="O736" s="69"/>
      <c r="P736" s="64"/>
      <c r="Q736" s="66"/>
      <c r="R736" s="64"/>
      <c r="S736" s="64"/>
    </row>
    <row r="737" spans="1:19" hidden="1" x14ac:dyDescent="0.25">
      <c r="A737" s="55">
        <v>690</v>
      </c>
      <c r="B737" s="67" t="s">
        <v>725</v>
      </c>
      <c r="C737" s="129">
        <f t="shared" si="52"/>
        <v>159349.34</v>
      </c>
      <c r="D737" s="63"/>
      <c r="E737" s="64">
        <v>159349.34</v>
      </c>
      <c r="F737" s="68"/>
      <c r="G737" s="68"/>
      <c r="H737" s="64"/>
      <c r="I737" s="64"/>
      <c r="J737" s="64"/>
      <c r="K737" s="64"/>
      <c r="L737" s="65"/>
      <c r="M737" s="64"/>
      <c r="N737" s="64"/>
      <c r="O737" s="64"/>
      <c r="P737" s="64"/>
      <c r="Q737" s="69"/>
      <c r="R737" s="64"/>
      <c r="S737" s="64"/>
    </row>
    <row r="738" spans="1:19" hidden="1" x14ac:dyDescent="0.25">
      <c r="A738" s="55">
        <v>691</v>
      </c>
      <c r="B738" s="67" t="s">
        <v>726</v>
      </c>
      <c r="C738" s="129">
        <f t="shared" si="52"/>
        <v>187018.18</v>
      </c>
      <c r="D738" s="63"/>
      <c r="E738" s="64">
        <v>187018.18</v>
      </c>
      <c r="F738" s="66"/>
      <c r="G738" s="66"/>
      <c r="H738" s="68"/>
      <c r="I738" s="68"/>
      <c r="J738" s="68"/>
      <c r="K738" s="64"/>
      <c r="L738" s="65"/>
      <c r="M738" s="64"/>
      <c r="N738" s="64"/>
      <c r="O738" s="64"/>
      <c r="P738" s="64"/>
      <c r="Q738" s="68"/>
      <c r="R738" s="64"/>
      <c r="S738" s="64"/>
    </row>
    <row r="739" spans="1:19" hidden="1" x14ac:dyDescent="0.25">
      <c r="A739" s="55">
        <v>692</v>
      </c>
      <c r="B739" s="67" t="s">
        <v>727</v>
      </c>
      <c r="C739" s="129">
        <f t="shared" si="52"/>
        <v>53687.27</v>
      </c>
      <c r="D739" s="63"/>
      <c r="E739" s="64">
        <v>53687.27</v>
      </c>
      <c r="F739" s="66"/>
      <c r="G739" s="66"/>
      <c r="H739" s="66"/>
      <c r="I739" s="66"/>
      <c r="J739" s="66"/>
      <c r="K739" s="64"/>
      <c r="L739" s="65"/>
      <c r="M739" s="64"/>
      <c r="N739" s="64"/>
      <c r="O739" s="64"/>
      <c r="P739" s="64"/>
      <c r="Q739" s="69"/>
      <c r="R739" s="64"/>
      <c r="S739" s="64"/>
    </row>
    <row r="740" spans="1:19" hidden="1" x14ac:dyDescent="0.25">
      <c r="A740" s="55">
        <v>693</v>
      </c>
      <c r="B740" s="67" t="s">
        <v>723</v>
      </c>
      <c r="C740" s="129">
        <f t="shared" si="52"/>
        <v>375791.63</v>
      </c>
      <c r="D740" s="63">
        <v>7833.82</v>
      </c>
      <c r="E740" s="64"/>
      <c r="F740" s="66"/>
      <c r="G740" s="66"/>
      <c r="H740" s="66"/>
      <c r="I740" s="66">
        <v>84543.69</v>
      </c>
      <c r="J740" s="66">
        <v>283414.12</v>
      </c>
      <c r="K740" s="64"/>
      <c r="L740" s="65"/>
      <c r="M740" s="64"/>
      <c r="N740" s="64"/>
      <c r="O740" s="64"/>
      <c r="P740" s="64"/>
      <c r="Q740" s="64"/>
      <c r="R740" s="64"/>
      <c r="S740" s="64"/>
    </row>
    <row r="741" spans="1:19" hidden="1" x14ac:dyDescent="0.25">
      <c r="A741" s="55">
        <v>694</v>
      </c>
      <c r="B741" s="67" t="s">
        <v>728</v>
      </c>
      <c r="C741" s="129">
        <f t="shared" si="52"/>
        <v>28162517.190000001</v>
      </c>
      <c r="D741" s="63">
        <f>ROUND((F741+G741+H741+I741+J741+K741+M741+O741+P741+Q741+R741+S741)*0.0214,2)</f>
        <v>582045.39</v>
      </c>
      <c r="E741" s="64">
        <v>382088.9</v>
      </c>
      <c r="F741" s="66"/>
      <c r="G741" s="66"/>
      <c r="H741" s="66"/>
      <c r="I741" s="66"/>
      <c r="J741" s="66"/>
      <c r="K741" s="64"/>
      <c r="L741" s="65"/>
      <c r="M741" s="64"/>
      <c r="N741" s="64" t="s">
        <v>111</v>
      </c>
      <c r="O741" s="66">
        <v>27198382.899999999</v>
      </c>
      <c r="P741" s="64"/>
      <c r="Q741" s="64"/>
      <c r="R741" s="64"/>
      <c r="S741" s="64"/>
    </row>
    <row r="742" spans="1:19" hidden="1" x14ac:dyDescent="0.25">
      <c r="A742" s="55">
        <v>695</v>
      </c>
      <c r="B742" s="67" t="s">
        <v>729</v>
      </c>
      <c r="C742" s="129">
        <f t="shared" si="52"/>
        <v>3900448.37</v>
      </c>
      <c r="D742" s="63">
        <v>50453.42</v>
      </c>
      <c r="E742" s="64">
        <v>137454.57</v>
      </c>
      <c r="F742" s="66"/>
      <c r="G742" s="66"/>
      <c r="H742" s="66"/>
      <c r="I742" s="66"/>
      <c r="J742" s="66"/>
      <c r="K742" s="64"/>
      <c r="L742" s="65"/>
      <c r="M742" s="64"/>
      <c r="N742" s="64" t="s">
        <v>111</v>
      </c>
      <c r="O742" s="66">
        <v>3712540.38</v>
      </c>
      <c r="P742" s="64"/>
      <c r="Q742" s="64"/>
      <c r="R742" s="64"/>
      <c r="S742" s="64"/>
    </row>
    <row r="743" spans="1:19" hidden="1" x14ac:dyDescent="0.25">
      <c r="A743" s="55">
        <v>696</v>
      </c>
      <c r="B743" s="67" t="s">
        <v>730</v>
      </c>
      <c r="C743" s="129">
        <f t="shared" si="52"/>
        <v>298601.64</v>
      </c>
      <c r="D743" s="63"/>
      <c r="E743" s="64">
        <v>298601.64</v>
      </c>
      <c r="F743" s="64"/>
      <c r="G743" s="64"/>
      <c r="H743" s="64"/>
      <c r="I743" s="64"/>
      <c r="J743" s="64"/>
      <c r="K743" s="66"/>
      <c r="L743" s="65"/>
      <c r="M743" s="64"/>
      <c r="N743" s="64"/>
      <c r="O743" s="64"/>
      <c r="P743" s="64"/>
      <c r="Q743" s="64"/>
      <c r="R743" s="64"/>
      <c r="S743" s="64"/>
    </row>
    <row r="744" spans="1:19" hidden="1" x14ac:dyDescent="0.25">
      <c r="A744" s="55">
        <v>697</v>
      </c>
      <c r="B744" s="67" t="s">
        <v>731</v>
      </c>
      <c r="C744" s="129">
        <f t="shared" si="52"/>
        <v>235500</v>
      </c>
      <c r="D744" s="63"/>
      <c r="E744" s="64">
        <v>235500</v>
      </c>
      <c r="F744" s="66"/>
      <c r="G744" s="64"/>
      <c r="H744" s="64"/>
      <c r="I744" s="64"/>
      <c r="J744" s="64"/>
      <c r="K744" s="64"/>
      <c r="L744" s="65"/>
      <c r="M744" s="64"/>
      <c r="N744" s="64"/>
      <c r="O744" s="64"/>
      <c r="P744" s="64"/>
      <c r="Q744" s="64"/>
      <c r="R744" s="64"/>
      <c r="S744" s="64"/>
    </row>
    <row r="745" spans="1:19" hidden="1" x14ac:dyDescent="0.25">
      <c r="A745" s="55">
        <v>698</v>
      </c>
      <c r="B745" s="67" t="s">
        <v>732</v>
      </c>
      <c r="C745" s="129">
        <f t="shared" si="52"/>
        <v>259194.11</v>
      </c>
      <c r="D745" s="63"/>
      <c r="E745" s="64">
        <v>259194.11</v>
      </c>
      <c r="F745" s="66"/>
      <c r="G745" s="64"/>
      <c r="H745" s="64"/>
      <c r="I745" s="64"/>
      <c r="J745" s="64"/>
      <c r="K745" s="64"/>
      <c r="L745" s="65"/>
      <c r="M745" s="64"/>
      <c r="N745" s="64"/>
      <c r="O745" s="64"/>
      <c r="P745" s="64"/>
      <c r="Q745" s="64"/>
      <c r="R745" s="64"/>
      <c r="S745" s="64"/>
    </row>
    <row r="746" spans="1:19" hidden="1" x14ac:dyDescent="0.25">
      <c r="A746" s="55">
        <v>699</v>
      </c>
      <c r="B746" s="67" t="s">
        <v>734</v>
      </c>
      <c r="C746" s="129">
        <f t="shared" si="52"/>
        <v>222024.55</v>
      </c>
      <c r="D746" s="63"/>
      <c r="E746" s="64">
        <v>222024.55</v>
      </c>
      <c r="F746" s="64"/>
      <c r="G746" s="64"/>
      <c r="H746" s="64"/>
      <c r="I746" s="64"/>
      <c r="J746" s="64"/>
      <c r="K746" s="64"/>
      <c r="L746" s="65"/>
      <c r="M746" s="64"/>
      <c r="N746" s="64"/>
      <c r="O746" s="66"/>
      <c r="P746" s="64"/>
      <c r="Q746" s="64"/>
      <c r="R746" s="64"/>
      <c r="S746" s="64"/>
    </row>
    <row r="747" spans="1:19" hidden="1" x14ac:dyDescent="0.25">
      <c r="A747" s="55">
        <v>700</v>
      </c>
      <c r="B747" s="67" t="s">
        <v>735</v>
      </c>
      <c r="C747" s="129">
        <f t="shared" si="52"/>
        <v>159985.63</v>
      </c>
      <c r="D747" s="63"/>
      <c r="E747" s="64">
        <v>159985.63</v>
      </c>
      <c r="F747" s="64"/>
      <c r="G747" s="64"/>
      <c r="H747" s="64"/>
      <c r="I747" s="64"/>
      <c r="J747" s="64"/>
      <c r="K747" s="64"/>
      <c r="L747" s="65"/>
      <c r="M747" s="64"/>
      <c r="N747" s="64"/>
      <c r="O747" s="66"/>
      <c r="P747" s="64"/>
      <c r="Q747" s="66"/>
      <c r="R747" s="64"/>
      <c r="S747" s="64"/>
    </row>
    <row r="748" spans="1:19" hidden="1" x14ac:dyDescent="0.25">
      <c r="A748" s="55">
        <v>701</v>
      </c>
      <c r="B748" s="67" t="s">
        <v>100</v>
      </c>
      <c r="C748" s="129">
        <f t="shared" si="52"/>
        <v>20087.18</v>
      </c>
      <c r="D748" s="63"/>
      <c r="E748" s="64">
        <v>20087.18</v>
      </c>
      <c r="F748" s="64"/>
      <c r="G748" s="64"/>
      <c r="H748" s="64"/>
      <c r="I748" s="64"/>
      <c r="J748" s="64"/>
      <c r="K748" s="64"/>
      <c r="L748" s="65"/>
      <c r="M748" s="64"/>
      <c r="N748" s="64"/>
      <c r="O748" s="66"/>
      <c r="P748" s="64"/>
      <c r="Q748" s="66"/>
      <c r="R748" s="64"/>
      <c r="S748" s="64"/>
    </row>
    <row r="749" spans="1:19" hidden="1" x14ac:dyDescent="0.25">
      <c r="A749" s="55">
        <v>702</v>
      </c>
      <c r="B749" s="67" t="s">
        <v>736</v>
      </c>
      <c r="C749" s="129">
        <f t="shared" si="52"/>
        <v>266627.34000000003</v>
      </c>
      <c r="D749" s="63"/>
      <c r="E749" s="64">
        <v>266627.34000000003</v>
      </c>
      <c r="F749" s="64"/>
      <c r="G749" s="69"/>
      <c r="H749" s="64"/>
      <c r="I749" s="64"/>
      <c r="J749" s="66"/>
      <c r="K749" s="64"/>
      <c r="L749" s="65"/>
      <c r="M749" s="64"/>
      <c r="N749" s="64"/>
      <c r="O749" s="66"/>
      <c r="P749" s="69"/>
      <c r="Q749" s="66"/>
      <c r="R749" s="64"/>
      <c r="S749" s="64"/>
    </row>
    <row r="750" spans="1:19" hidden="1" x14ac:dyDescent="0.25">
      <c r="A750" s="55">
        <v>703</v>
      </c>
      <c r="B750" s="67" t="s">
        <v>737</v>
      </c>
      <c r="C750" s="129">
        <f t="shared" si="52"/>
        <v>203628.88</v>
      </c>
      <c r="D750" s="63"/>
      <c r="E750" s="64">
        <v>203628.88</v>
      </c>
      <c r="F750" s="64"/>
      <c r="G750" s="66"/>
      <c r="H750" s="66"/>
      <c r="I750" s="66"/>
      <c r="J750" s="66"/>
      <c r="K750" s="64"/>
      <c r="L750" s="65"/>
      <c r="M750" s="64"/>
      <c r="N750" s="64"/>
      <c r="O750" s="66"/>
      <c r="P750" s="66"/>
      <c r="Q750" s="66"/>
      <c r="R750" s="64"/>
      <c r="S750" s="64"/>
    </row>
    <row r="751" spans="1:19" hidden="1" x14ac:dyDescent="0.25">
      <c r="A751" s="55">
        <v>704</v>
      </c>
      <c r="B751" s="67" t="s">
        <v>738</v>
      </c>
      <c r="C751" s="129">
        <f t="shared" si="52"/>
        <v>140595.69</v>
      </c>
      <c r="D751" s="63"/>
      <c r="E751" s="64">
        <v>140595.69</v>
      </c>
      <c r="F751" s="66"/>
      <c r="G751" s="64"/>
      <c r="H751" s="64"/>
      <c r="I751" s="64"/>
      <c r="J751" s="64"/>
      <c r="K751" s="64"/>
      <c r="L751" s="65"/>
      <c r="M751" s="64"/>
      <c r="N751" s="64"/>
      <c r="O751" s="64"/>
      <c r="P751" s="64"/>
      <c r="Q751" s="64"/>
      <c r="R751" s="64"/>
      <c r="S751" s="64"/>
    </row>
    <row r="752" spans="1:19" hidden="1" x14ac:dyDescent="0.25">
      <c r="A752" s="55">
        <v>705</v>
      </c>
      <c r="B752" s="67" t="s">
        <v>739</v>
      </c>
      <c r="C752" s="129">
        <f t="shared" si="52"/>
        <v>367824.73</v>
      </c>
      <c r="D752" s="63"/>
      <c r="E752" s="64">
        <v>367824.73</v>
      </c>
      <c r="F752" s="64"/>
      <c r="G752" s="64"/>
      <c r="H752" s="64"/>
      <c r="I752" s="64"/>
      <c r="J752" s="64"/>
      <c r="K752" s="66"/>
      <c r="L752" s="65"/>
      <c r="M752" s="64"/>
      <c r="N752" s="64"/>
      <c r="O752" s="66"/>
      <c r="P752" s="64"/>
      <c r="Q752" s="64"/>
      <c r="R752" s="64"/>
      <c r="S752" s="64"/>
    </row>
    <row r="753" spans="1:19" hidden="1" x14ac:dyDescent="0.25">
      <c r="A753" s="55">
        <v>706</v>
      </c>
      <c r="B753" s="67" t="s">
        <v>740</v>
      </c>
      <c r="C753" s="129">
        <f t="shared" si="52"/>
        <v>179300.72</v>
      </c>
      <c r="D753" s="63"/>
      <c r="E753" s="64">
        <v>179300.72</v>
      </c>
      <c r="F753" s="64"/>
      <c r="G753" s="66"/>
      <c r="H753" s="64"/>
      <c r="I753" s="64"/>
      <c r="J753" s="64"/>
      <c r="K753" s="64"/>
      <c r="L753" s="65"/>
      <c r="M753" s="64"/>
      <c r="N753" s="64"/>
      <c r="O753" s="66"/>
      <c r="P753" s="64"/>
      <c r="Q753" s="64"/>
      <c r="R753" s="64"/>
      <c r="S753" s="64"/>
    </row>
    <row r="754" spans="1:19" hidden="1" x14ac:dyDescent="0.25">
      <c r="A754" s="55">
        <v>707</v>
      </c>
      <c r="B754" s="67" t="s">
        <v>741</v>
      </c>
      <c r="C754" s="129">
        <f t="shared" si="52"/>
        <v>119754.5</v>
      </c>
      <c r="D754" s="63"/>
      <c r="E754" s="64">
        <v>119754.5</v>
      </c>
      <c r="F754" s="64"/>
      <c r="G754" s="66"/>
      <c r="H754" s="64"/>
      <c r="I754" s="64"/>
      <c r="J754" s="64"/>
      <c r="K754" s="64"/>
      <c r="L754" s="65"/>
      <c r="M754" s="64"/>
      <c r="N754" s="64"/>
      <c r="O754" s="64"/>
      <c r="P754" s="64"/>
      <c r="Q754" s="66"/>
      <c r="R754" s="64"/>
      <c r="S754" s="64"/>
    </row>
    <row r="755" spans="1:19" hidden="1" x14ac:dyDescent="0.25">
      <c r="A755" s="55">
        <v>708</v>
      </c>
      <c r="B755" s="67" t="s">
        <v>742</v>
      </c>
      <c r="C755" s="129">
        <f t="shared" si="52"/>
        <v>550909.47</v>
      </c>
      <c r="D755" s="63"/>
      <c r="E755" s="64">
        <v>550909.47</v>
      </c>
      <c r="F755" s="64"/>
      <c r="G755" s="64"/>
      <c r="H755" s="66"/>
      <c r="I755" s="66"/>
      <c r="J755" s="66"/>
      <c r="K755" s="64"/>
      <c r="L755" s="65"/>
      <c r="M755" s="64"/>
      <c r="N755" s="64"/>
      <c r="O755" s="64"/>
      <c r="P755" s="64"/>
      <c r="Q755" s="64"/>
      <c r="R755" s="64"/>
      <c r="S755" s="64"/>
    </row>
    <row r="756" spans="1:19" hidden="1" x14ac:dyDescent="0.25">
      <c r="A756" s="55">
        <v>709</v>
      </c>
      <c r="B756" s="67" t="s">
        <v>743</v>
      </c>
      <c r="C756" s="129">
        <f t="shared" si="52"/>
        <v>205234.34</v>
      </c>
      <c r="D756" s="63"/>
      <c r="E756" s="64">
        <v>205234.34</v>
      </c>
      <c r="F756" s="64"/>
      <c r="G756" s="64"/>
      <c r="H756" s="64"/>
      <c r="I756" s="64"/>
      <c r="J756" s="64"/>
      <c r="K756" s="64"/>
      <c r="L756" s="65"/>
      <c r="M756" s="64"/>
      <c r="N756" s="64"/>
      <c r="O756" s="66"/>
      <c r="P756" s="64"/>
      <c r="Q756" s="64"/>
      <c r="R756" s="64"/>
      <c r="S756" s="64"/>
    </row>
    <row r="757" spans="1:19" hidden="1" x14ac:dyDescent="0.25">
      <c r="A757" s="55">
        <v>710</v>
      </c>
      <c r="B757" s="67" t="s">
        <v>744</v>
      </c>
      <c r="C757" s="129">
        <f t="shared" ref="C757:C761" si="53">ROUND(SUM(D757+E757+F757+G757+H757+I757+J757+K757+M757+O757+P757+Q757+R757+S757),2)</f>
        <v>181163.8</v>
      </c>
      <c r="D757" s="63"/>
      <c r="E757" s="64">
        <v>181163.8</v>
      </c>
      <c r="F757" s="66"/>
      <c r="G757" s="64"/>
      <c r="H757" s="64"/>
      <c r="I757" s="64"/>
      <c r="J757" s="64"/>
      <c r="K757" s="64"/>
      <c r="L757" s="65"/>
      <c r="M757" s="64"/>
      <c r="N757" s="64"/>
      <c r="O757" s="64"/>
      <c r="P757" s="64"/>
      <c r="Q757" s="64"/>
      <c r="R757" s="64"/>
      <c r="S757" s="64"/>
    </row>
    <row r="758" spans="1:19" hidden="1" x14ac:dyDescent="0.25">
      <c r="A758" s="55">
        <v>711</v>
      </c>
      <c r="B758" s="67" t="s">
        <v>745</v>
      </c>
      <c r="C758" s="129">
        <f t="shared" si="53"/>
        <v>591279.66</v>
      </c>
      <c r="D758" s="63"/>
      <c r="E758" s="64">
        <v>591279.66</v>
      </c>
      <c r="F758" s="66"/>
      <c r="G758" s="64"/>
      <c r="H758" s="64"/>
      <c r="I758" s="64"/>
      <c r="J758" s="64"/>
      <c r="K758" s="64"/>
      <c r="L758" s="65"/>
      <c r="M758" s="64"/>
      <c r="N758" s="64"/>
      <c r="O758" s="64"/>
      <c r="P758" s="64"/>
      <c r="Q758" s="64"/>
      <c r="R758" s="64"/>
      <c r="S758" s="64"/>
    </row>
    <row r="759" spans="1:19" hidden="1" x14ac:dyDescent="0.25">
      <c r="A759" s="55">
        <v>712</v>
      </c>
      <c r="B759" s="67" t="s">
        <v>746</v>
      </c>
      <c r="C759" s="129">
        <f t="shared" si="53"/>
        <v>96511.46</v>
      </c>
      <c r="D759" s="63"/>
      <c r="E759" s="64">
        <v>96511.46</v>
      </c>
      <c r="F759" s="66"/>
      <c r="G759" s="66"/>
      <c r="H759" s="66"/>
      <c r="I759" s="66"/>
      <c r="J759" s="66"/>
      <c r="K759" s="64"/>
      <c r="L759" s="65"/>
      <c r="M759" s="64"/>
      <c r="N759" s="64"/>
      <c r="O759" s="66"/>
      <c r="P759" s="66"/>
      <c r="Q759" s="64"/>
      <c r="R759" s="64"/>
      <c r="S759" s="64"/>
    </row>
    <row r="760" spans="1:19" hidden="1" x14ac:dyDescent="0.25">
      <c r="A760" s="55">
        <v>713</v>
      </c>
      <c r="B760" s="67" t="s">
        <v>747</v>
      </c>
      <c r="C760" s="129">
        <f t="shared" si="53"/>
        <v>295322.13</v>
      </c>
      <c r="D760" s="63"/>
      <c r="E760" s="64">
        <v>295322.13</v>
      </c>
      <c r="F760" s="66"/>
      <c r="G760" s="66"/>
      <c r="H760" s="66"/>
      <c r="I760" s="66"/>
      <c r="J760" s="66"/>
      <c r="K760" s="64"/>
      <c r="L760" s="65"/>
      <c r="M760" s="64"/>
      <c r="N760" s="64"/>
      <c r="O760" s="66"/>
      <c r="P760" s="64"/>
      <c r="Q760" s="64"/>
      <c r="R760" s="64"/>
      <c r="S760" s="64"/>
    </row>
    <row r="761" spans="1:19" hidden="1" x14ac:dyDescent="0.25">
      <c r="A761" s="55">
        <v>714</v>
      </c>
      <c r="B761" s="67" t="s">
        <v>749</v>
      </c>
      <c r="C761" s="129">
        <f t="shared" si="53"/>
        <v>1984899.44</v>
      </c>
      <c r="D761" s="63">
        <v>26613.11</v>
      </c>
      <c r="E761" s="64"/>
      <c r="F761" s="66"/>
      <c r="G761" s="66">
        <v>1958286.33</v>
      </c>
      <c r="H761" s="66"/>
      <c r="I761" s="66"/>
      <c r="J761" s="66"/>
      <c r="K761" s="64"/>
      <c r="L761" s="65"/>
      <c r="M761" s="64"/>
      <c r="N761" s="64"/>
      <c r="O761" s="66"/>
      <c r="P761" s="64"/>
      <c r="Q761" s="64"/>
      <c r="R761" s="64"/>
      <c r="S761" s="64"/>
    </row>
    <row r="762" spans="1:19" hidden="1" x14ac:dyDescent="0.25">
      <c r="A762" s="196" t="s">
        <v>751</v>
      </c>
      <c r="B762" s="196"/>
      <c r="C762" s="46">
        <f>ROUND(SUM(E762+F762+G762+H762+I762+J762+K762+M762+O762+P762+Q762+S762+D762+R762),2)</f>
        <v>76796691.060000002</v>
      </c>
      <c r="D762" s="70">
        <f t="shared" ref="D762:S762" si="54">ROUND(SUM(D709:D761),2)</f>
        <v>1161838.8799999999</v>
      </c>
      <c r="E762" s="70">
        <f t="shared" si="54"/>
        <v>10996558.880000001</v>
      </c>
      <c r="F762" s="70">
        <f t="shared" si="54"/>
        <v>0</v>
      </c>
      <c r="G762" s="70">
        <f t="shared" si="54"/>
        <v>7715491.0700000003</v>
      </c>
      <c r="H762" s="70">
        <f t="shared" si="54"/>
        <v>2892744.48</v>
      </c>
      <c r="I762" s="70">
        <f t="shared" si="54"/>
        <v>1818519.13</v>
      </c>
      <c r="J762" s="70">
        <f t="shared" si="54"/>
        <v>3691364.85</v>
      </c>
      <c r="K762" s="70">
        <f t="shared" si="54"/>
        <v>0</v>
      </c>
      <c r="L762" s="70">
        <f t="shared" si="54"/>
        <v>0</v>
      </c>
      <c r="M762" s="70">
        <f t="shared" si="54"/>
        <v>0</v>
      </c>
      <c r="N762" s="70">
        <f t="shared" si="54"/>
        <v>0</v>
      </c>
      <c r="O762" s="70">
        <f t="shared" si="54"/>
        <v>48520173.770000003</v>
      </c>
      <c r="P762" s="70">
        <f t="shared" si="54"/>
        <v>0</v>
      </c>
      <c r="Q762" s="70">
        <f t="shared" si="54"/>
        <v>0</v>
      </c>
      <c r="R762" s="70">
        <f t="shared" si="54"/>
        <v>0</v>
      </c>
      <c r="S762" s="70">
        <f t="shared" si="54"/>
        <v>0</v>
      </c>
    </row>
    <row r="763" spans="1:19" ht="15.75" hidden="1" x14ac:dyDescent="0.25">
      <c r="A763" s="155" t="s">
        <v>752</v>
      </c>
      <c r="B763" s="156"/>
      <c r="C763" s="159"/>
      <c r="D763" s="50"/>
      <c r="E763" s="71"/>
      <c r="F763" s="71"/>
      <c r="G763" s="71"/>
      <c r="H763" s="71"/>
      <c r="I763" s="71"/>
      <c r="J763" s="71"/>
      <c r="K763" s="71"/>
      <c r="L763" s="43"/>
      <c r="M763" s="71"/>
      <c r="N763" s="72"/>
      <c r="O763" s="71"/>
      <c r="P763" s="71"/>
      <c r="Q763" s="71"/>
      <c r="R763" s="71"/>
      <c r="S763" s="73"/>
    </row>
    <row r="764" spans="1:19" hidden="1" x14ac:dyDescent="0.25">
      <c r="A764" s="42">
        <v>715</v>
      </c>
      <c r="B764" s="56" t="s">
        <v>754</v>
      </c>
      <c r="C764" s="57">
        <f t="shared" ref="C764:C781" si="55">ROUND(SUM(D764+E764+F764+G764+H764+I764+J764+K764+M764+O764+P764+Q764+R764+S764),2)</f>
        <v>359989.9</v>
      </c>
      <c r="D764" s="58"/>
      <c r="E764" s="59">
        <v>359989.9</v>
      </c>
      <c r="F764" s="59"/>
      <c r="G764" s="59"/>
      <c r="H764" s="59"/>
      <c r="I764" s="59"/>
      <c r="J764" s="59"/>
      <c r="K764" s="59"/>
      <c r="L764" s="60"/>
      <c r="M764" s="59"/>
      <c r="N764" s="59"/>
      <c r="O764" s="61"/>
      <c r="P764" s="59"/>
      <c r="Q764" s="59"/>
      <c r="R764" s="59"/>
      <c r="S764" s="69"/>
    </row>
    <row r="765" spans="1:19" hidden="1" x14ac:dyDescent="0.25">
      <c r="A765" s="42">
        <v>716</v>
      </c>
      <c r="B765" s="62" t="s">
        <v>755</v>
      </c>
      <c r="C765" s="129">
        <f t="shared" si="55"/>
        <v>210578.72</v>
      </c>
      <c r="D765" s="63"/>
      <c r="E765" s="64">
        <v>210578.72</v>
      </c>
      <c r="F765" s="64"/>
      <c r="G765" s="64"/>
      <c r="H765" s="64"/>
      <c r="I765" s="64"/>
      <c r="J765" s="64"/>
      <c r="K765" s="64"/>
      <c r="L765" s="65"/>
      <c r="M765" s="64"/>
      <c r="N765" s="64"/>
      <c r="O765" s="66"/>
      <c r="P765" s="64"/>
      <c r="Q765" s="66"/>
      <c r="R765" s="64"/>
      <c r="S765" s="69"/>
    </row>
    <row r="766" spans="1:19" hidden="1" x14ac:dyDescent="0.25">
      <c r="A766" s="42">
        <v>717</v>
      </c>
      <c r="B766" s="62" t="s">
        <v>756</v>
      </c>
      <c r="C766" s="129">
        <f t="shared" si="55"/>
        <v>187998.09</v>
      </c>
      <c r="D766" s="63"/>
      <c r="E766" s="64">
        <v>187998.09</v>
      </c>
      <c r="F766" s="64"/>
      <c r="G766" s="64"/>
      <c r="H766" s="64"/>
      <c r="I766" s="64"/>
      <c r="J766" s="64"/>
      <c r="K766" s="64"/>
      <c r="L766" s="65"/>
      <c r="M766" s="64"/>
      <c r="N766" s="64"/>
      <c r="O766" s="66"/>
      <c r="P766" s="64"/>
      <c r="Q766" s="66"/>
      <c r="R766" s="64"/>
      <c r="S766" s="69"/>
    </row>
    <row r="767" spans="1:19" hidden="1" x14ac:dyDescent="0.25">
      <c r="A767" s="42">
        <v>718</v>
      </c>
      <c r="B767" s="67" t="s">
        <v>757</v>
      </c>
      <c r="C767" s="129">
        <f t="shared" si="55"/>
        <v>181579.65</v>
      </c>
      <c r="D767" s="63"/>
      <c r="E767" s="64">
        <v>181579.65</v>
      </c>
      <c r="F767" s="66"/>
      <c r="G767" s="64"/>
      <c r="H767" s="66"/>
      <c r="I767" s="66"/>
      <c r="J767" s="66"/>
      <c r="K767" s="64"/>
      <c r="L767" s="65"/>
      <c r="M767" s="64"/>
      <c r="N767" s="64"/>
      <c r="O767" s="66"/>
      <c r="P767" s="64"/>
      <c r="Q767" s="66"/>
      <c r="R767" s="64"/>
      <c r="S767" s="69"/>
    </row>
    <row r="768" spans="1:19" hidden="1" x14ac:dyDescent="0.25">
      <c r="A768" s="42">
        <v>719</v>
      </c>
      <c r="B768" s="67" t="s">
        <v>758</v>
      </c>
      <c r="C768" s="129">
        <f t="shared" si="55"/>
        <v>67249</v>
      </c>
      <c r="D768" s="63"/>
      <c r="E768" s="64">
        <v>67249</v>
      </c>
      <c r="F768" s="64"/>
      <c r="G768" s="64"/>
      <c r="H768" s="64"/>
      <c r="I768" s="64"/>
      <c r="J768" s="64"/>
      <c r="K768" s="64"/>
      <c r="L768" s="65"/>
      <c r="M768" s="64"/>
      <c r="N768" s="64"/>
      <c r="O768" s="66"/>
      <c r="P768" s="64"/>
      <c r="Q768" s="64"/>
      <c r="R768" s="64"/>
      <c r="S768" s="69"/>
    </row>
    <row r="769" spans="1:19" hidden="1" x14ac:dyDescent="0.25">
      <c r="A769" s="42">
        <v>720</v>
      </c>
      <c r="B769" s="67" t="s">
        <v>759</v>
      </c>
      <c r="C769" s="129">
        <f t="shared" si="55"/>
        <v>7633776.9299999997</v>
      </c>
      <c r="D769" s="63">
        <v>78325.070000000007</v>
      </c>
      <c r="E769" s="64">
        <v>235351.79</v>
      </c>
      <c r="F769" s="64"/>
      <c r="G769" s="64">
        <v>1049375.18</v>
      </c>
      <c r="H769" s="64"/>
      <c r="I769" s="64"/>
      <c r="J769" s="64"/>
      <c r="K769" s="64"/>
      <c r="L769" s="64"/>
      <c r="M769" s="65"/>
      <c r="N769" s="64"/>
      <c r="O769" s="64"/>
      <c r="P769" s="64"/>
      <c r="Q769" s="64"/>
      <c r="R769" s="66">
        <v>6270724.8899999997</v>
      </c>
      <c r="S769" s="69"/>
    </row>
    <row r="770" spans="1:19" hidden="1" x14ac:dyDescent="0.25">
      <c r="A770" s="42">
        <v>721</v>
      </c>
      <c r="B770" s="67" t="s">
        <v>760</v>
      </c>
      <c r="C770" s="129">
        <f t="shared" si="55"/>
        <v>1896185.17</v>
      </c>
      <c r="D770" s="63">
        <v>18060.240000000002</v>
      </c>
      <c r="E770" s="64">
        <v>158396.79</v>
      </c>
      <c r="F770" s="64"/>
      <c r="G770" s="68"/>
      <c r="H770" s="68">
        <v>909526.89999999991</v>
      </c>
      <c r="I770" s="68">
        <v>325959.61</v>
      </c>
      <c r="J770" s="68">
        <v>484241.63</v>
      </c>
      <c r="K770" s="68"/>
      <c r="L770" s="69"/>
      <c r="M770" s="65"/>
      <c r="N770" s="64"/>
      <c r="O770" s="64"/>
      <c r="P770" s="64"/>
      <c r="Q770" s="64"/>
      <c r="R770" s="64"/>
      <c r="S770" s="69"/>
    </row>
    <row r="771" spans="1:19" hidden="1" x14ac:dyDescent="0.25">
      <c r="A771" s="42">
        <v>722</v>
      </c>
      <c r="B771" s="67" t="s">
        <v>761</v>
      </c>
      <c r="C771" s="129">
        <f t="shared" si="55"/>
        <v>136751.54</v>
      </c>
      <c r="D771" s="63"/>
      <c r="E771" s="64">
        <v>136751.54</v>
      </c>
      <c r="F771" s="64"/>
      <c r="G771" s="64"/>
      <c r="H771" s="64"/>
      <c r="I771" s="64"/>
      <c r="J771" s="64"/>
      <c r="K771" s="64"/>
      <c r="L771" s="65"/>
      <c r="M771" s="64"/>
      <c r="N771" s="64"/>
      <c r="O771" s="66"/>
      <c r="P771" s="64"/>
      <c r="Q771" s="64"/>
      <c r="R771" s="64"/>
      <c r="S771" s="69"/>
    </row>
    <row r="772" spans="1:19" hidden="1" x14ac:dyDescent="0.25">
      <c r="A772" s="42">
        <v>723</v>
      </c>
      <c r="B772" s="67" t="s">
        <v>762</v>
      </c>
      <c r="C772" s="129">
        <f t="shared" si="55"/>
        <v>186175.74</v>
      </c>
      <c r="D772" s="63"/>
      <c r="E772" s="64">
        <v>186175.74</v>
      </c>
      <c r="F772" s="66"/>
      <c r="G772" s="66"/>
      <c r="H772" s="66"/>
      <c r="I772" s="66"/>
      <c r="J772" s="66"/>
      <c r="K772" s="64"/>
      <c r="L772" s="65"/>
      <c r="M772" s="64"/>
      <c r="N772" s="64"/>
      <c r="O772" s="64"/>
      <c r="P772" s="64"/>
      <c r="Q772" s="64"/>
      <c r="R772" s="64"/>
      <c r="S772" s="69"/>
    </row>
    <row r="773" spans="1:19" hidden="1" x14ac:dyDescent="0.25">
      <c r="A773" s="42">
        <v>724</v>
      </c>
      <c r="B773" s="97" t="s">
        <v>51</v>
      </c>
      <c r="C773" s="129">
        <f t="shared" si="55"/>
        <v>16737687.23</v>
      </c>
      <c r="D773" s="63">
        <v>255528.55</v>
      </c>
      <c r="E773" s="64"/>
      <c r="F773" s="68"/>
      <c r="G773" s="68"/>
      <c r="H773" s="66"/>
      <c r="I773" s="66"/>
      <c r="J773" s="68"/>
      <c r="K773" s="64"/>
      <c r="L773" s="65"/>
      <c r="M773" s="64"/>
      <c r="N773" s="64"/>
      <c r="O773" s="64"/>
      <c r="P773" s="64"/>
      <c r="Q773" s="64"/>
      <c r="R773" s="64">
        <v>16482158.68</v>
      </c>
      <c r="S773" s="69"/>
    </row>
    <row r="774" spans="1:19" hidden="1" x14ac:dyDescent="0.25">
      <c r="A774" s="42">
        <v>725</v>
      </c>
      <c r="B774" s="97" t="s">
        <v>763</v>
      </c>
      <c r="C774" s="129">
        <f t="shared" si="55"/>
        <v>3513136.53</v>
      </c>
      <c r="D774" s="63">
        <v>34639.370000000003</v>
      </c>
      <c r="E774" s="64">
        <v>114378.3</v>
      </c>
      <c r="F774" s="68"/>
      <c r="G774" s="64"/>
      <c r="H774" s="64"/>
      <c r="I774" s="64"/>
      <c r="J774" s="64"/>
      <c r="K774" s="64"/>
      <c r="L774" s="65"/>
      <c r="M774" s="64"/>
      <c r="N774" s="74"/>
      <c r="O774" s="85"/>
      <c r="P774" s="64"/>
      <c r="Q774" s="66"/>
      <c r="R774" s="64">
        <v>3364118.86</v>
      </c>
      <c r="S774" s="69"/>
    </row>
    <row r="775" spans="1:19" hidden="1" x14ac:dyDescent="0.25">
      <c r="A775" s="42">
        <v>726</v>
      </c>
      <c r="B775" s="67" t="s">
        <v>764</v>
      </c>
      <c r="C775" s="129">
        <f t="shared" si="55"/>
        <v>118695.12</v>
      </c>
      <c r="D775" s="63"/>
      <c r="E775" s="64">
        <v>118695.12</v>
      </c>
      <c r="F775" s="66"/>
      <c r="G775" s="64"/>
      <c r="H775" s="64"/>
      <c r="I775" s="64"/>
      <c r="J775" s="64"/>
      <c r="K775" s="64"/>
      <c r="L775" s="65"/>
      <c r="M775" s="64"/>
      <c r="N775" s="74"/>
      <c r="O775" s="79"/>
      <c r="P775" s="64"/>
      <c r="Q775" s="66"/>
      <c r="R775" s="64"/>
      <c r="S775" s="69"/>
    </row>
    <row r="776" spans="1:19" hidden="1" x14ac:dyDescent="0.25">
      <c r="A776" s="42">
        <v>727</v>
      </c>
      <c r="B776" s="67" t="s">
        <v>765</v>
      </c>
      <c r="C776" s="129">
        <f t="shared" si="55"/>
        <v>5843243.6399999997</v>
      </c>
      <c r="D776" s="63">
        <v>30480.600000000002</v>
      </c>
      <c r="E776" s="64">
        <v>294263.32</v>
      </c>
      <c r="F776" s="66"/>
      <c r="G776" s="66">
        <v>5271509.84</v>
      </c>
      <c r="H776" s="66"/>
      <c r="I776" s="66"/>
      <c r="J776" s="66"/>
      <c r="K776" s="64"/>
      <c r="L776" s="65"/>
      <c r="M776" s="64"/>
      <c r="N776" s="64"/>
      <c r="O776" s="64"/>
      <c r="P776" s="64">
        <v>246989.88</v>
      </c>
      <c r="Q776" s="66"/>
      <c r="R776" s="64"/>
      <c r="S776" s="69"/>
    </row>
    <row r="777" spans="1:19" hidden="1" x14ac:dyDescent="0.25">
      <c r="A777" s="42">
        <v>728</v>
      </c>
      <c r="B777" s="67" t="s">
        <v>560</v>
      </c>
      <c r="C777" s="129">
        <f t="shared" si="55"/>
        <v>196488.49</v>
      </c>
      <c r="D777" s="63"/>
      <c r="E777" s="64">
        <v>196488.49</v>
      </c>
      <c r="F777" s="66"/>
      <c r="G777" s="66"/>
      <c r="H777" s="66"/>
      <c r="I777" s="66"/>
      <c r="J777" s="66"/>
      <c r="K777" s="64"/>
      <c r="L777" s="65"/>
      <c r="M777" s="64"/>
      <c r="N777" s="64"/>
      <c r="O777" s="64"/>
      <c r="P777" s="64"/>
      <c r="Q777" s="64"/>
      <c r="R777" s="64"/>
      <c r="S777" s="69"/>
    </row>
    <row r="778" spans="1:19" hidden="1" x14ac:dyDescent="0.25">
      <c r="A778" s="42">
        <v>729</v>
      </c>
      <c r="B778" s="67" t="s">
        <v>766</v>
      </c>
      <c r="C778" s="129">
        <f t="shared" si="55"/>
        <v>1055445.53</v>
      </c>
      <c r="D778" s="63">
        <v>10681.67</v>
      </c>
      <c r="E778" s="64">
        <v>46476.62</v>
      </c>
      <c r="F778" s="66"/>
      <c r="G778" s="66"/>
      <c r="H778" s="66"/>
      <c r="I778" s="66"/>
      <c r="J778" s="66"/>
      <c r="K778" s="64"/>
      <c r="L778" s="65"/>
      <c r="M778" s="64"/>
      <c r="N778" s="64"/>
      <c r="O778" s="66"/>
      <c r="P778" s="64">
        <v>998287.24</v>
      </c>
      <c r="Q778" s="64"/>
      <c r="R778" s="64"/>
      <c r="S778" s="69"/>
    </row>
    <row r="779" spans="1:19" hidden="1" x14ac:dyDescent="0.25">
      <c r="A779" s="42">
        <v>730</v>
      </c>
      <c r="B779" s="67" t="s">
        <v>767</v>
      </c>
      <c r="C779" s="129">
        <f t="shared" si="55"/>
        <v>201955.57</v>
      </c>
      <c r="D779" s="63"/>
      <c r="E779" s="64">
        <v>201955.57</v>
      </c>
      <c r="F779" s="64"/>
      <c r="G779" s="66"/>
      <c r="H779" s="64"/>
      <c r="I779" s="64"/>
      <c r="J779" s="64"/>
      <c r="K779" s="64"/>
      <c r="L779" s="65"/>
      <c r="M779" s="64"/>
      <c r="N779" s="64"/>
      <c r="O779" s="64"/>
      <c r="P779" s="64"/>
      <c r="Q779" s="66"/>
      <c r="R779" s="64"/>
      <c r="S779" s="69"/>
    </row>
    <row r="780" spans="1:19" hidden="1" x14ac:dyDescent="0.25">
      <c r="A780" s="42">
        <v>731</v>
      </c>
      <c r="B780" s="67" t="s">
        <v>768</v>
      </c>
      <c r="C780" s="129">
        <f t="shared" si="55"/>
        <v>70642.81</v>
      </c>
      <c r="D780" s="63"/>
      <c r="E780" s="64">
        <v>70642.81</v>
      </c>
      <c r="F780" s="64"/>
      <c r="G780" s="66"/>
      <c r="H780" s="64"/>
      <c r="I780" s="64"/>
      <c r="J780" s="64"/>
      <c r="K780" s="64"/>
      <c r="L780" s="65"/>
      <c r="M780" s="64"/>
      <c r="N780" s="64"/>
      <c r="O780" s="64"/>
      <c r="P780" s="64"/>
      <c r="Q780" s="64"/>
      <c r="R780" s="64"/>
      <c r="S780" s="69"/>
    </row>
    <row r="781" spans="1:19" hidden="1" x14ac:dyDescent="0.25">
      <c r="A781" s="42">
        <v>732</v>
      </c>
      <c r="B781" s="67" t="s">
        <v>769</v>
      </c>
      <c r="C781" s="129">
        <f t="shared" si="55"/>
        <v>116978.81</v>
      </c>
      <c r="D781" s="63"/>
      <c r="E781" s="64">
        <v>116978.81</v>
      </c>
      <c r="F781" s="66"/>
      <c r="G781" s="66"/>
      <c r="H781" s="66"/>
      <c r="I781" s="66"/>
      <c r="J781" s="66"/>
      <c r="K781" s="64"/>
      <c r="L781" s="65"/>
      <c r="M781" s="64"/>
      <c r="N781" s="64"/>
      <c r="O781" s="66"/>
      <c r="P781" s="66"/>
      <c r="Q781" s="64"/>
      <c r="R781" s="64"/>
      <c r="S781" s="69"/>
    </row>
    <row r="782" spans="1:19" hidden="1" x14ac:dyDescent="0.25">
      <c r="A782" s="186" t="s">
        <v>770</v>
      </c>
      <c r="B782" s="187"/>
      <c r="C782" s="46">
        <f>ROUND(SUM(E782+F782+G782+H782+I782+J782+K782+M782+O782+P782+Q782+S782+D782+R782),2)</f>
        <v>38714558.469999999</v>
      </c>
      <c r="D782" s="135">
        <f t="shared" ref="D782:S782" si="56">ROUND(SUM(D764:D781),2)</f>
        <v>427715.5</v>
      </c>
      <c r="E782" s="135">
        <f t="shared" si="56"/>
        <v>2883950.26</v>
      </c>
      <c r="F782" s="135">
        <f t="shared" si="56"/>
        <v>0</v>
      </c>
      <c r="G782" s="135">
        <f t="shared" si="56"/>
        <v>6320885.0199999996</v>
      </c>
      <c r="H782" s="135">
        <f t="shared" si="56"/>
        <v>909526.9</v>
      </c>
      <c r="I782" s="135">
        <f t="shared" si="56"/>
        <v>325959.61</v>
      </c>
      <c r="J782" s="135">
        <f t="shared" si="56"/>
        <v>484241.63</v>
      </c>
      <c r="K782" s="135">
        <f t="shared" si="56"/>
        <v>0</v>
      </c>
      <c r="L782" s="135">
        <f t="shared" si="56"/>
        <v>0</v>
      </c>
      <c r="M782" s="135">
        <f t="shared" si="56"/>
        <v>0</v>
      </c>
      <c r="N782" s="135">
        <f t="shared" si="56"/>
        <v>0</v>
      </c>
      <c r="O782" s="135">
        <f t="shared" si="56"/>
        <v>0</v>
      </c>
      <c r="P782" s="135">
        <f t="shared" si="56"/>
        <v>1245277.1200000001</v>
      </c>
      <c r="Q782" s="135">
        <f t="shared" si="56"/>
        <v>0</v>
      </c>
      <c r="R782" s="135">
        <f t="shared" si="56"/>
        <v>26117002.43</v>
      </c>
      <c r="S782" s="135">
        <f t="shared" si="56"/>
        <v>0</v>
      </c>
    </row>
    <row r="783" spans="1:19" ht="15.75" x14ac:dyDescent="0.25">
      <c r="A783" s="156" t="s">
        <v>771</v>
      </c>
      <c r="B783" s="156"/>
      <c r="C783" s="157"/>
      <c r="D783" s="156"/>
      <c r="E783" s="156"/>
      <c r="F783" s="156"/>
      <c r="G783" s="156"/>
      <c r="H783" s="156"/>
      <c r="I783" s="156"/>
      <c r="J783" s="156"/>
      <c r="K783" s="156"/>
      <c r="L783" s="156"/>
      <c r="M783" s="156"/>
      <c r="N783" s="156"/>
      <c r="O783" s="156"/>
      <c r="P783" s="156"/>
      <c r="Q783" s="156"/>
      <c r="R783" s="156"/>
      <c r="S783" s="158"/>
    </row>
    <row r="784" spans="1:19" ht="28.5" x14ac:dyDescent="0.25">
      <c r="A784" s="98">
        <f>A1477</f>
        <v>652</v>
      </c>
      <c r="B784" s="99" t="s">
        <v>772</v>
      </c>
      <c r="C784" s="100">
        <f>ROUND(SUM(D784+R784+E784+F784+G784+H784+I784+J784+K784+M784+O784+P784+Q784+S784),2)</f>
        <v>4882795965.8699999</v>
      </c>
      <c r="D784" s="70">
        <f t="shared" ref="D784:M784" si="57">ROUND(SUM(D790+D794+D798+D839+D855+D879+D954+D973+D1079+D1093+D1133+D1136+D1145+D1165+D1179+D1320+D1338+D1388+D1400+D1451+D1478),2)</f>
        <v>78807585.409999996</v>
      </c>
      <c r="E784" s="70">
        <f t="shared" si="57"/>
        <v>140856935.08000001</v>
      </c>
      <c r="F784" s="70">
        <f t="shared" si="57"/>
        <v>203300005.18000001</v>
      </c>
      <c r="G784" s="70">
        <f t="shared" si="57"/>
        <v>749719595.23000002</v>
      </c>
      <c r="H784" s="70">
        <f t="shared" si="57"/>
        <v>436487335.89999998</v>
      </c>
      <c r="I784" s="70">
        <f t="shared" si="57"/>
        <v>206675404.28</v>
      </c>
      <c r="J784" s="70">
        <f t="shared" si="57"/>
        <v>343019316.89999998</v>
      </c>
      <c r="K784" s="70">
        <f t="shared" si="57"/>
        <v>942890.53</v>
      </c>
      <c r="L784" s="70">
        <f t="shared" si="57"/>
        <v>104</v>
      </c>
      <c r="M784" s="70">
        <f t="shared" si="57"/>
        <v>214033492.88999999</v>
      </c>
      <c r="N784" s="70" t="s">
        <v>19</v>
      </c>
      <c r="O784" s="70">
        <f>ROUND(SUM(O790+O794+O798+O839+O855+O879+O954+O973+O1079+O1093+O1133+O1136+O1145+O1165+O1179+O1320+O1338+O1388+O1400+O1451+O1478),2)</f>
        <v>894315307.14999998</v>
      </c>
      <c r="P784" s="70">
        <f>ROUND(SUM(P790+P794+P798+P839+P855+P879+P954+P973+P1079+P1093+P1133+P1136+P1145+P1165+P1179+P1320+P1338+P1388+P1400+P1451+P1478),2)</f>
        <v>287209331.37</v>
      </c>
      <c r="Q784" s="70">
        <f>ROUND(SUM(Q790+Q794+Q798+Q839+Q855+Q879+Q954+Q973+Q1079+Q1093+Q1133+Q1136+Q1145+Q1165+Q1179+Q1320+Q1338+Q1388+Q1400+Q1451+Q1478),2)</f>
        <v>489728731.85000002</v>
      </c>
      <c r="R784" s="70">
        <f>ROUND(SUM(R790+R794+R798+R839+R855+R879+R954+R973+R1079+R1093+R1133+R1136+R1145+R1165+R1179+R1320+R1338+R1388+R1400+R1451+R1478),2)</f>
        <v>836652338.75</v>
      </c>
      <c r="S784" s="70">
        <f>ROUND(SUM(S790+S794+S798+S839+S855+S879+S954+S973+S1079+S1093+S1133+S1136+S1145+S1165+S1179+S1320+S1338+S1388+S1400+S1451+S1478),2)</f>
        <v>1047695.35</v>
      </c>
    </row>
    <row r="785" spans="1:19" ht="15.75" hidden="1" x14ac:dyDescent="0.25">
      <c r="A785" s="155" t="s">
        <v>1102</v>
      </c>
      <c r="B785" s="156"/>
      <c r="C785" s="159"/>
      <c r="D785" s="50"/>
      <c r="E785" s="64"/>
      <c r="F785" s="71"/>
      <c r="G785" s="71"/>
      <c r="H785" s="71"/>
      <c r="I785" s="71"/>
      <c r="J785" s="71"/>
      <c r="K785" s="71"/>
      <c r="L785" s="43"/>
      <c r="M785" s="71"/>
      <c r="N785" s="72"/>
      <c r="O785" s="71"/>
      <c r="P785" s="71"/>
      <c r="Q785" s="71"/>
      <c r="R785" s="71"/>
      <c r="S785" s="71"/>
    </row>
    <row r="786" spans="1:19" hidden="1" x14ac:dyDescent="0.25">
      <c r="A786" s="101">
        <v>1</v>
      </c>
      <c r="B786" s="97" t="s">
        <v>22</v>
      </c>
      <c r="C786" s="129">
        <f>ROUND(SUM(D786+E786+F786+G786+H786+I786+J786+K786+M786+O786+P786+Q786+R786+S786),2)</f>
        <v>214430.67</v>
      </c>
      <c r="D786" s="63">
        <v>4472.12</v>
      </c>
      <c r="E786" s="64"/>
      <c r="F786" s="68">
        <v>209958.55</v>
      </c>
      <c r="G786" s="68"/>
      <c r="H786" s="68"/>
      <c r="I786" s="68"/>
      <c r="J786" s="68"/>
      <c r="K786" s="64"/>
      <c r="L786" s="65"/>
      <c r="M786" s="64"/>
      <c r="N786" s="64"/>
      <c r="O786" s="69"/>
      <c r="P786" s="64"/>
      <c r="Q786" s="64"/>
      <c r="R786" s="64"/>
      <c r="S786" s="64"/>
    </row>
    <row r="787" spans="1:19" hidden="1" x14ac:dyDescent="0.25">
      <c r="A787" s="101">
        <v>2</v>
      </c>
      <c r="B787" s="62" t="s">
        <v>24</v>
      </c>
      <c r="C787" s="129">
        <f>ROUND(SUM(D787+E787+F787+G787+H787+I787+J787+K787+M787+O787+P787+Q787+R787+S787),2)</f>
        <v>25323616.420000002</v>
      </c>
      <c r="D787" s="63">
        <v>534499.78</v>
      </c>
      <c r="E787" s="64"/>
      <c r="F787" s="64"/>
      <c r="G787" s="64"/>
      <c r="H787" s="64">
        <v>3621649.78</v>
      </c>
      <c r="I787" s="64">
        <v>887174.58</v>
      </c>
      <c r="J787" s="64">
        <v>1256933.51</v>
      </c>
      <c r="K787" s="64"/>
      <c r="L787" s="65"/>
      <c r="M787" s="64"/>
      <c r="N787" s="64"/>
      <c r="O787" s="66"/>
      <c r="P787" s="64"/>
      <c r="Q787" s="66"/>
      <c r="R787" s="64">
        <v>19023358.77</v>
      </c>
      <c r="S787" s="64"/>
    </row>
    <row r="788" spans="1:19" hidden="1" x14ac:dyDescent="0.25">
      <c r="A788" s="101">
        <v>3</v>
      </c>
      <c r="B788" s="62" t="s">
        <v>27</v>
      </c>
      <c r="C788" s="129">
        <f>ROUND(SUM(D788+E788+F788+G788+H788+I788+J788+K788+M788+O788+P788+Q788+R788+S788),2)</f>
        <v>18905292.640000001</v>
      </c>
      <c r="D788" s="63">
        <v>394284.47</v>
      </c>
      <c r="E788" s="64"/>
      <c r="F788" s="69"/>
      <c r="G788" s="64"/>
      <c r="H788" s="69">
        <v>1990676.6</v>
      </c>
      <c r="I788" s="69">
        <v>745924.05</v>
      </c>
      <c r="J788" s="69">
        <v>1180024.49</v>
      </c>
      <c r="K788" s="64"/>
      <c r="L788" s="65"/>
      <c r="M788" s="64"/>
      <c r="N788" s="64"/>
      <c r="O788" s="66"/>
      <c r="P788" s="64"/>
      <c r="Q788" s="66"/>
      <c r="R788" s="64">
        <v>14594383.029999999</v>
      </c>
      <c r="S788" s="64"/>
    </row>
    <row r="789" spans="1:19" hidden="1" x14ac:dyDescent="0.25">
      <c r="A789" s="101">
        <v>4</v>
      </c>
      <c r="B789" s="67" t="s">
        <v>28</v>
      </c>
      <c r="C789" s="129">
        <f>ROUND(SUM(D789+E789+F789+G789+H789+I789+J789+K789+M789+O789+P789+Q789+R789+S789),2)</f>
        <v>15182677.199999999</v>
      </c>
      <c r="D789" s="63">
        <f>ROUND((F789+G789+H789+I789+J789+K789+M789+O789+P789+Q789+R789+S789)*0.0214,2)</f>
        <v>318101.90999999997</v>
      </c>
      <c r="E789" s="64"/>
      <c r="F789" s="68"/>
      <c r="G789" s="64"/>
      <c r="H789" s="68"/>
      <c r="I789" s="68"/>
      <c r="J789" s="68"/>
      <c r="K789" s="64"/>
      <c r="L789" s="65"/>
      <c r="M789" s="64"/>
      <c r="N789" s="64"/>
      <c r="O789" s="66"/>
      <c r="P789" s="64"/>
      <c r="Q789" s="68"/>
      <c r="R789" s="64">
        <v>14864575.289999999</v>
      </c>
      <c r="S789" s="64"/>
    </row>
    <row r="790" spans="1:19" hidden="1" x14ac:dyDescent="0.25">
      <c r="A790" s="202" t="s">
        <v>1118</v>
      </c>
      <c r="B790" s="203"/>
      <c r="C790" s="100">
        <f>ROUND(SUM(D790+E790+F790+G790+H790+I790+J790+K790+M790+O790+P790+Q790+R790+S790),2)</f>
        <v>59626016.93</v>
      </c>
      <c r="D790" s="70">
        <f>ROUND(SUM(D786:D789),2)</f>
        <v>1251358.28</v>
      </c>
      <c r="E790" s="70">
        <f t="shared" ref="E790:S790" si="58">ROUND(SUM(E786:E789),2)</f>
        <v>0</v>
      </c>
      <c r="F790" s="70">
        <f t="shared" si="58"/>
        <v>209958.55</v>
      </c>
      <c r="G790" s="70">
        <f t="shared" si="58"/>
        <v>0</v>
      </c>
      <c r="H790" s="70">
        <f t="shared" si="58"/>
        <v>5612326.3799999999</v>
      </c>
      <c r="I790" s="70">
        <f t="shared" si="58"/>
        <v>1633098.63</v>
      </c>
      <c r="J790" s="70">
        <f t="shared" si="58"/>
        <v>2436958</v>
      </c>
      <c r="K790" s="70">
        <f t="shared" si="58"/>
        <v>0</v>
      </c>
      <c r="L790" s="70">
        <f t="shared" si="58"/>
        <v>0</v>
      </c>
      <c r="M790" s="70">
        <f t="shared" si="58"/>
        <v>0</v>
      </c>
      <c r="N790" s="70">
        <f t="shared" si="58"/>
        <v>0</v>
      </c>
      <c r="O790" s="70">
        <f t="shared" si="58"/>
        <v>0</v>
      </c>
      <c r="P790" s="70">
        <f t="shared" si="58"/>
        <v>0</v>
      </c>
      <c r="Q790" s="70">
        <f t="shared" si="58"/>
        <v>0</v>
      </c>
      <c r="R790" s="70">
        <f t="shared" si="58"/>
        <v>48482317.090000004</v>
      </c>
      <c r="S790" s="70">
        <f t="shared" si="58"/>
        <v>0</v>
      </c>
    </row>
    <row r="791" spans="1:19" ht="15.75" hidden="1" x14ac:dyDescent="0.25">
      <c r="A791" s="155" t="s">
        <v>1106</v>
      </c>
      <c r="B791" s="156"/>
      <c r="C791" s="159"/>
      <c r="D791" s="50"/>
      <c r="E791" s="64"/>
      <c r="F791" s="71"/>
      <c r="G791" s="71"/>
      <c r="H791" s="71"/>
      <c r="I791" s="71"/>
      <c r="J791" s="71"/>
      <c r="K791" s="71"/>
      <c r="L791" s="43"/>
      <c r="M791" s="71"/>
      <c r="N791" s="72"/>
      <c r="O791" s="71"/>
      <c r="P791" s="71"/>
      <c r="Q791" s="71"/>
      <c r="R791" s="71"/>
      <c r="S791" s="71"/>
    </row>
    <row r="792" spans="1:19" hidden="1" x14ac:dyDescent="0.25">
      <c r="A792" s="101">
        <v>5</v>
      </c>
      <c r="B792" s="97" t="s">
        <v>1093</v>
      </c>
      <c r="C792" s="129">
        <f>ROUND(SUM(D792+E792+F792+G792+H792+I792+J792+K792+M792+O792+P792+Q792+R792+S792),2)</f>
        <v>137822.71</v>
      </c>
      <c r="D792" s="63"/>
      <c r="E792" s="64">
        <v>137822.71</v>
      </c>
      <c r="F792" s="68"/>
      <c r="G792" s="68"/>
      <c r="H792" s="68"/>
      <c r="I792" s="68"/>
      <c r="J792" s="68"/>
      <c r="K792" s="64"/>
      <c r="L792" s="65"/>
      <c r="M792" s="64"/>
      <c r="N792" s="64"/>
      <c r="O792" s="69"/>
      <c r="P792" s="64"/>
      <c r="Q792" s="64"/>
      <c r="R792" s="64"/>
      <c r="S792" s="64"/>
    </row>
    <row r="793" spans="1:19" ht="24.75" hidden="1" customHeight="1" x14ac:dyDescent="0.25">
      <c r="A793" s="101">
        <v>6</v>
      </c>
      <c r="B793" s="62" t="s">
        <v>1094</v>
      </c>
      <c r="C793" s="129">
        <f>ROUND(SUM(D793+E793+F793+G793+H793+I793+J793+K793+M793+O793+P793+Q793+R793+S793),2)</f>
        <v>147022.53</v>
      </c>
      <c r="D793" s="63"/>
      <c r="E793" s="64">
        <v>147022.53</v>
      </c>
      <c r="F793" s="64"/>
      <c r="G793" s="64"/>
      <c r="H793" s="64"/>
      <c r="I793" s="64"/>
      <c r="J793" s="64"/>
      <c r="K793" s="64"/>
      <c r="L793" s="65"/>
      <c r="M793" s="64"/>
      <c r="N793" s="64"/>
      <c r="O793" s="69"/>
      <c r="P793" s="64"/>
      <c r="Q793" s="66"/>
      <c r="R793" s="64"/>
      <c r="S793" s="64"/>
    </row>
    <row r="794" spans="1:19" hidden="1" x14ac:dyDescent="0.25">
      <c r="A794" s="190" t="s">
        <v>1119</v>
      </c>
      <c r="B794" s="191"/>
      <c r="C794" s="100">
        <f>ROUND(SUM(D794+E794+F794+G794+H794+I794+J794+K794+M794+O794+P794+Q794+R794+S794),2)</f>
        <v>284845.24</v>
      </c>
      <c r="D794" s="70">
        <f>ROUND(SUM(D792:D793),2)</f>
        <v>0</v>
      </c>
      <c r="E794" s="70">
        <f>ROUND(SUM(E792:E793),2)</f>
        <v>284845.24</v>
      </c>
      <c r="F794" s="70">
        <f t="shared" ref="F794:S794" si="59">ROUND(SUM(F792:F793),2)</f>
        <v>0</v>
      </c>
      <c r="G794" s="70">
        <f t="shared" si="59"/>
        <v>0</v>
      </c>
      <c r="H794" s="70">
        <f t="shared" si="59"/>
        <v>0</v>
      </c>
      <c r="I794" s="70">
        <f t="shared" si="59"/>
        <v>0</v>
      </c>
      <c r="J794" s="70">
        <f t="shared" si="59"/>
        <v>0</v>
      </c>
      <c r="K794" s="70">
        <f t="shared" si="59"/>
        <v>0</v>
      </c>
      <c r="L794" s="70">
        <f t="shared" si="59"/>
        <v>0</v>
      </c>
      <c r="M794" s="70">
        <f t="shared" si="59"/>
        <v>0</v>
      </c>
      <c r="N794" s="70">
        <f t="shared" si="59"/>
        <v>0</v>
      </c>
      <c r="O794" s="70">
        <f t="shared" si="59"/>
        <v>0</v>
      </c>
      <c r="P794" s="70">
        <f t="shared" si="59"/>
        <v>0</v>
      </c>
      <c r="Q794" s="70">
        <f t="shared" si="59"/>
        <v>0</v>
      </c>
      <c r="R794" s="70">
        <f t="shared" si="59"/>
        <v>0</v>
      </c>
      <c r="S794" s="70">
        <f t="shared" si="59"/>
        <v>0</v>
      </c>
    </row>
    <row r="795" spans="1:19" ht="15.75" hidden="1" x14ac:dyDescent="0.25">
      <c r="A795" s="209" t="s">
        <v>1103</v>
      </c>
      <c r="B795" s="210"/>
      <c r="C795" s="211"/>
      <c r="D795" s="102"/>
      <c r="E795" s="64"/>
      <c r="F795" s="64"/>
      <c r="G795" s="64"/>
      <c r="H795" s="64"/>
      <c r="I795" s="64"/>
      <c r="J795" s="64"/>
      <c r="K795" s="64"/>
      <c r="L795" s="95"/>
      <c r="M795" s="64"/>
      <c r="N795" s="100"/>
      <c r="O795" s="64"/>
      <c r="P795" s="64"/>
      <c r="Q795" s="64"/>
      <c r="R795" s="64"/>
      <c r="S795" s="69"/>
    </row>
    <row r="796" spans="1:19" hidden="1" x14ac:dyDescent="0.25">
      <c r="A796" s="101">
        <v>7</v>
      </c>
      <c r="B796" s="62" t="s">
        <v>32</v>
      </c>
      <c r="C796" s="129">
        <f>ROUND(SUM(D796+E796+F796+G796+H796+I796+J796+K796+M796+O796+P796+Q796+R796+S796),2)</f>
        <v>2209651.12</v>
      </c>
      <c r="D796" s="63">
        <f t="shared" ref="D796" si="60">ROUND((F796+G796+H796+I796+J796+K796+M796+O796+P796+Q796+R796+S796)*0.0214,2)</f>
        <v>46295.8</v>
      </c>
      <c r="E796" s="64"/>
      <c r="F796" s="68"/>
      <c r="G796" s="68">
        <v>2163355.3199999998</v>
      </c>
      <c r="H796" s="68"/>
      <c r="I796" s="68"/>
      <c r="J796" s="68"/>
      <c r="K796" s="64"/>
      <c r="L796" s="65"/>
      <c r="M796" s="64"/>
      <c r="N796" s="64"/>
      <c r="O796" s="69"/>
      <c r="P796" s="64"/>
      <c r="Q796" s="64"/>
      <c r="R796" s="64"/>
      <c r="S796" s="64"/>
    </row>
    <row r="797" spans="1:19" hidden="1" x14ac:dyDescent="0.25">
      <c r="A797" s="101">
        <v>8</v>
      </c>
      <c r="B797" s="62" t="s">
        <v>33</v>
      </c>
      <c r="C797" s="129">
        <f t="shared" ref="C797" si="61">ROUND(SUM(D797+E797+F797+G797+H797+I797+J797+K797+M797+O797+P797+Q797+R797+S797),2)</f>
        <v>3006042.58</v>
      </c>
      <c r="D797" s="63">
        <v>61530.380000000005</v>
      </c>
      <c r="E797" s="64"/>
      <c r="F797" s="68">
        <v>447823.55</v>
      </c>
      <c r="G797" s="68">
        <v>2163635.1800000002</v>
      </c>
      <c r="H797" s="68"/>
      <c r="I797" s="68"/>
      <c r="J797" s="68">
        <v>333053.46999999997</v>
      </c>
      <c r="K797" s="64"/>
      <c r="L797" s="65"/>
      <c r="M797" s="64"/>
      <c r="N797" s="64"/>
      <c r="O797" s="69"/>
      <c r="P797" s="64"/>
      <c r="Q797" s="64"/>
      <c r="R797" s="64"/>
      <c r="S797" s="64"/>
    </row>
    <row r="798" spans="1:19" hidden="1" x14ac:dyDescent="0.25">
      <c r="A798" s="193" t="s">
        <v>1112</v>
      </c>
      <c r="B798" s="193"/>
      <c r="C798" s="100">
        <f>ROUND(SUM(D798+E798+F798+G798+H798+I798+J798+K798+M798+O798+P798+Q798+R798+S798),2)</f>
        <v>5215693.7</v>
      </c>
      <c r="D798" s="70">
        <f t="shared" ref="D798:M798" si="62">ROUND(SUM(D796:D797),2)</f>
        <v>107826.18</v>
      </c>
      <c r="E798" s="70">
        <f t="shared" si="62"/>
        <v>0</v>
      </c>
      <c r="F798" s="70">
        <f t="shared" si="62"/>
        <v>447823.55</v>
      </c>
      <c r="G798" s="70">
        <f t="shared" si="62"/>
        <v>4326990.5</v>
      </c>
      <c r="H798" s="70">
        <f t="shared" si="62"/>
        <v>0</v>
      </c>
      <c r="I798" s="70">
        <f t="shared" si="62"/>
        <v>0</v>
      </c>
      <c r="J798" s="70">
        <f t="shared" si="62"/>
        <v>333053.46999999997</v>
      </c>
      <c r="K798" s="70">
        <f t="shared" si="62"/>
        <v>0</v>
      </c>
      <c r="L798" s="70">
        <f t="shared" si="62"/>
        <v>0</v>
      </c>
      <c r="M798" s="70">
        <f t="shared" si="62"/>
        <v>0</v>
      </c>
      <c r="N798" s="135" t="s">
        <v>19</v>
      </c>
      <c r="O798" s="70">
        <f>ROUND(SUM(O796:O797),2)</f>
        <v>0</v>
      </c>
      <c r="P798" s="70">
        <f>ROUND(SUM(P796:P797),2)</f>
        <v>0</v>
      </c>
      <c r="Q798" s="70">
        <f>ROUND(SUM(Q796:Q797),2)</f>
        <v>0</v>
      </c>
      <c r="R798" s="70">
        <f>ROUND(SUM(R796:R797),2)</f>
        <v>0</v>
      </c>
      <c r="S798" s="70">
        <f>ROUND(SUM(S796:S797),2)</f>
        <v>0</v>
      </c>
    </row>
    <row r="799" spans="1:19" ht="15.75" hidden="1" x14ac:dyDescent="0.25">
      <c r="A799" s="197" t="s">
        <v>42</v>
      </c>
      <c r="B799" s="194"/>
      <c r="C799" s="195"/>
      <c r="D799" s="82"/>
      <c r="E799" s="64"/>
      <c r="F799" s="64"/>
      <c r="G799" s="64"/>
      <c r="H799" s="64"/>
      <c r="I799" s="64"/>
      <c r="J799" s="64"/>
      <c r="K799" s="64"/>
      <c r="L799" s="95"/>
      <c r="M799" s="64"/>
      <c r="N799" s="100"/>
      <c r="O799" s="64"/>
      <c r="P799" s="64"/>
      <c r="Q799" s="64"/>
      <c r="R799" s="64"/>
      <c r="S799" s="69"/>
    </row>
    <row r="800" spans="1:19" hidden="1" x14ac:dyDescent="0.25">
      <c r="A800" s="101">
        <v>9</v>
      </c>
      <c r="B800" s="67" t="s">
        <v>43</v>
      </c>
      <c r="C800" s="129">
        <f t="shared" ref="C800:C838" si="63">ROUND(SUM(D800+E800+F800+G800+H800+I800+J800+K800+M800+O800+P800+Q800+R800+S800),2)</f>
        <v>11004492.92</v>
      </c>
      <c r="D800" s="63">
        <f>ROUND((F800+G800+H800+I800+J800+K800+M800+O800+P800+Q800+R800+S800)*0.0214,2)</f>
        <v>230562.12</v>
      </c>
      <c r="E800" s="64"/>
      <c r="F800" s="64"/>
      <c r="G800" s="64"/>
      <c r="H800" s="64">
        <v>3741976.81</v>
      </c>
      <c r="I800" s="64">
        <v>1759808.93</v>
      </c>
      <c r="J800" s="64">
        <v>2127624.7400000002</v>
      </c>
      <c r="K800" s="64"/>
      <c r="L800" s="65"/>
      <c r="M800" s="64"/>
      <c r="N800" s="64"/>
      <c r="O800" s="66"/>
      <c r="P800" s="64">
        <v>3144520.32</v>
      </c>
      <c r="Q800" s="64"/>
      <c r="R800" s="64"/>
      <c r="S800" s="64"/>
    </row>
    <row r="801" spans="1:19" hidden="1" x14ac:dyDescent="0.25">
      <c r="A801" s="101">
        <v>10</v>
      </c>
      <c r="B801" s="67" t="s">
        <v>44</v>
      </c>
      <c r="C801" s="129">
        <f t="shared" si="63"/>
        <v>10223765.789999999</v>
      </c>
      <c r="D801" s="63">
        <f>ROUND((F801+G801+H801+I801+J801+K801+M801+O801+P801+Q801+R801+S801)*0.0214,2)</f>
        <v>214204.61</v>
      </c>
      <c r="E801" s="64"/>
      <c r="F801" s="64"/>
      <c r="G801" s="68">
        <v>3180113.585</v>
      </c>
      <c r="H801" s="64">
        <v>1836097.59</v>
      </c>
      <c r="I801" s="64">
        <v>863495.71</v>
      </c>
      <c r="J801" s="64">
        <v>1043974.04</v>
      </c>
      <c r="K801" s="64"/>
      <c r="L801" s="65"/>
      <c r="M801" s="64"/>
      <c r="N801" s="64"/>
      <c r="O801" s="69"/>
      <c r="P801" s="64">
        <v>3085880.25</v>
      </c>
      <c r="Q801" s="69"/>
      <c r="R801" s="64"/>
      <c r="S801" s="64"/>
    </row>
    <row r="802" spans="1:19" hidden="1" x14ac:dyDescent="0.25">
      <c r="A802" s="101">
        <v>11</v>
      </c>
      <c r="B802" s="67" t="s">
        <v>45</v>
      </c>
      <c r="C802" s="129">
        <f t="shared" si="63"/>
        <v>15927641.09</v>
      </c>
      <c r="D802" s="63">
        <v>39085.85</v>
      </c>
      <c r="E802" s="64"/>
      <c r="F802" s="64"/>
      <c r="G802" s="68">
        <v>6157292.5800000001</v>
      </c>
      <c r="H802" s="64">
        <v>3216372.8</v>
      </c>
      <c r="I802" s="64">
        <v>1390112.4500000002</v>
      </c>
      <c r="J802" s="64">
        <v>2089342.19</v>
      </c>
      <c r="K802" s="64"/>
      <c r="L802" s="65"/>
      <c r="M802" s="64"/>
      <c r="N802" s="64"/>
      <c r="O802" s="69"/>
      <c r="P802" s="64">
        <v>3035435.22</v>
      </c>
      <c r="Q802" s="69"/>
      <c r="R802" s="64"/>
      <c r="S802" s="64"/>
    </row>
    <row r="803" spans="1:19" hidden="1" x14ac:dyDescent="0.25">
      <c r="A803" s="101">
        <v>12</v>
      </c>
      <c r="B803" s="67" t="s">
        <v>46</v>
      </c>
      <c r="C803" s="129">
        <f t="shared" si="63"/>
        <v>12617992.960000001</v>
      </c>
      <c r="D803" s="63">
        <f>ROUND((F803+G803+H803+I803+J803+K803+M803+O803+P803+Q803+R803+S803)*0.0214,2)</f>
        <v>264367.58</v>
      </c>
      <c r="E803" s="64"/>
      <c r="F803" s="64"/>
      <c r="G803" s="68"/>
      <c r="H803" s="64"/>
      <c r="I803" s="64"/>
      <c r="J803" s="64"/>
      <c r="K803" s="64"/>
      <c r="L803" s="65"/>
      <c r="M803" s="64"/>
      <c r="N803" s="64"/>
      <c r="O803" s="69"/>
      <c r="P803" s="64"/>
      <c r="Q803" s="69"/>
      <c r="R803" s="64">
        <v>12353625.380000001</v>
      </c>
      <c r="S803" s="64"/>
    </row>
    <row r="804" spans="1:19" hidden="1" x14ac:dyDescent="0.25">
      <c r="A804" s="101">
        <v>13</v>
      </c>
      <c r="B804" s="62" t="s">
        <v>48</v>
      </c>
      <c r="C804" s="57">
        <f t="shared" si="63"/>
        <v>3850069.02</v>
      </c>
      <c r="D804" s="63">
        <v>29039.82</v>
      </c>
      <c r="E804" s="59"/>
      <c r="F804" s="64"/>
      <c r="G804" s="64"/>
      <c r="H804" s="64">
        <v>1665987.6</v>
      </c>
      <c r="I804" s="64">
        <v>476352</v>
      </c>
      <c r="J804" s="64">
        <v>1678689.6</v>
      </c>
      <c r="K804" s="64"/>
      <c r="L804" s="65"/>
      <c r="M804" s="64"/>
      <c r="N804" s="64"/>
      <c r="O804" s="66"/>
      <c r="P804" s="64"/>
      <c r="Q804" s="66"/>
      <c r="R804" s="64"/>
      <c r="S804" s="64"/>
    </row>
    <row r="805" spans="1:19" hidden="1" x14ac:dyDescent="0.25">
      <c r="A805" s="101">
        <v>14</v>
      </c>
      <c r="B805" s="97" t="s">
        <v>773</v>
      </c>
      <c r="C805" s="129">
        <f t="shared" si="63"/>
        <v>227140.64</v>
      </c>
      <c r="D805" s="63"/>
      <c r="E805" s="64">
        <v>227140.64</v>
      </c>
      <c r="F805" s="66"/>
      <c r="G805" s="68"/>
      <c r="H805" s="66"/>
      <c r="I805" s="66"/>
      <c r="J805" s="66"/>
      <c r="K805" s="64"/>
      <c r="L805" s="65"/>
      <c r="M805" s="64"/>
      <c r="N805" s="64"/>
      <c r="O805" s="69"/>
      <c r="P805" s="64"/>
      <c r="Q805" s="69"/>
      <c r="R805" s="64"/>
      <c r="S805" s="64"/>
    </row>
    <row r="806" spans="1:19" hidden="1" x14ac:dyDescent="0.25">
      <c r="A806" s="101">
        <v>15</v>
      </c>
      <c r="B806" s="67" t="s">
        <v>774</v>
      </c>
      <c r="C806" s="129">
        <f t="shared" si="63"/>
        <v>306919.8</v>
      </c>
      <c r="D806" s="63"/>
      <c r="E806" s="64">
        <v>306919.8</v>
      </c>
      <c r="F806" s="64"/>
      <c r="G806" s="64"/>
      <c r="H806" s="64"/>
      <c r="I806" s="64"/>
      <c r="J806" s="64"/>
      <c r="K806" s="68"/>
      <c r="L806" s="65"/>
      <c r="M806" s="64"/>
      <c r="N806" s="64"/>
      <c r="O806" s="69"/>
      <c r="P806" s="64"/>
      <c r="Q806" s="64"/>
      <c r="R806" s="64"/>
      <c r="S806" s="64"/>
    </row>
    <row r="807" spans="1:19" hidden="1" x14ac:dyDescent="0.25">
      <c r="A807" s="101">
        <v>16</v>
      </c>
      <c r="B807" s="67" t="s">
        <v>50</v>
      </c>
      <c r="C807" s="129">
        <f t="shared" si="63"/>
        <v>20719509.280000001</v>
      </c>
      <c r="D807" s="63">
        <f>ROUND((F807+G807+H807+I807+J807+K807+M807+O807+P807+Q807+R807+S807)*0.0214,2)</f>
        <v>434107.6</v>
      </c>
      <c r="E807" s="64"/>
      <c r="F807" s="64">
        <v>1938304.24</v>
      </c>
      <c r="G807" s="68">
        <v>6310593.7000000002</v>
      </c>
      <c r="H807" s="64"/>
      <c r="I807" s="64"/>
      <c r="J807" s="64"/>
      <c r="K807" s="64"/>
      <c r="L807" s="65"/>
      <c r="M807" s="64"/>
      <c r="N807" s="64"/>
      <c r="O807" s="69"/>
      <c r="P807" s="64"/>
      <c r="Q807" s="64"/>
      <c r="R807" s="64">
        <v>12036503.739</v>
      </c>
      <c r="S807" s="64"/>
    </row>
    <row r="808" spans="1:19" hidden="1" x14ac:dyDescent="0.25">
      <c r="A808" s="101">
        <v>17</v>
      </c>
      <c r="B808" s="67" t="s">
        <v>51</v>
      </c>
      <c r="C808" s="129">
        <f t="shared" si="63"/>
        <v>21773156.199999999</v>
      </c>
      <c r="D808" s="63">
        <v>53432.290000000008</v>
      </c>
      <c r="E808" s="64"/>
      <c r="F808" s="64">
        <v>1772080.46</v>
      </c>
      <c r="G808" s="68"/>
      <c r="H808" s="64"/>
      <c r="I808" s="64"/>
      <c r="J808" s="64"/>
      <c r="K808" s="64"/>
      <c r="L808" s="65"/>
      <c r="M808" s="64"/>
      <c r="N808" s="64" t="s">
        <v>56</v>
      </c>
      <c r="O808" s="69">
        <v>7854379.5700000003</v>
      </c>
      <c r="P808" s="64"/>
      <c r="Q808" s="64"/>
      <c r="R808" s="64">
        <v>12093263.880000001</v>
      </c>
      <c r="S808" s="64"/>
    </row>
    <row r="809" spans="1:19" hidden="1" x14ac:dyDescent="0.25">
      <c r="A809" s="101">
        <v>18</v>
      </c>
      <c r="B809" s="67" t="s">
        <v>52</v>
      </c>
      <c r="C809" s="129">
        <f t="shared" si="63"/>
        <v>10377767.91</v>
      </c>
      <c r="D809" s="63">
        <v>25466.659999999996</v>
      </c>
      <c r="E809" s="64"/>
      <c r="F809" s="64">
        <v>1943047.19</v>
      </c>
      <c r="G809" s="68"/>
      <c r="H809" s="64"/>
      <c r="I809" s="64"/>
      <c r="J809" s="64"/>
      <c r="K809" s="64"/>
      <c r="L809" s="65"/>
      <c r="M809" s="64"/>
      <c r="N809" s="64" t="s">
        <v>56</v>
      </c>
      <c r="O809" s="69">
        <v>8409254.0600000005</v>
      </c>
      <c r="P809" s="64"/>
      <c r="Q809" s="64"/>
      <c r="R809" s="64"/>
      <c r="S809" s="64"/>
    </row>
    <row r="810" spans="1:19" hidden="1" x14ac:dyDescent="0.25">
      <c r="A810" s="101">
        <v>19</v>
      </c>
      <c r="B810" s="67" t="s">
        <v>53</v>
      </c>
      <c r="C810" s="129">
        <f t="shared" si="63"/>
        <v>8283531.7999999998</v>
      </c>
      <c r="D810" s="63">
        <f>ROUND((F810+G810+H810+I810+J810+K810+M810+O810+P810+Q810+R810+S810)*0.0214,2)</f>
        <v>173553.53</v>
      </c>
      <c r="E810" s="64"/>
      <c r="F810" s="66">
        <v>1415513.57</v>
      </c>
      <c r="G810" s="64"/>
      <c r="H810" s="64"/>
      <c r="I810" s="64"/>
      <c r="J810" s="64"/>
      <c r="K810" s="64"/>
      <c r="L810" s="65"/>
      <c r="M810" s="64"/>
      <c r="N810" s="74" t="s">
        <v>56</v>
      </c>
      <c r="O810" s="75">
        <v>3480429.93</v>
      </c>
      <c r="P810" s="64"/>
      <c r="Q810" s="66">
        <v>3214034.77</v>
      </c>
      <c r="R810" s="64"/>
      <c r="S810" s="64"/>
    </row>
    <row r="811" spans="1:19" hidden="1" x14ac:dyDescent="0.25">
      <c r="A811" s="101">
        <v>20</v>
      </c>
      <c r="B811" s="67" t="s">
        <v>54</v>
      </c>
      <c r="C811" s="129">
        <f t="shared" si="63"/>
        <v>23691415.260000002</v>
      </c>
      <c r="D811" s="63">
        <f>ROUND((F811+G811+H811+I811+J811+K811+M811+O811+P811+Q811+R811+S811)*0.0214,2)</f>
        <v>496373.89</v>
      </c>
      <c r="E811" s="64"/>
      <c r="F811" s="69">
        <v>2200344.9500000002</v>
      </c>
      <c r="G811" s="69"/>
      <c r="H811" s="69"/>
      <c r="I811" s="69"/>
      <c r="J811" s="69"/>
      <c r="K811" s="64"/>
      <c r="L811" s="65"/>
      <c r="M811" s="64"/>
      <c r="N811" s="74" t="s">
        <v>56</v>
      </c>
      <c r="O811" s="69">
        <v>7731699.4100000001</v>
      </c>
      <c r="P811" s="64"/>
      <c r="Q811" s="68"/>
      <c r="R811" s="64">
        <v>13262997.01</v>
      </c>
      <c r="S811" s="64"/>
    </row>
    <row r="812" spans="1:19" hidden="1" x14ac:dyDescent="0.25">
      <c r="A812" s="101">
        <v>21</v>
      </c>
      <c r="B812" s="67" t="s">
        <v>57</v>
      </c>
      <c r="C812" s="129">
        <f t="shared" si="63"/>
        <v>21968153.190000001</v>
      </c>
      <c r="D812" s="63">
        <v>24118.720000000001</v>
      </c>
      <c r="E812" s="64"/>
      <c r="F812" s="64">
        <v>1952220</v>
      </c>
      <c r="G812" s="69"/>
      <c r="H812" s="64">
        <v>2505724.7999999998</v>
      </c>
      <c r="I812" s="64">
        <v>1092327.6000000001</v>
      </c>
      <c r="J812" s="64">
        <v>1973732.4</v>
      </c>
      <c r="K812" s="64"/>
      <c r="L812" s="65"/>
      <c r="M812" s="64"/>
      <c r="N812" s="64"/>
      <c r="O812" s="64"/>
      <c r="P812" s="64">
        <v>2280352.7999999998</v>
      </c>
      <c r="Q812" s="66"/>
      <c r="R812" s="64">
        <v>12139676.874</v>
      </c>
      <c r="S812" s="64"/>
    </row>
    <row r="813" spans="1:19" hidden="1" x14ac:dyDescent="0.25">
      <c r="A813" s="101">
        <v>22</v>
      </c>
      <c r="B813" s="67" t="s">
        <v>58</v>
      </c>
      <c r="C813" s="129">
        <f t="shared" si="63"/>
        <v>8915370.1899999995</v>
      </c>
      <c r="D813" s="63">
        <v>21882.190000000002</v>
      </c>
      <c r="E813" s="64"/>
      <c r="F813" s="68">
        <v>2108589.6</v>
      </c>
      <c r="G813" s="66">
        <v>2101887.6</v>
      </c>
      <c r="H813" s="68">
        <v>1123551.6000000001</v>
      </c>
      <c r="I813" s="68">
        <v>350300.4</v>
      </c>
      <c r="J813" s="68">
        <v>640807.19999999995</v>
      </c>
      <c r="K813" s="64"/>
      <c r="L813" s="65"/>
      <c r="M813" s="64"/>
      <c r="N813" s="64"/>
      <c r="O813" s="64"/>
      <c r="P813" s="64">
        <v>2568351.6</v>
      </c>
      <c r="Q813" s="64"/>
      <c r="R813" s="64"/>
      <c r="S813" s="64"/>
    </row>
    <row r="814" spans="1:19" hidden="1" x14ac:dyDescent="0.25">
      <c r="A814" s="101">
        <v>23</v>
      </c>
      <c r="B814" s="67" t="s">
        <v>775</v>
      </c>
      <c r="C814" s="129">
        <f t="shared" si="63"/>
        <v>372731.77</v>
      </c>
      <c r="D814" s="63"/>
      <c r="E814" s="64">
        <v>372731.77</v>
      </c>
      <c r="F814" s="69"/>
      <c r="G814" s="69"/>
      <c r="H814" s="69"/>
      <c r="I814" s="69"/>
      <c r="J814" s="69"/>
      <c r="K814" s="64"/>
      <c r="L814" s="65"/>
      <c r="M814" s="64"/>
      <c r="N814" s="64"/>
      <c r="O814" s="66"/>
      <c r="P814" s="69"/>
      <c r="Q814" s="64"/>
      <c r="R814" s="64"/>
      <c r="S814" s="64"/>
    </row>
    <row r="815" spans="1:19" hidden="1" x14ac:dyDescent="0.25">
      <c r="A815" s="101">
        <v>24</v>
      </c>
      <c r="B815" s="67" t="s">
        <v>776</v>
      </c>
      <c r="C815" s="129">
        <f t="shared" si="63"/>
        <v>478946.84</v>
      </c>
      <c r="D815" s="63"/>
      <c r="E815" s="64">
        <v>478946.84</v>
      </c>
      <c r="F815" s="66"/>
      <c r="G815" s="64"/>
      <c r="H815" s="69"/>
      <c r="I815" s="69"/>
      <c r="J815" s="69"/>
      <c r="K815" s="64"/>
      <c r="L815" s="65"/>
      <c r="M815" s="64"/>
      <c r="N815" s="64"/>
      <c r="O815" s="68"/>
      <c r="P815" s="64"/>
      <c r="Q815" s="68"/>
      <c r="R815" s="64"/>
      <c r="S815" s="64"/>
    </row>
    <row r="816" spans="1:19" hidden="1" x14ac:dyDescent="0.25">
      <c r="A816" s="101">
        <v>25</v>
      </c>
      <c r="B816" s="67" t="s">
        <v>777</v>
      </c>
      <c r="C816" s="129">
        <f t="shared" si="63"/>
        <v>547043.68999999994</v>
      </c>
      <c r="D816" s="63"/>
      <c r="E816" s="64">
        <v>547043.68999999994</v>
      </c>
      <c r="F816" s="69"/>
      <c r="G816" s="69"/>
      <c r="H816" s="68"/>
      <c r="I816" s="68"/>
      <c r="J816" s="68"/>
      <c r="K816" s="64"/>
      <c r="L816" s="65"/>
      <c r="M816" s="64"/>
      <c r="N816" s="64"/>
      <c r="O816" s="69"/>
      <c r="P816" s="64"/>
      <c r="Q816" s="66"/>
      <c r="R816" s="64"/>
      <c r="S816" s="64"/>
    </row>
    <row r="817" spans="1:19" hidden="1" x14ac:dyDescent="0.25">
      <c r="A817" s="101">
        <v>26</v>
      </c>
      <c r="B817" s="67" t="s">
        <v>778</v>
      </c>
      <c r="C817" s="129">
        <f t="shared" si="63"/>
        <v>1104563.6399999999</v>
      </c>
      <c r="D817" s="63"/>
      <c r="E817" s="64">
        <v>1104563.6399999999</v>
      </c>
      <c r="F817" s="68"/>
      <c r="G817" s="64"/>
      <c r="H817" s="64"/>
      <c r="I817" s="64"/>
      <c r="J817" s="64"/>
      <c r="K817" s="64"/>
      <c r="L817" s="65"/>
      <c r="M817" s="64"/>
      <c r="N817" s="64"/>
      <c r="O817" s="69"/>
      <c r="P817" s="64"/>
      <c r="Q817" s="69"/>
      <c r="R817" s="64"/>
      <c r="S817" s="64"/>
    </row>
    <row r="818" spans="1:19" hidden="1" x14ac:dyDescent="0.25">
      <c r="A818" s="101">
        <v>27</v>
      </c>
      <c r="B818" s="62" t="s">
        <v>779</v>
      </c>
      <c r="C818" s="129">
        <f t="shared" si="63"/>
        <v>484215.3</v>
      </c>
      <c r="D818" s="63"/>
      <c r="E818" s="64">
        <v>484215.3</v>
      </c>
      <c r="F818" s="64"/>
      <c r="G818" s="64"/>
      <c r="H818" s="64"/>
      <c r="I818" s="64"/>
      <c r="J818" s="64"/>
      <c r="K818" s="64"/>
      <c r="L818" s="65"/>
      <c r="M818" s="64"/>
      <c r="N818" s="64"/>
      <c r="O818" s="68"/>
      <c r="P818" s="64"/>
      <c r="Q818" s="66"/>
      <c r="R818" s="64"/>
      <c r="S818" s="64"/>
    </row>
    <row r="819" spans="1:19" hidden="1" x14ac:dyDescent="0.25">
      <c r="A819" s="101">
        <v>28</v>
      </c>
      <c r="B819" s="62" t="s">
        <v>780</v>
      </c>
      <c r="C819" s="129">
        <f t="shared" si="63"/>
        <v>223628.69</v>
      </c>
      <c r="D819" s="63"/>
      <c r="E819" s="64">
        <v>223628.69</v>
      </c>
      <c r="F819" s="69"/>
      <c r="G819" s="69"/>
      <c r="H819" s="64"/>
      <c r="I819" s="64"/>
      <c r="J819" s="64"/>
      <c r="K819" s="64"/>
      <c r="L819" s="65"/>
      <c r="M819" s="64"/>
      <c r="N819" s="64"/>
      <c r="O819" s="68"/>
      <c r="P819" s="64"/>
      <c r="Q819" s="68"/>
      <c r="R819" s="64"/>
      <c r="S819" s="64"/>
    </row>
    <row r="820" spans="1:19" hidden="1" x14ac:dyDescent="0.25">
      <c r="A820" s="101">
        <v>29</v>
      </c>
      <c r="B820" s="67" t="s">
        <v>781</v>
      </c>
      <c r="C820" s="129">
        <f t="shared" si="63"/>
        <v>1325573.93</v>
      </c>
      <c r="D820" s="63"/>
      <c r="E820" s="64">
        <v>1325573.93</v>
      </c>
      <c r="F820" s="64"/>
      <c r="G820" s="64"/>
      <c r="H820" s="64"/>
      <c r="I820" s="64"/>
      <c r="J820" s="64"/>
      <c r="K820" s="64"/>
      <c r="L820" s="65"/>
      <c r="M820" s="64"/>
      <c r="N820" s="64"/>
      <c r="O820" s="68"/>
      <c r="P820" s="64"/>
      <c r="Q820" s="68"/>
      <c r="R820" s="64"/>
      <c r="S820" s="64"/>
    </row>
    <row r="821" spans="1:19" hidden="1" x14ac:dyDescent="0.25">
      <c r="A821" s="101">
        <v>30</v>
      </c>
      <c r="B821" s="67" t="s">
        <v>782</v>
      </c>
      <c r="C821" s="129">
        <f t="shared" si="63"/>
        <v>335982.95</v>
      </c>
      <c r="D821" s="63"/>
      <c r="E821" s="64">
        <v>335982.95</v>
      </c>
      <c r="F821" s="64"/>
      <c r="G821" s="64"/>
      <c r="H821" s="64"/>
      <c r="I821" s="64"/>
      <c r="J821" s="64"/>
      <c r="K821" s="64"/>
      <c r="L821" s="65"/>
      <c r="M821" s="64"/>
      <c r="N821" s="64"/>
      <c r="O821" s="68"/>
      <c r="P821" s="64"/>
      <c r="Q821" s="68"/>
      <c r="R821" s="64"/>
      <c r="S821" s="64"/>
    </row>
    <row r="822" spans="1:19" hidden="1" x14ac:dyDescent="0.25">
      <c r="A822" s="101">
        <v>31</v>
      </c>
      <c r="B822" s="67" t="s">
        <v>783</v>
      </c>
      <c r="C822" s="129">
        <f t="shared" si="63"/>
        <v>158969.18</v>
      </c>
      <c r="D822" s="63"/>
      <c r="E822" s="64">
        <v>158969.18</v>
      </c>
      <c r="F822" s="64"/>
      <c r="G822" s="68"/>
      <c r="H822" s="64"/>
      <c r="I822" s="64"/>
      <c r="J822" s="64"/>
      <c r="K822" s="69"/>
      <c r="L822" s="65"/>
      <c r="M822" s="64"/>
      <c r="N822" s="64"/>
      <c r="O822" s="68"/>
      <c r="P822" s="64"/>
      <c r="Q822" s="64"/>
      <c r="R822" s="64"/>
      <c r="S822" s="64"/>
    </row>
    <row r="823" spans="1:19" hidden="1" x14ac:dyDescent="0.25">
      <c r="A823" s="101">
        <v>32</v>
      </c>
      <c r="B823" s="67" t="s">
        <v>784</v>
      </c>
      <c r="C823" s="129">
        <f t="shared" si="63"/>
        <v>548284.06999999995</v>
      </c>
      <c r="D823" s="63"/>
      <c r="E823" s="64">
        <v>548284.06999999995</v>
      </c>
      <c r="F823" s="64"/>
      <c r="G823" s="68"/>
      <c r="H823" s="64"/>
      <c r="I823" s="64"/>
      <c r="J823" s="64"/>
      <c r="K823" s="64"/>
      <c r="L823" s="65"/>
      <c r="M823" s="64"/>
      <c r="N823" s="64"/>
      <c r="O823" s="64"/>
      <c r="P823" s="69"/>
      <c r="Q823" s="64"/>
      <c r="R823" s="64"/>
      <c r="S823" s="64"/>
    </row>
    <row r="824" spans="1:19" hidden="1" x14ac:dyDescent="0.25">
      <c r="A824" s="101">
        <v>33</v>
      </c>
      <c r="B824" s="62" t="s">
        <v>785</v>
      </c>
      <c r="C824" s="129">
        <f t="shared" si="63"/>
        <v>572223.63</v>
      </c>
      <c r="D824" s="63"/>
      <c r="E824" s="64">
        <v>572223.63</v>
      </c>
      <c r="F824" s="69"/>
      <c r="G824" s="64"/>
      <c r="H824" s="64"/>
      <c r="I824" s="64"/>
      <c r="J824" s="64"/>
      <c r="K824" s="64"/>
      <c r="L824" s="65"/>
      <c r="M824" s="64"/>
      <c r="N824" s="64"/>
      <c r="O824" s="68"/>
      <c r="P824" s="64"/>
      <c r="Q824" s="64"/>
      <c r="R824" s="64"/>
      <c r="S824" s="64"/>
    </row>
    <row r="825" spans="1:19" hidden="1" x14ac:dyDescent="0.25">
      <c r="A825" s="101">
        <v>34</v>
      </c>
      <c r="B825" s="67" t="s">
        <v>63</v>
      </c>
      <c r="C825" s="129">
        <f t="shared" si="63"/>
        <v>29728858.170000002</v>
      </c>
      <c r="D825" s="63">
        <f t="shared" ref="D825:D829" si="64">ROUND((F825+G825+H825+I825+J825+K825+M825+O825+P825+Q825+R825+S825)*0.0214,2)</f>
        <v>622868.18999999994</v>
      </c>
      <c r="E825" s="64"/>
      <c r="F825" s="69">
        <v>2117622</v>
      </c>
      <c r="G825" s="64">
        <v>6555855.5999999996</v>
      </c>
      <c r="H825" s="64"/>
      <c r="I825" s="64"/>
      <c r="J825" s="64"/>
      <c r="K825" s="64"/>
      <c r="L825" s="65"/>
      <c r="M825" s="64"/>
      <c r="N825" s="64" t="s">
        <v>56</v>
      </c>
      <c r="O825" s="68">
        <v>8234315.3399999999</v>
      </c>
      <c r="P825" s="64">
        <v>0</v>
      </c>
      <c r="Q825" s="68"/>
      <c r="R825" s="64">
        <v>12198197.039999999</v>
      </c>
      <c r="S825" s="64"/>
    </row>
    <row r="826" spans="1:19" hidden="1" x14ac:dyDescent="0.25">
      <c r="A826" s="101">
        <v>35</v>
      </c>
      <c r="B826" s="67" t="s">
        <v>64</v>
      </c>
      <c r="C826" s="129">
        <f t="shared" si="63"/>
        <v>8654342.2400000002</v>
      </c>
      <c r="D826" s="63">
        <v>21237.439999999999</v>
      </c>
      <c r="E826" s="64"/>
      <c r="F826" s="69"/>
      <c r="G826" s="64"/>
      <c r="H826" s="64"/>
      <c r="I826" s="64"/>
      <c r="J826" s="64"/>
      <c r="K826" s="64"/>
      <c r="L826" s="65"/>
      <c r="M826" s="64"/>
      <c r="N826" s="64" t="s">
        <v>56</v>
      </c>
      <c r="O826" s="68">
        <v>3378174</v>
      </c>
      <c r="P826" s="64"/>
      <c r="Q826" s="64"/>
      <c r="R826" s="64">
        <v>5254930.8</v>
      </c>
      <c r="S826" s="64"/>
    </row>
    <row r="827" spans="1:19" hidden="1" x14ac:dyDescent="0.25">
      <c r="A827" s="101">
        <v>36</v>
      </c>
      <c r="B827" s="67" t="s">
        <v>65</v>
      </c>
      <c r="C827" s="129">
        <f t="shared" si="63"/>
        <v>25028926.059999999</v>
      </c>
      <c r="D827" s="63">
        <v>61420.06</v>
      </c>
      <c r="E827" s="64"/>
      <c r="F827" s="64">
        <v>1955614.8</v>
      </c>
      <c r="G827" s="69"/>
      <c r="H827" s="64">
        <v>1260398.3999999999</v>
      </c>
      <c r="I827" s="64">
        <v>486049.2</v>
      </c>
      <c r="J827" s="64">
        <v>1141797.6000000001</v>
      </c>
      <c r="K827" s="64"/>
      <c r="L827" s="65"/>
      <c r="M827" s="64"/>
      <c r="N827" s="64" t="s">
        <v>56</v>
      </c>
      <c r="O827" s="68">
        <v>8023898.4000000004</v>
      </c>
      <c r="P827" s="69"/>
      <c r="Q827" s="64"/>
      <c r="R827" s="64">
        <v>12099747.6</v>
      </c>
      <c r="S827" s="64"/>
    </row>
    <row r="828" spans="1:19" hidden="1" x14ac:dyDescent="0.25">
      <c r="A828" s="101">
        <v>37</v>
      </c>
      <c r="B828" s="67" t="s">
        <v>66</v>
      </c>
      <c r="C828" s="129">
        <f t="shared" si="63"/>
        <v>22660175.530000001</v>
      </c>
      <c r="D828" s="63">
        <f t="shared" si="64"/>
        <v>474767.73</v>
      </c>
      <c r="E828" s="64"/>
      <c r="F828" s="64">
        <v>2019510.31</v>
      </c>
      <c r="G828" s="64"/>
      <c r="H828" s="64"/>
      <c r="I828" s="64"/>
      <c r="J828" s="64"/>
      <c r="K828" s="64"/>
      <c r="L828" s="65"/>
      <c r="M828" s="64"/>
      <c r="N828" s="64" t="s">
        <v>56</v>
      </c>
      <c r="O828" s="68">
        <v>7992915.5999999996</v>
      </c>
      <c r="P828" s="69"/>
      <c r="Q828" s="64"/>
      <c r="R828" s="64">
        <v>12172981.890000001</v>
      </c>
      <c r="S828" s="64"/>
    </row>
    <row r="829" spans="1:19" hidden="1" x14ac:dyDescent="0.25">
      <c r="A829" s="101">
        <v>38</v>
      </c>
      <c r="B829" s="67" t="s">
        <v>67</v>
      </c>
      <c r="C829" s="129">
        <f t="shared" si="63"/>
        <v>23604421.460000001</v>
      </c>
      <c r="D829" s="63">
        <f t="shared" si="64"/>
        <v>494551.22</v>
      </c>
      <c r="E829" s="64"/>
      <c r="F829" s="68">
        <v>2192657.52</v>
      </c>
      <c r="G829" s="64">
        <v>6004015.2000000002</v>
      </c>
      <c r="H829" s="69">
        <v>2254108.7999999998</v>
      </c>
      <c r="I829" s="69">
        <v>870108</v>
      </c>
      <c r="J829" s="69">
        <v>2147282.4</v>
      </c>
      <c r="K829" s="64"/>
      <c r="L829" s="65"/>
      <c r="M829" s="64"/>
      <c r="N829" s="64"/>
      <c r="O829" s="68"/>
      <c r="P829" s="64">
        <v>3217501.66</v>
      </c>
      <c r="Q829" s="68">
        <v>6424196.6600000001</v>
      </c>
      <c r="R829" s="64"/>
      <c r="S829" s="64"/>
    </row>
    <row r="830" spans="1:19" hidden="1" x14ac:dyDescent="0.25">
      <c r="A830" s="101">
        <v>39</v>
      </c>
      <c r="B830" s="67" t="s">
        <v>68</v>
      </c>
      <c r="C830" s="129">
        <f t="shared" si="63"/>
        <v>4201268.96</v>
      </c>
      <c r="D830" s="63">
        <v>10309.76</v>
      </c>
      <c r="E830" s="64"/>
      <c r="F830" s="64"/>
      <c r="G830" s="64"/>
      <c r="H830" s="64"/>
      <c r="I830" s="64"/>
      <c r="J830" s="64"/>
      <c r="K830" s="64"/>
      <c r="L830" s="65"/>
      <c r="M830" s="64"/>
      <c r="N830" s="64" t="s">
        <v>56</v>
      </c>
      <c r="O830" s="68">
        <v>4190959.2</v>
      </c>
      <c r="P830" s="64"/>
      <c r="Q830" s="66"/>
      <c r="R830" s="64"/>
      <c r="S830" s="64"/>
    </row>
    <row r="831" spans="1:19" hidden="1" x14ac:dyDescent="0.25">
      <c r="A831" s="101">
        <v>40</v>
      </c>
      <c r="B831" s="67" t="s">
        <v>786</v>
      </c>
      <c r="C831" s="129">
        <f t="shared" si="63"/>
        <v>410773.29</v>
      </c>
      <c r="D831" s="63"/>
      <c r="E831" s="64">
        <v>410773.29</v>
      </c>
      <c r="F831" s="64"/>
      <c r="G831" s="66"/>
      <c r="H831" s="69"/>
      <c r="I831" s="69"/>
      <c r="J831" s="69"/>
      <c r="K831" s="64"/>
      <c r="L831" s="65"/>
      <c r="M831" s="64"/>
      <c r="N831" s="64"/>
      <c r="O831" s="69"/>
      <c r="P831" s="69"/>
      <c r="Q831" s="69"/>
      <c r="R831" s="64"/>
      <c r="S831" s="64"/>
    </row>
    <row r="832" spans="1:19" hidden="1" x14ac:dyDescent="0.25">
      <c r="A832" s="101">
        <v>41</v>
      </c>
      <c r="B832" s="97" t="s">
        <v>69</v>
      </c>
      <c r="C832" s="129">
        <f t="shared" si="63"/>
        <v>22877123.969999999</v>
      </c>
      <c r="D832" s="63">
        <f>ROUND((F832+G832+H832+I832+J832+K832+M832+O832+P832+Q832+R832+S832)*0.0214,2)</f>
        <v>479313.15</v>
      </c>
      <c r="E832" s="64"/>
      <c r="F832" s="66"/>
      <c r="G832" s="66">
        <v>6460460.4000000004</v>
      </c>
      <c r="H832" s="66"/>
      <c r="I832" s="66"/>
      <c r="J832" s="66"/>
      <c r="K832" s="64"/>
      <c r="L832" s="65"/>
      <c r="M832" s="64"/>
      <c r="N832" s="64"/>
      <c r="O832" s="64"/>
      <c r="P832" s="64">
        <v>2654080.7999999998</v>
      </c>
      <c r="Q832" s="64"/>
      <c r="R832" s="64">
        <v>13283269.619999999</v>
      </c>
      <c r="S832" s="64"/>
    </row>
    <row r="833" spans="1:19" hidden="1" x14ac:dyDescent="0.25">
      <c r="A833" s="101">
        <v>42</v>
      </c>
      <c r="B833" s="67" t="s">
        <v>787</v>
      </c>
      <c r="C833" s="129">
        <f t="shared" si="63"/>
        <v>1137562.07</v>
      </c>
      <c r="D833" s="63"/>
      <c r="E833" s="64">
        <v>1137562.07</v>
      </c>
      <c r="F833" s="69"/>
      <c r="G833" s="64"/>
      <c r="H833" s="64"/>
      <c r="I833" s="64"/>
      <c r="J833" s="64"/>
      <c r="K833" s="64"/>
      <c r="L833" s="65"/>
      <c r="M833" s="64"/>
      <c r="N833" s="64"/>
      <c r="O833" s="68"/>
      <c r="P833" s="64"/>
      <c r="Q833" s="66"/>
      <c r="R833" s="64"/>
      <c r="S833" s="64"/>
    </row>
    <row r="834" spans="1:19" hidden="1" x14ac:dyDescent="0.25">
      <c r="A834" s="101">
        <v>43</v>
      </c>
      <c r="B834" s="67" t="s">
        <v>788</v>
      </c>
      <c r="C834" s="129">
        <f t="shared" si="63"/>
        <v>538408.88</v>
      </c>
      <c r="D834" s="63"/>
      <c r="E834" s="64">
        <v>538408.88</v>
      </c>
      <c r="F834" s="64"/>
      <c r="G834" s="68"/>
      <c r="H834" s="64"/>
      <c r="I834" s="64"/>
      <c r="J834" s="64"/>
      <c r="K834" s="69"/>
      <c r="L834" s="65"/>
      <c r="M834" s="64"/>
      <c r="N834" s="64"/>
      <c r="O834" s="69"/>
      <c r="P834" s="64"/>
      <c r="Q834" s="64"/>
      <c r="R834" s="64"/>
      <c r="S834" s="64"/>
    </row>
    <row r="835" spans="1:19" hidden="1" x14ac:dyDescent="0.25">
      <c r="A835" s="101">
        <v>44</v>
      </c>
      <c r="B835" s="67" t="s">
        <v>789</v>
      </c>
      <c r="C835" s="129">
        <f t="shared" si="63"/>
        <v>190297.02</v>
      </c>
      <c r="D835" s="63"/>
      <c r="E835" s="64">
        <v>190297.02</v>
      </c>
      <c r="F835" s="64"/>
      <c r="G835" s="66"/>
      <c r="H835" s="64"/>
      <c r="I835" s="64"/>
      <c r="J835" s="64"/>
      <c r="K835" s="64"/>
      <c r="L835" s="65"/>
      <c r="M835" s="64"/>
      <c r="N835" s="64"/>
      <c r="O835" s="69"/>
      <c r="P835" s="64"/>
      <c r="Q835" s="64"/>
      <c r="R835" s="64"/>
      <c r="S835" s="64"/>
    </row>
    <row r="836" spans="1:19" hidden="1" x14ac:dyDescent="0.25">
      <c r="A836" s="101">
        <v>45</v>
      </c>
      <c r="B836" s="67" t="s">
        <v>790</v>
      </c>
      <c r="C836" s="129">
        <f t="shared" si="63"/>
        <v>269199.84000000003</v>
      </c>
      <c r="D836" s="63"/>
      <c r="E836" s="64">
        <v>269199.84000000003</v>
      </c>
      <c r="F836" s="64"/>
      <c r="G836" s="68"/>
      <c r="H836" s="64"/>
      <c r="I836" s="64"/>
      <c r="J836" s="64"/>
      <c r="K836" s="69"/>
      <c r="L836" s="65"/>
      <c r="M836" s="64"/>
      <c r="N836" s="64"/>
      <c r="O836" s="64"/>
      <c r="P836" s="64"/>
      <c r="Q836" s="64"/>
      <c r="R836" s="64"/>
      <c r="S836" s="64"/>
    </row>
    <row r="837" spans="1:19" hidden="1" x14ac:dyDescent="0.25">
      <c r="A837" s="101">
        <v>46</v>
      </c>
      <c r="B837" s="67" t="s">
        <v>791</v>
      </c>
      <c r="C837" s="129">
        <f t="shared" si="63"/>
        <v>217343.81</v>
      </c>
      <c r="D837" s="63"/>
      <c r="E837" s="64">
        <v>217343.81</v>
      </c>
      <c r="F837" s="64"/>
      <c r="G837" s="68"/>
      <c r="H837" s="64"/>
      <c r="I837" s="64"/>
      <c r="J837" s="64"/>
      <c r="K837" s="64"/>
      <c r="L837" s="65"/>
      <c r="M837" s="64"/>
      <c r="N837" s="64"/>
      <c r="O837" s="69"/>
      <c r="P837" s="64"/>
      <c r="Q837" s="64"/>
      <c r="R837" s="64"/>
      <c r="S837" s="64"/>
    </row>
    <row r="838" spans="1:19" hidden="1" x14ac:dyDescent="0.25">
      <c r="A838" s="101">
        <v>47</v>
      </c>
      <c r="B838" s="67" t="s">
        <v>792</v>
      </c>
      <c r="C838" s="129">
        <f t="shared" si="63"/>
        <v>191948.91</v>
      </c>
      <c r="D838" s="63"/>
      <c r="E838" s="64">
        <v>191948.91</v>
      </c>
      <c r="F838" s="66"/>
      <c r="G838" s="64"/>
      <c r="H838" s="68"/>
      <c r="I838" s="68"/>
      <c r="J838" s="68"/>
      <c r="K838" s="64"/>
      <c r="L838" s="65"/>
      <c r="M838" s="64"/>
      <c r="N838" s="64"/>
      <c r="O838" s="68"/>
      <c r="P838" s="64"/>
      <c r="Q838" s="68"/>
      <c r="R838" s="64"/>
      <c r="S838" s="64"/>
    </row>
    <row r="839" spans="1:19" hidden="1" x14ac:dyDescent="0.25">
      <c r="A839" s="196" t="s">
        <v>72</v>
      </c>
      <c r="B839" s="196"/>
      <c r="C839" s="100">
        <f t="shared" ref="C839" si="65">ROUND(SUM(D839+E839+F839+G839+H839+I839+J839+K839+M839+O839+P839+Q839+R839+S839),2)</f>
        <v>315749739.94999999</v>
      </c>
      <c r="D839" s="70">
        <f t="shared" ref="D839:M839" si="66">ROUND(SUM(D800:D838),2)</f>
        <v>4170662.41</v>
      </c>
      <c r="E839" s="70">
        <f t="shared" si="66"/>
        <v>9641757.9499999993</v>
      </c>
      <c r="F839" s="70">
        <f t="shared" si="66"/>
        <v>21615504.640000001</v>
      </c>
      <c r="G839" s="70">
        <f t="shared" si="66"/>
        <v>36770218.670000002</v>
      </c>
      <c r="H839" s="70">
        <f t="shared" si="66"/>
        <v>17604218.399999999</v>
      </c>
      <c r="I839" s="70">
        <f t="shared" si="66"/>
        <v>7288554.29</v>
      </c>
      <c r="J839" s="70">
        <f t="shared" si="66"/>
        <v>12843250.17</v>
      </c>
      <c r="K839" s="70">
        <f t="shared" si="66"/>
        <v>0</v>
      </c>
      <c r="L839" s="70">
        <f t="shared" si="66"/>
        <v>0</v>
      </c>
      <c r="M839" s="70">
        <f t="shared" si="66"/>
        <v>0</v>
      </c>
      <c r="N839" s="135" t="s">
        <v>19</v>
      </c>
      <c r="O839" s="70">
        <f>ROUND(SUM(O800:O838),2)</f>
        <v>59296025.509999998</v>
      </c>
      <c r="P839" s="70">
        <f>ROUND(SUM(P800:P838),2)</f>
        <v>19986122.649999999</v>
      </c>
      <c r="Q839" s="70">
        <f>ROUND(SUM(Q800:Q838),2)</f>
        <v>9638231.4299999997</v>
      </c>
      <c r="R839" s="70">
        <f>ROUND(SUM(R800:R838),2)</f>
        <v>116895193.83</v>
      </c>
      <c r="S839" s="70">
        <f>ROUND(SUM(S800:S838),2)</f>
        <v>0</v>
      </c>
    </row>
    <row r="840" spans="1:19" ht="15.75" hidden="1" x14ac:dyDescent="0.25">
      <c r="A840" s="197" t="s">
        <v>73</v>
      </c>
      <c r="B840" s="194"/>
      <c r="C840" s="195"/>
      <c r="D840" s="82"/>
      <c r="E840" s="64"/>
      <c r="F840" s="64"/>
      <c r="G840" s="64"/>
      <c r="H840" s="64"/>
      <c r="I840" s="64"/>
      <c r="J840" s="64"/>
      <c r="K840" s="64"/>
      <c r="L840" s="95"/>
      <c r="M840" s="64"/>
      <c r="N840" s="100"/>
      <c r="O840" s="64"/>
      <c r="P840" s="64"/>
      <c r="Q840" s="64"/>
      <c r="R840" s="64"/>
      <c r="S840" s="69"/>
    </row>
    <row r="841" spans="1:19" hidden="1" x14ac:dyDescent="0.25">
      <c r="A841" s="55">
        <v>48</v>
      </c>
      <c r="B841" s="67" t="s">
        <v>74</v>
      </c>
      <c r="C841" s="129">
        <f>ROUND(SUM(D841+E841+F841+G841+H841+I841+J841+K841+M841+O841+P841+Q841+R841+S841),2)</f>
        <v>5654293.6900000004</v>
      </c>
      <c r="D841" s="63"/>
      <c r="E841" s="64"/>
      <c r="F841" s="64"/>
      <c r="G841" s="64"/>
      <c r="H841" s="64"/>
      <c r="I841" s="64"/>
      <c r="J841" s="64"/>
      <c r="K841" s="64"/>
      <c r="L841" s="65"/>
      <c r="M841" s="64"/>
      <c r="N841" s="64" t="s">
        <v>56</v>
      </c>
      <c r="O841" s="66">
        <v>5654293.6900000004</v>
      </c>
      <c r="P841" s="64"/>
      <c r="Q841" s="64"/>
      <c r="R841" s="64"/>
      <c r="S841" s="64"/>
    </row>
    <row r="842" spans="1:19" hidden="1" x14ac:dyDescent="0.25">
      <c r="A842" s="55">
        <v>49</v>
      </c>
      <c r="B842" s="67" t="s">
        <v>75</v>
      </c>
      <c r="C842" s="129">
        <f t="shared" ref="C842:C854" si="67">ROUND(SUM(D842+E842+F842+G842+H842+I842+J842+K842+M842+O842+P842+Q842+R842+S842),2)</f>
        <v>12046821.25</v>
      </c>
      <c r="D842" s="63">
        <v>223925.65</v>
      </c>
      <c r="E842" s="64"/>
      <c r="F842" s="64">
        <v>2463464.4</v>
      </c>
      <c r="G842" s="68">
        <v>4054401.6</v>
      </c>
      <c r="H842" s="64">
        <v>2419618.7999999998</v>
      </c>
      <c r="I842" s="64">
        <v>1636640.4</v>
      </c>
      <c r="J842" s="64">
        <v>1248770.3999999999</v>
      </c>
      <c r="K842" s="64"/>
      <c r="L842" s="65"/>
      <c r="M842" s="64"/>
      <c r="N842" s="64"/>
      <c r="O842" s="69"/>
      <c r="P842" s="64"/>
      <c r="Q842" s="69"/>
      <c r="R842" s="64"/>
      <c r="S842" s="64"/>
    </row>
    <row r="843" spans="1:19" hidden="1" x14ac:dyDescent="0.25">
      <c r="A843" s="55">
        <v>50</v>
      </c>
      <c r="B843" s="67" t="s">
        <v>76</v>
      </c>
      <c r="C843" s="129">
        <f t="shared" si="67"/>
        <v>11530648.810000001</v>
      </c>
      <c r="D843" s="63">
        <v>116460.00899999999</v>
      </c>
      <c r="E843" s="64"/>
      <c r="F843" s="64">
        <v>3661834.8</v>
      </c>
      <c r="G843" s="68">
        <v>3661834.8</v>
      </c>
      <c r="H843" s="64">
        <v>2015589.6</v>
      </c>
      <c r="I843" s="64">
        <v>1008584.4</v>
      </c>
      <c r="J843" s="64">
        <v>1066345.2</v>
      </c>
      <c r="K843" s="64"/>
      <c r="L843" s="65"/>
      <c r="M843" s="64"/>
      <c r="N843" s="64"/>
      <c r="O843" s="69"/>
      <c r="P843" s="64"/>
      <c r="Q843" s="69"/>
      <c r="R843" s="64"/>
      <c r="S843" s="64"/>
    </row>
    <row r="844" spans="1:19" hidden="1" x14ac:dyDescent="0.25">
      <c r="A844" s="55">
        <v>51</v>
      </c>
      <c r="B844" s="97" t="s">
        <v>77</v>
      </c>
      <c r="C844" s="129">
        <f t="shared" si="67"/>
        <v>6778683.2999999998</v>
      </c>
      <c r="D844" s="63">
        <f t="shared" ref="D844:D851" si="68">ROUND((F844+G844+H844+I844+J844+K844+M844+O844+P844+Q844+R844+S844)*0.0214,2)</f>
        <v>142024.5</v>
      </c>
      <c r="E844" s="64"/>
      <c r="F844" s="66">
        <v>1344058.8</v>
      </c>
      <c r="G844" s="68">
        <v>2636852.4</v>
      </c>
      <c r="H844" s="66">
        <v>1213378.8</v>
      </c>
      <c r="I844" s="66">
        <v>622268.4</v>
      </c>
      <c r="J844" s="66">
        <v>820100.4</v>
      </c>
      <c r="K844" s="64"/>
      <c r="L844" s="65"/>
      <c r="M844" s="64"/>
      <c r="N844" s="64"/>
      <c r="O844" s="69"/>
      <c r="P844" s="64"/>
      <c r="Q844" s="69"/>
      <c r="R844" s="64"/>
      <c r="S844" s="64"/>
    </row>
    <row r="845" spans="1:19" hidden="1" x14ac:dyDescent="0.25">
      <c r="A845" s="55">
        <v>52</v>
      </c>
      <c r="B845" s="67" t="s">
        <v>78</v>
      </c>
      <c r="C845" s="129">
        <f t="shared" si="67"/>
        <v>19786251.739999998</v>
      </c>
      <c r="D845" s="63">
        <v>367785.74</v>
      </c>
      <c r="E845" s="64"/>
      <c r="F845" s="64">
        <v>2459056.7999999998</v>
      </c>
      <c r="G845" s="64">
        <v>3828470.4</v>
      </c>
      <c r="H845" s="64">
        <v>2424798</v>
      </c>
      <c r="I845" s="64">
        <v>1573168.8</v>
      </c>
      <c r="J845" s="64">
        <v>1257367.2</v>
      </c>
      <c r="K845" s="68"/>
      <c r="L845" s="65"/>
      <c r="M845" s="64"/>
      <c r="N845" s="64"/>
      <c r="O845" s="69"/>
      <c r="P845" s="64"/>
      <c r="Q845" s="64">
        <v>7875604.7999999998</v>
      </c>
      <c r="R845" s="64"/>
      <c r="S845" s="64"/>
    </row>
    <row r="846" spans="1:19" hidden="1" x14ac:dyDescent="0.25">
      <c r="A846" s="55">
        <v>53</v>
      </c>
      <c r="B846" s="67" t="s">
        <v>79</v>
      </c>
      <c r="C846" s="129">
        <f t="shared" si="67"/>
        <v>11969955.34</v>
      </c>
      <c r="D846" s="63">
        <f t="shared" si="68"/>
        <v>250790.14</v>
      </c>
      <c r="E846" s="64"/>
      <c r="F846" s="64">
        <v>2024180.4</v>
      </c>
      <c r="G846" s="68">
        <v>3329726.4</v>
      </c>
      <c r="H846" s="64">
        <v>1846414.8</v>
      </c>
      <c r="I846" s="64">
        <v>901992</v>
      </c>
      <c r="J846" s="64">
        <v>646269.6</v>
      </c>
      <c r="K846" s="64"/>
      <c r="L846" s="65"/>
      <c r="M846" s="64"/>
      <c r="N846" s="64"/>
      <c r="O846" s="69"/>
      <c r="P846" s="64">
        <v>2970582</v>
      </c>
      <c r="Q846" s="64"/>
      <c r="R846" s="64"/>
      <c r="S846" s="64"/>
    </row>
    <row r="847" spans="1:19" hidden="1" x14ac:dyDescent="0.25">
      <c r="A847" s="55">
        <v>54</v>
      </c>
      <c r="B847" s="67" t="s">
        <v>80</v>
      </c>
      <c r="C847" s="129">
        <f t="shared" si="67"/>
        <v>8109180.1500000004</v>
      </c>
      <c r="D847" s="63">
        <v>161961.37</v>
      </c>
      <c r="E847" s="64"/>
      <c r="F847" s="64">
        <v>2260988.4</v>
      </c>
      <c r="G847" s="68"/>
      <c r="H847" s="64"/>
      <c r="I847" s="64"/>
      <c r="J847" s="64"/>
      <c r="K847" s="64"/>
      <c r="L847" s="65">
        <v>3</v>
      </c>
      <c r="M847" s="64">
        <v>5686230.3799999999</v>
      </c>
      <c r="N847" s="64"/>
      <c r="O847" s="69"/>
      <c r="P847" s="64"/>
      <c r="Q847" s="64"/>
      <c r="R847" s="64"/>
      <c r="S847" s="64"/>
    </row>
    <row r="848" spans="1:19" hidden="1" x14ac:dyDescent="0.25">
      <c r="A848" s="55">
        <v>55</v>
      </c>
      <c r="B848" s="67" t="s">
        <v>81</v>
      </c>
      <c r="C848" s="129">
        <f t="shared" si="67"/>
        <v>5480626.7999999998</v>
      </c>
      <c r="D848" s="63"/>
      <c r="E848" s="64"/>
      <c r="F848" s="64"/>
      <c r="G848" s="64"/>
      <c r="H848" s="64"/>
      <c r="I848" s="64"/>
      <c r="J848" s="64"/>
      <c r="K848" s="64"/>
      <c r="L848" s="65"/>
      <c r="M848" s="64"/>
      <c r="N848" s="64" t="s">
        <v>56</v>
      </c>
      <c r="O848" s="69">
        <v>5480626.7999999998</v>
      </c>
      <c r="P848" s="64"/>
      <c r="Q848" s="68"/>
      <c r="R848" s="64"/>
      <c r="S848" s="64"/>
    </row>
    <row r="849" spans="1:19" hidden="1" x14ac:dyDescent="0.25">
      <c r="A849" s="55">
        <v>56</v>
      </c>
      <c r="B849" s="67" t="s">
        <v>82</v>
      </c>
      <c r="C849" s="129">
        <f t="shared" si="67"/>
        <v>5531778</v>
      </c>
      <c r="D849" s="63"/>
      <c r="E849" s="64"/>
      <c r="F849" s="68"/>
      <c r="G849" s="68"/>
      <c r="I849" s="68"/>
      <c r="J849" s="68"/>
      <c r="K849" s="64"/>
      <c r="L849" s="65"/>
      <c r="M849" s="64"/>
      <c r="N849" s="64" t="s">
        <v>56</v>
      </c>
      <c r="O849" s="69">
        <v>5531778</v>
      </c>
      <c r="P849" s="64"/>
      <c r="Q849" s="64"/>
      <c r="R849" s="64"/>
      <c r="S849" s="64"/>
    </row>
    <row r="850" spans="1:19" hidden="1" x14ac:dyDescent="0.25">
      <c r="A850" s="55">
        <v>57</v>
      </c>
      <c r="B850" s="67" t="s">
        <v>83</v>
      </c>
      <c r="C850" s="129">
        <f t="shared" si="67"/>
        <v>9225222.3100000005</v>
      </c>
      <c r="D850" s="63">
        <v>171477.90999999997</v>
      </c>
      <c r="E850" s="64"/>
      <c r="F850" s="69">
        <v>2063875.2</v>
      </c>
      <c r="G850" s="68">
        <v>3181312.8</v>
      </c>
      <c r="H850" s="64">
        <v>1857519.6</v>
      </c>
      <c r="I850" s="64">
        <v>902929.2</v>
      </c>
      <c r="J850" s="64">
        <v>1048107.6</v>
      </c>
      <c r="K850" s="64"/>
      <c r="L850" s="65"/>
      <c r="M850" s="64"/>
      <c r="N850" s="74"/>
      <c r="O850" s="75"/>
      <c r="P850" s="64"/>
      <c r="Q850" s="69"/>
      <c r="R850" s="64"/>
      <c r="S850" s="64"/>
    </row>
    <row r="851" spans="1:19" hidden="1" x14ac:dyDescent="0.25">
      <c r="A851" s="55">
        <v>58</v>
      </c>
      <c r="B851" s="67" t="s">
        <v>84</v>
      </c>
      <c r="C851" s="129">
        <f t="shared" si="67"/>
        <v>12670869.02</v>
      </c>
      <c r="D851" s="63">
        <f t="shared" si="68"/>
        <v>265475.42</v>
      </c>
      <c r="E851" s="64"/>
      <c r="F851" s="69">
        <v>2063101.2</v>
      </c>
      <c r="G851" s="66">
        <v>3438786</v>
      </c>
      <c r="H851" s="69">
        <v>1901340</v>
      </c>
      <c r="I851" s="69">
        <v>930286.8</v>
      </c>
      <c r="J851" s="69">
        <v>1049114.3999999999</v>
      </c>
      <c r="K851" s="64"/>
      <c r="L851" s="65"/>
      <c r="M851" s="64"/>
      <c r="N851" s="64"/>
      <c r="O851" s="69"/>
      <c r="P851" s="64">
        <v>3022765.2</v>
      </c>
      <c r="Q851" s="64"/>
      <c r="R851" s="64"/>
      <c r="S851" s="64"/>
    </row>
    <row r="852" spans="1:19" hidden="1" x14ac:dyDescent="0.25">
      <c r="A852" s="55">
        <v>59</v>
      </c>
      <c r="B852" s="67" t="s">
        <v>85</v>
      </c>
      <c r="C852" s="129">
        <f t="shared" si="67"/>
        <v>9326689.1799999997</v>
      </c>
      <c r="D852" s="63">
        <v>173363.98</v>
      </c>
      <c r="E852" s="64"/>
      <c r="F852" s="68">
        <v>2053152</v>
      </c>
      <c r="G852" s="69">
        <v>3269834.4</v>
      </c>
      <c r="H852" s="64">
        <v>1862540.4</v>
      </c>
      <c r="I852" s="64">
        <v>912356.4</v>
      </c>
      <c r="J852" s="64">
        <v>1055442</v>
      </c>
      <c r="K852" s="64"/>
      <c r="L852" s="65"/>
      <c r="M852" s="64"/>
      <c r="N852" s="64"/>
      <c r="O852" s="64"/>
      <c r="P852" s="64"/>
      <c r="Q852" s="66"/>
      <c r="R852" s="64"/>
      <c r="S852" s="64"/>
    </row>
    <row r="853" spans="1:19" hidden="1" x14ac:dyDescent="0.25">
      <c r="A853" s="55">
        <v>60</v>
      </c>
      <c r="B853" s="67" t="s">
        <v>86</v>
      </c>
      <c r="C853" s="129">
        <f t="shared" si="67"/>
        <v>17438700.68</v>
      </c>
      <c r="D853" s="63">
        <v>142508.6</v>
      </c>
      <c r="E853" s="64"/>
      <c r="F853" s="64">
        <v>2222023.3199999998</v>
      </c>
      <c r="G853" s="69">
        <v>3703036.8000000003</v>
      </c>
      <c r="H853" s="64">
        <v>4105493.04</v>
      </c>
      <c r="I853" s="64">
        <v>1841220.72</v>
      </c>
      <c r="J853" s="64">
        <v>2163942.96</v>
      </c>
      <c r="K853" s="64"/>
      <c r="L853" s="65"/>
      <c r="M853" s="64"/>
      <c r="N853" s="64"/>
      <c r="O853" s="64"/>
      <c r="P853" s="64">
        <v>3260475.2399999998</v>
      </c>
      <c r="Q853" s="68"/>
      <c r="R853" s="64"/>
      <c r="S853" s="64"/>
    </row>
    <row r="854" spans="1:19" hidden="1" x14ac:dyDescent="0.25">
      <c r="A854" s="55">
        <v>61</v>
      </c>
      <c r="B854" s="67" t="s">
        <v>87</v>
      </c>
      <c r="C854" s="129">
        <f t="shared" si="67"/>
        <v>5505224.1200000001</v>
      </c>
      <c r="D854" s="63">
        <v>114762.92</v>
      </c>
      <c r="E854" s="64"/>
      <c r="F854" s="64"/>
      <c r="G854" s="64">
        <v>5390461.2000000002</v>
      </c>
      <c r="H854" s="64"/>
      <c r="I854" s="64"/>
      <c r="J854" s="64"/>
      <c r="K854" s="64"/>
      <c r="L854" s="65"/>
      <c r="M854" s="64"/>
      <c r="N854" s="64"/>
      <c r="O854" s="64"/>
      <c r="P854" s="64"/>
      <c r="Q854" s="64"/>
      <c r="R854" s="64"/>
      <c r="S854" s="64"/>
    </row>
    <row r="855" spans="1:19" hidden="1" x14ac:dyDescent="0.25">
      <c r="A855" s="196" t="s">
        <v>103</v>
      </c>
      <c r="B855" s="196"/>
      <c r="C855" s="100">
        <f t="shared" ref="C855" si="69">ROUND(SUM(D855+E855+F855+G855+H855+I855+J855+K855+M855+O855+P855+Q855+R855+S855),2)</f>
        <v>141054944.38999999</v>
      </c>
      <c r="D855" s="70">
        <f>ROUND(SUM(D841:D854),2)</f>
        <v>2130536.2400000002</v>
      </c>
      <c r="E855" s="70">
        <f>ROUND(SUM(E841:E854),2)</f>
        <v>0</v>
      </c>
      <c r="F855" s="70">
        <f>ROUND(SUM(F841:F854),2)</f>
        <v>22615735.32</v>
      </c>
      <c r="G855" s="70">
        <f>ROUND(SUM(G841:G854),2)</f>
        <v>36494716.799999997</v>
      </c>
      <c r="H855" s="70">
        <f t="shared" ref="H855:L855" si="70">ROUND(SUM(H841:H854),2)</f>
        <v>19646693.039999999</v>
      </c>
      <c r="I855" s="70">
        <f t="shared" si="70"/>
        <v>10329447.119999999</v>
      </c>
      <c r="J855" s="70">
        <f t="shared" si="70"/>
        <v>10355459.76</v>
      </c>
      <c r="K855" s="70">
        <f t="shared" si="70"/>
        <v>0</v>
      </c>
      <c r="L855" s="70">
        <f t="shared" si="70"/>
        <v>3</v>
      </c>
      <c r="M855" s="70">
        <f>ROUND(SUM(M841:M854),2)</f>
        <v>5686230.3799999999</v>
      </c>
      <c r="N855" s="70" t="s">
        <v>19</v>
      </c>
      <c r="O855" s="70">
        <f>ROUND(SUM(O841:O854),2)</f>
        <v>16666698.49</v>
      </c>
      <c r="P855" s="70">
        <f>ROUND(SUM(P841:P854),2)</f>
        <v>9253822.4399999995</v>
      </c>
      <c r="Q855" s="70">
        <f>ROUND(SUM(Q841:Q854),2)</f>
        <v>7875604.7999999998</v>
      </c>
      <c r="R855" s="70">
        <f>ROUND(SUM(R841:R854),2)</f>
        <v>0</v>
      </c>
      <c r="S855" s="70">
        <f>ROUND(SUM(S841:S854),2)</f>
        <v>0</v>
      </c>
    </row>
    <row r="856" spans="1:19" ht="15.75" hidden="1" x14ac:dyDescent="0.25">
      <c r="A856" s="197" t="s">
        <v>104</v>
      </c>
      <c r="B856" s="194"/>
      <c r="C856" s="195"/>
      <c r="D856" s="102"/>
      <c r="E856" s="64"/>
      <c r="F856" s="64"/>
      <c r="G856" s="64"/>
      <c r="H856" s="64"/>
      <c r="I856" s="64"/>
      <c r="J856" s="64"/>
      <c r="K856" s="64"/>
      <c r="L856" s="95"/>
      <c r="M856" s="64"/>
      <c r="N856" s="100"/>
      <c r="O856" s="64"/>
      <c r="P856" s="64"/>
      <c r="Q856" s="64"/>
      <c r="R856" s="64"/>
      <c r="S856" s="64"/>
    </row>
    <row r="857" spans="1:19" hidden="1" x14ac:dyDescent="0.25">
      <c r="A857" s="55">
        <v>62</v>
      </c>
      <c r="B857" s="67" t="s">
        <v>1085</v>
      </c>
      <c r="C857" s="129">
        <f t="shared" ref="C857:C862" si="71">ROUND(SUM(D857+E857+F857+G857+H857+I857+J857+K857+M857+O857+P857+Q857+R857+S857),2)</f>
        <v>6337645.5099999998</v>
      </c>
      <c r="D857" s="63">
        <v>135721.56</v>
      </c>
      <c r="E857" s="64">
        <v>142571.95000000001</v>
      </c>
      <c r="F857" s="14"/>
      <c r="G857" s="69"/>
      <c r="H857" s="64"/>
      <c r="I857" s="64"/>
      <c r="J857" s="64"/>
      <c r="K857" s="64"/>
      <c r="L857" s="65">
        <v>3</v>
      </c>
      <c r="M857" s="64">
        <v>6059352</v>
      </c>
      <c r="N857" s="64"/>
      <c r="O857" s="69"/>
      <c r="P857" s="64"/>
      <c r="Q857" s="66"/>
      <c r="R857" s="64"/>
      <c r="S857" s="64"/>
    </row>
    <row r="858" spans="1:19" hidden="1" x14ac:dyDescent="0.25">
      <c r="A858" s="55">
        <v>63</v>
      </c>
      <c r="B858" s="67" t="s">
        <v>1079</v>
      </c>
      <c r="C858" s="129">
        <f t="shared" si="71"/>
        <v>6337240.2999999998</v>
      </c>
      <c r="D858" s="63">
        <v>135721.56</v>
      </c>
      <c r="E858" s="64">
        <v>142166.74</v>
      </c>
      <c r="F858" s="64"/>
      <c r="G858" s="64"/>
      <c r="H858" s="64"/>
      <c r="I858" s="64"/>
      <c r="J858" s="64"/>
      <c r="K858" s="64"/>
      <c r="L858" s="65">
        <v>3</v>
      </c>
      <c r="M858" s="64">
        <v>6059352</v>
      </c>
      <c r="N858" s="64"/>
      <c r="O858" s="69"/>
      <c r="P858" s="64"/>
      <c r="Q858" s="66"/>
      <c r="R858" s="64"/>
      <c r="S858" s="64"/>
    </row>
    <row r="859" spans="1:19" hidden="1" x14ac:dyDescent="0.25">
      <c r="A859" s="55">
        <v>64</v>
      </c>
      <c r="B859" s="67" t="s">
        <v>1082</v>
      </c>
      <c r="C859" s="129">
        <f t="shared" si="71"/>
        <v>6302150.9199999999</v>
      </c>
      <c r="D859" s="63">
        <v>100228.81</v>
      </c>
      <c r="E859" s="64">
        <v>142567.10999999999</v>
      </c>
      <c r="F859" s="64"/>
      <c r="G859" s="64"/>
      <c r="H859" s="64"/>
      <c r="I859" s="64"/>
      <c r="J859" s="64"/>
      <c r="K859" s="64"/>
      <c r="L859" s="65">
        <v>3</v>
      </c>
      <c r="M859" s="64">
        <v>6059355</v>
      </c>
      <c r="N859" s="64"/>
      <c r="O859" s="69"/>
      <c r="P859" s="64"/>
      <c r="Q859" s="68"/>
      <c r="R859" s="64"/>
      <c r="S859" s="64"/>
    </row>
    <row r="860" spans="1:19" hidden="1" x14ac:dyDescent="0.25">
      <c r="A860" s="55">
        <v>65</v>
      </c>
      <c r="B860" s="67" t="s">
        <v>1084</v>
      </c>
      <c r="C860" s="129">
        <f t="shared" si="71"/>
        <v>6337577.6399999997</v>
      </c>
      <c r="D860" s="63">
        <v>135721.56</v>
      </c>
      <c r="E860" s="64">
        <v>142502.07999999999</v>
      </c>
      <c r="F860" s="64"/>
      <c r="G860" s="64"/>
      <c r="H860" s="64"/>
      <c r="I860" s="64"/>
      <c r="J860" s="64"/>
      <c r="K860" s="64"/>
      <c r="L860" s="65">
        <v>3</v>
      </c>
      <c r="M860" s="64">
        <v>6059354</v>
      </c>
      <c r="N860" s="64"/>
      <c r="O860" s="69"/>
      <c r="P860" s="64"/>
      <c r="Q860" s="68"/>
      <c r="R860" s="64"/>
      <c r="S860" s="64"/>
    </row>
    <row r="861" spans="1:19" hidden="1" x14ac:dyDescent="0.25">
      <c r="A861" s="55">
        <v>66</v>
      </c>
      <c r="B861" s="67" t="s">
        <v>1077</v>
      </c>
      <c r="C861" s="129">
        <f t="shared" si="71"/>
        <v>12539842.890000001</v>
      </c>
      <c r="D861" s="63">
        <v>271443.11</v>
      </c>
      <c r="E861" s="64">
        <v>149705.57999999999</v>
      </c>
      <c r="F861" s="64"/>
      <c r="G861" s="64"/>
      <c r="H861" s="64"/>
      <c r="I861" s="64"/>
      <c r="J861" s="64"/>
      <c r="K861" s="64"/>
      <c r="L861" s="65">
        <v>6</v>
      </c>
      <c r="M861" s="64">
        <v>12118694.199999999</v>
      </c>
      <c r="N861" s="64"/>
      <c r="O861" s="69"/>
      <c r="P861" s="64"/>
      <c r="Q861" s="66"/>
      <c r="R861" s="64"/>
      <c r="S861" s="64"/>
    </row>
    <row r="862" spans="1:19" hidden="1" x14ac:dyDescent="0.25">
      <c r="A862" s="55">
        <v>67</v>
      </c>
      <c r="B862" s="67" t="s">
        <v>1078</v>
      </c>
      <c r="C862" s="129">
        <f t="shared" si="71"/>
        <v>12468557.42</v>
      </c>
      <c r="D862" s="63">
        <v>200457.64</v>
      </c>
      <c r="E862" s="64">
        <v>149388.57999999999</v>
      </c>
      <c r="F862" s="64"/>
      <c r="G862" s="64"/>
      <c r="H862" s="64"/>
      <c r="I862" s="64"/>
      <c r="J862" s="64"/>
      <c r="K862" s="64"/>
      <c r="L862" s="65">
        <v>6</v>
      </c>
      <c r="M862" s="64">
        <v>12118711.199999999</v>
      </c>
      <c r="N862" s="64"/>
      <c r="O862" s="69"/>
      <c r="P862" s="64"/>
      <c r="Q862" s="66"/>
      <c r="R862" s="64"/>
      <c r="S862" s="64"/>
    </row>
    <row r="863" spans="1:19" hidden="1" x14ac:dyDescent="0.25">
      <c r="A863" s="55">
        <v>68</v>
      </c>
      <c r="B863" s="67" t="s">
        <v>109</v>
      </c>
      <c r="C863" s="129">
        <f>ROUND(SUM(D863+E863+F863+G863+H863+I863+J863+K863+M863+O863+P863+Q863+R863+S863),2)</f>
        <v>37369762.969999999</v>
      </c>
      <c r="D863" s="63">
        <f>ROUND((F863+G863+H863+I863+J863+K863+M863+O863+P863+Q863+R863+S863)*0.0214,2)</f>
        <v>782957.63</v>
      </c>
      <c r="E863" s="64"/>
      <c r="F863" s="64"/>
      <c r="G863" s="64"/>
      <c r="H863" s="64"/>
      <c r="I863" s="64"/>
      <c r="J863" s="69">
        <v>5217091.97</v>
      </c>
      <c r="K863" s="64"/>
      <c r="L863" s="65"/>
      <c r="M863" s="64"/>
      <c r="N863" s="64" t="s">
        <v>56</v>
      </c>
      <c r="O863" s="69">
        <v>12121666.92</v>
      </c>
      <c r="P863" s="64"/>
      <c r="Q863" s="66">
        <v>19248046.449999999</v>
      </c>
      <c r="R863" s="64"/>
      <c r="S863" s="64"/>
    </row>
    <row r="864" spans="1:19" hidden="1" x14ac:dyDescent="0.25">
      <c r="A864" s="55">
        <v>69</v>
      </c>
      <c r="B864" s="67" t="s">
        <v>1097</v>
      </c>
      <c r="C864" s="129">
        <f t="shared" ref="C864:C878" si="72">ROUND(SUM(D864+E864+F864+G864+H864+I864+J864+K864+M864+O864+P864+Q864+R864+S864),2)</f>
        <v>9513920.6400000006</v>
      </c>
      <c r="D864" s="63">
        <v>190982.15</v>
      </c>
      <c r="E864" s="64">
        <v>166574.89000000001</v>
      </c>
      <c r="F864" s="64"/>
      <c r="G864" s="64"/>
      <c r="H864" s="64"/>
      <c r="I864" s="64"/>
      <c r="J864" s="64"/>
      <c r="K864" s="64"/>
      <c r="L864" s="65">
        <v>4</v>
      </c>
      <c r="M864" s="64">
        <v>9156363.5999999996</v>
      </c>
      <c r="N864" s="64"/>
      <c r="O864" s="69"/>
      <c r="P864" s="64"/>
      <c r="Q864" s="68"/>
      <c r="R864" s="64"/>
      <c r="S864" s="64"/>
    </row>
    <row r="865" spans="1:19" hidden="1" x14ac:dyDescent="0.25">
      <c r="A865" s="55">
        <v>70</v>
      </c>
      <c r="B865" s="67" t="s">
        <v>1081</v>
      </c>
      <c r="C865" s="129">
        <f t="shared" si="72"/>
        <v>8360275.5599999996</v>
      </c>
      <c r="D865" s="63">
        <v>133721.14000000001</v>
      </c>
      <c r="E865" s="64">
        <v>147440.82</v>
      </c>
      <c r="F865" s="64"/>
      <c r="G865" s="64"/>
      <c r="H865" s="64"/>
      <c r="I865" s="64"/>
      <c r="J865" s="64"/>
      <c r="K865" s="64"/>
      <c r="L865" s="65">
        <v>4</v>
      </c>
      <c r="M865" s="64">
        <v>8079113.5999999996</v>
      </c>
      <c r="N865" s="64"/>
      <c r="O865" s="69"/>
      <c r="P865" s="64"/>
      <c r="Q865" s="68"/>
      <c r="R865" s="64"/>
      <c r="S865" s="64"/>
    </row>
    <row r="866" spans="1:19" hidden="1" x14ac:dyDescent="0.25">
      <c r="A866" s="55">
        <v>71</v>
      </c>
      <c r="B866" s="67" t="s">
        <v>110</v>
      </c>
      <c r="C866" s="129">
        <f t="shared" si="72"/>
        <v>1607725.98</v>
      </c>
      <c r="D866" s="63"/>
      <c r="E866" s="64">
        <v>1607725.98</v>
      </c>
      <c r="F866" s="68"/>
      <c r="G866" s="64"/>
      <c r="H866" s="68"/>
      <c r="I866" s="68"/>
      <c r="J866" s="68"/>
      <c r="K866" s="64"/>
      <c r="L866" s="65"/>
      <c r="M866" s="64"/>
      <c r="N866" s="64"/>
      <c r="O866" s="66"/>
      <c r="P866" s="64"/>
      <c r="Q866" s="68"/>
      <c r="R866" s="64"/>
      <c r="S866" s="64"/>
    </row>
    <row r="867" spans="1:19" hidden="1" x14ac:dyDescent="0.25">
      <c r="A867" s="55">
        <v>72</v>
      </c>
      <c r="B867" s="67" t="s">
        <v>114</v>
      </c>
      <c r="C867" s="129">
        <f t="shared" si="72"/>
        <v>7864960.0300000003</v>
      </c>
      <c r="D867" s="63">
        <v>164783.76999999999</v>
      </c>
      <c r="E867" s="64"/>
      <c r="F867" s="68"/>
      <c r="G867" s="64"/>
      <c r="H867" s="68"/>
      <c r="I867" s="68"/>
      <c r="J867" s="68"/>
      <c r="K867" s="64"/>
      <c r="L867" s="65"/>
      <c r="M867" s="64"/>
      <c r="N867" s="64" t="s">
        <v>56</v>
      </c>
      <c r="O867" s="68">
        <v>7700176.2599999998</v>
      </c>
      <c r="P867" s="64"/>
      <c r="Q867" s="68"/>
      <c r="R867" s="64"/>
      <c r="S867" s="64"/>
    </row>
    <row r="868" spans="1:19" hidden="1" x14ac:dyDescent="0.25">
      <c r="A868" s="55">
        <v>73</v>
      </c>
      <c r="B868" s="67" t="s">
        <v>1098</v>
      </c>
      <c r="C868" s="129">
        <f t="shared" si="72"/>
        <v>14193903.369999999</v>
      </c>
      <c r="D868" s="63">
        <v>286538.36</v>
      </c>
      <c r="E868" s="64">
        <v>172819.61</v>
      </c>
      <c r="F868" s="68"/>
      <c r="G868" s="64"/>
      <c r="H868" s="68"/>
      <c r="I868" s="68"/>
      <c r="J868" s="68"/>
      <c r="K868" s="64"/>
      <c r="L868" s="65">
        <v>6</v>
      </c>
      <c r="M868" s="64">
        <v>13734545.4</v>
      </c>
      <c r="N868" s="64"/>
      <c r="O868" s="68"/>
      <c r="P868" s="64"/>
      <c r="Q868" s="68"/>
      <c r="R868" s="64"/>
      <c r="S868" s="64"/>
    </row>
    <row r="869" spans="1:19" hidden="1" x14ac:dyDescent="0.25">
      <c r="A869" s="55">
        <v>74</v>
      </c>
      <c r="B869" s="67" t="s">
        <v>117</v>
      </c>
      <c r="C869" s="129">
        <f t="shared" si="72"/>
        <v>35680941.329999998</v>
      </c>
      <c r="D869" s="63">
        <f t="shared" ref="D869:D878" si="73">ROUND((F869+G869+H869+I869+J869+K869+M869+O869+P869+Q869+R869+S869)*0.0214,2)</f>
        <v>747574.06</v>
      </c>
      <c r="E869" s="64"/>
      <c r="F869" s="64">
        <v>4717413.5999999996</v>
      </c>
      <c r="G869" s="64">
        <v>13222244.4</v>
      </c>
      <c r="H869" s="64">
        <v>8334859.71</v>
      </c>
      <c r="I869" s="64">
        <v>3919789.26</v>
      </c>
      <c r="J869" s="64">
        <v>4739060.3</v>
      </c>
      <c r="K869" s="64"/>
      <c r="L869" s="65"/>
      <c r="M869" s="64"/>
      <c r="N869" s="64"/>
      <c r="O869" s="69"/>
      <c r="P869" s="64"/>
      <c r="Q869" s="68"/>
      <c r="R869" s="64"/>
      <c r="S869" s="64"/>
    </row>
    <row r="870" spans="1:19" hidden="1" x14ac:dyDescent="0.25">
      <c r="A870" s="55">
        <v>75</v>
      </c>
      <c r="B870" s="67" t="s">
        <v>118</v>
      </c>
      <c r="C870" s="129">
        <f t="shared" si="72"/>
        <v>12232027.67</v>
      </c>
      <c r="D870" s="63">
        <f t="shared" si="73"/>
        <v>256280.98</v>
      </c>
      <c r="E870" s="64"/>
      <c r="F870" s="69">
        <v>2072432.85</v>
      </c>
      <c r="G870" s="64"/>
      <c r="H870" s="64">
        <v>4830516.66</v>
      </c>
      <c r="I870" s="64">
        <v>2310060.77</v>
      </c>
      <c r="J870" s="64">
        <v>2762736.41</v>
      </c>
      <c r="K870" s="64"/>
      <c r="L870" s="65"/>
      <c r="M870" s="64"/>
      <c r="N870" s="74"/>
      <c r="O870" s="75"/>
      <c r="P870" s="64"/>
      <c r="Q870" s="66"/>
      <c r="R870" s="64"/>
      <c r="S870" s="64"/>
    </row>
    <row r="871" spans="1:19" hidden="1" x14ac:dyDescent="0.25">
      <c r="A871" s="55">
        <v>76</v>
      </c>
      <c r="B871" s="67" t="s">
        <v>119</v>
      </c>
      <c r="C871" s="129">
        <f t="shared" si="72"/>
        <v>54311739.189999998</v>
      </c>
      <c r="D871" s="63">
        <f t="shared" si="73"/>
        <v>1137919.74</v>
      </c>
      <c r="E871" s="64"/>
      <c r="F871" s="69">
        <v>4198530</v>
      </c>
      <c r="G871" s="69">
        <v>12137466</v>
      </c>
      <c r="H871" s="69"/>
      <c r="I871" s="69"/>
      <c r="J871" s="69">
        <v>4174997.69</v>
      </c>
      <c r="K871" s="64"/>
      <c r="L871" s="65"/>
      <c r="M871" s="64"/>
      <c r="N871" s="64" t="s">
        <v>56</v>
      </c>
      <c r="O871" s="69">
        <v>10672097.52</v>
      </c>
      <c r="P871" s="64">
        <v>5044459.2</v>
      </c>
      <c r="Q871" s="68">
        <v>16946269.039999999</v>
      </c>
      <c r="R871" s="64"/>
      <c r="S871" s="64"/>
    </row>
    <row r="872" spans="1:19" hidden="1" x14ac:dyDescent="0.25">
      <c r="A872" s="55">
        <v>77</v>
      </c>
      <c r="B872" s="67" t="s">
        <v>120</v>
      </c>
      <c r="C872" s="129">
        <f t="shared" si="72"/>
        <v>30010945.57</v>
      </c>
      <c r="D872" s="63">
        <f t="shared" si="73"/>
        <v>628778.38</v>
      </c>
      <c r="E872" s="64"/>
      <c r="F872" s="64">
        <v>1914591.46</v>
      </c>
      <c r="G872" s="69">
        <v>6186129.6100000003</v>
      </c>
      <c r="H872" s="64">
        <v>4490357.0999999996</v>
      </c>
      <c r="I872" s="64">
        <v>2147388.89</v>
      </c>
      <c r="J872" s="64">
        <v>2568187.61</v>
      </c>
      <c r="K872" s="64"/>
      <c r="L872" s="65"/>
      <c r="M872" s="64"/>
      <c r="N872" s="64" t="s">
        <v>56</v>
      </c>
      <c r="O872" s="64">
        <v>7288028.1699999999</v>
      </c>
      <c r="P872" s="64"/>
      <c r="Q872" s="66">
        <v>4787484.3499999996</v>
      </c>
      <c r="R872" s="64"/>
      <c r="S872" s="64"/>
    </row>
    <row r="873" spans="1:19" hidden="1" x14ac:dyDescent="0.25">
      <c r="A873" s="55">
        <v>78</v>
      </c>
      <c r="B873" s="67" t="s">
        <v>1080</v>
      </c>
      <c r="C873" s="129">
        <f t="shared" si="72"/>
        <v>4275035.46</v>
      </c>
      <c r="D873" s="63">
        <v>90481.03</v>
      </c>
      <c r="E873" s="64">
        <v>145038.23000000001</v>
      </c>
      <c r="F873" s="64"/>
      <c r="G873" s="64"/>
      <c r="H873" s="64"/>
      <c r="I873" s="64"/>
      <c r="J873" s="64"/>
      <c r="K873" s="64"/>
      <c r="L873" s="65">
        <v>2</v>
      </c>
      <c r="M873" s="64">
        <v>4039516.2</v>
      </c>
      <c r="N873" s="64"/>
      <c r="O873" s="64"/>
      <c r="P873" s="64"/>
      <c r="Q873" s="68"/>
      <c r="R873" s="64"/>
      <c r="S873" s="64"/>
    </row>
    <row r="874" spans="1:19" hidden="1" x14ac:dyDescent="0.25">
      <c r="A874" s="55">
        <v>79</v>
      </c>
      <c r="B874" s="67" t="s">
        <v>1076</v>
      </c>
      <c r="C874" s="129">
        <f t="shared" si="72"/>
        <v>2197708.5</v>
      </c>
      <c r="D874" s="63">
        <v>45240.52</v>
      </c>
      <c r="E874" s="64">
        <v>132737.38</v>
      </c>
      <c r="F874" s="64"/>
      <c r="G874" s="64"/>
      <c r="H874" s="64"/>
      <c r="I874" s="64"/>
      <c r="J874" s="64"/>
      <c r="K874" s="64"/>
      <c r="L874" s="65">
        <v>1</v>
      </c>
      <c r="M874" s="64">
        <v>2019730.6</v>
      </c>
      <c r="N874" s="64"/>
      <c r="O874" s="64"/>
      <c r="P874" s="64"/>
      <c r="Q874" s="68"/>
      <c r="R874" s="64"/>
      <c r="S874" s="64"/>
    </row>
    <row r="875" spans="1:19" hidden="1" x14ac:dyDescent="0.25">
      <c r="A875" s="55">
        <v>80</v>
      </c>
      <c r="B875" s="67" t="s">
        <v>1075</v>
      </c>
      <c r="C875" s="129">
        <f t="shared" si="72"/>
        <v>12468456.01</v>
      </c>
      <c r="D875" s="63">
        <v>200457.64</v>
      </c>
      <c r="E875" s="64">
        <v>149287.17000000001</v>
      </c>
      <c r="F875" s="64"/>
      <c r="G875" s="64"/>
      <c r="H875" s="64"/>
      <c r="I875" s="64"/>
      <c r="J875" s="64"/>
      <c r="K875" s="64"/>
      <c r="L875" s="65">
        <v>6</v>
      </c>
      <c r="M875" s="64">
        <v>12118711.199999999</v>
      </c>
      <c r="N875" s="64"/>
      <c r="O875" s="68"/>
      <c r="P875" s="64"/>
      <c r="Q875" s="64"/>
      <c r="R875" s="64"/>
      <c r="S875" s="64"/>
    </row>
    <row r="876" spans="1:19" hidden="1" x14ac:dyDescent="0.25">
      <c r="A876" s="55">
        <v>81</v>
      </c>
      <c r="B876" s="67" t="s">
        <v>1083</v>
      </c>
      <c r="C876" s="129">
        <f t="shared" si="72"/>
        <v>16675153.85</v>
      </c>
      <c r="D876" s="63">
        <v>361924.15</v>
      </c>
      <c r="E876" s="64">
        <v>154954.9</v>
      </c>
      <c r="F876" s="64"/>
      <c r="G876" s="64"/>
      <c r="H876" s="64"/>
      <c r="I876" s="64"/>
      <c r="J876" s="64"/>
      <c r="K876" s="64"/>
      <c r="L876" s="65">
        <v>8</v>
      </c>
      <c r="M876" s="64">
        <v>16158274.800000001</v>
      </c>
      <c r="N876" s="64"/>
      <c r="O876" s="68"/>
      <c r="P876" s="64"/>
      <c r="Q876" s="64"/>
      <c r="R876" s="64"/>
      <c r="S876" s="64"/>
    </row>
    <row r="877" spans="1:19" hidden="1" x14ac:dyDescent="0.25">
      <c r="A877" s="55">
        <v>82</v>
      </c>
      <c r="B877" s="67" t="s">
        <v>1096</v>
      </c>
      <c r="C877" s="129">
        <f t="shared" si="72"/>
        <v>14191408.41</v>
      </c>
      <c r="D877" s="63">
        <v>286391.43</v>
      </c>
      <c r="E877" s="64">
        <v>170470.98</v>
      </c>
      <c r="F877" s="64"/>
      <c r="G877" s="64"/>
      <c r="H877" s="64"/>
      <c r="I877" s="64"/>
      <c r="J877" s="64"/>
      <c r="K877" s="64"/>
      <c r="L877" s="65">
        <v>6</v>
      </c>
      <c r="M877" s="64">
        <v>13734546</v>
      </c>
      <c r="N877" s="64"/>
      <c r="O877" s="68"/>
      <c r="P877" s="64"/>
      <c r="Q877" s="64"/>
      <c r="R877" s="64"/>
      <c r="S877" s="64"/>
    </row>
    <row r="878" spans="1:19" hidden="1" x14ac:dyDescent="0.25">
      <c r="A878" s="55">
        <v>83</v>
      </c>
      <c r="B878" s="67" t="s">
        <v>123</v>
      </c>
      <c r="C878" s="129">
        <f t="shared" si="72"/>
        <v>4272858.92</v>
      </c>
      <c r="D878" s="63">
        <f t="shared" si="73"/>
        <v>89523.38</v>
      </c>
      <c r="E878" s="64"/>
      <c r="F878" s="64"/>
      <c r="G878" s="69"/>
      <c r="H878" s="64"/>
      <c r="I878" s="64"/>
      <c r="J878" s="64">
        <v>4183335.54</v>
      </c>
      <c r="K878" s="64"/>
      <c r="L878" s="65"/>
      <c r="M878" s="64"/>
      <c r="N878" s="64"/>
      <c r="O878" s="64"/>
      <c r="P878" s="64"/>
      <c r="Q878" s="68"/>
      <c r="R878" s="64"/>
      <c r="S878" s="64"/>
    </row>
    <row r="879" spans="1:19" hidden="1" x14ac:dyDescent="0.25">
      <c r="A879" s="190" t="s">
        <v>126</v>
      </c>
      <c r="B879" s="191"/>
      <c r="C879" s="100">
        <f>ROUND(SUM(D879+E879+F879+G879+H879+I879+J879+K879+M879+O879+P879+Q879+R879+S879),2)</f>
        <v>315549838.13999999</v>
      </c>
      <c r="D879" s="70">
        <f t="shared" ref="D879:S879" si="74">ROUND(SUM(D857:D878),2)</f>
        <v>6382848.5999999996</v>
      </c>
      <c r="E879" s="70">
        <f t="shared" si="74"/>
        <v>3715952</v>
      </c>
      <c r="F879" s="70">
        <f t="shared" si="74"/>
        <v>12902967.91</v>
      </c>
      <c r="G879" s="70">
        <f t="shared" si="74"/>
        <v>31545840.010000002</v>
      </c>
      <c r="H879" s="70">
        <f t="shared" si="74"/>
        <v>17655733.469999999</v>
      </c>
      <c r="I879" s="70">
        <f t="shared" si="74"/>
        <v>8377238.9199999999</v>
      </c>
      <c r="J879" s="70">
        <f t="shared" si="74"/>
        <v>23645409.52</v>
      </c>
      <c r="K879" s="70">
        <f t="shared" si="74"/>
        <v>0</v>
      </c>
      <c r="L879" s="70">
        <f t="shared" si="74"/>
        <v>61</v>
      </c>
      <c r="M879" s="70">
        <f t="shared" si="74"/>
        <v>127515619.8</v>
      </c>
      <c r="N879" s="70">
        <f t="shared" si="74"/>
        <v>0</v>
      </c>
      <c r="O879" s="70">
        <f t="shared" si="74"/>
        <v>37781968.869999997</v>
      </c>
      <c r="P879" s="70">
        <f t="shared" si="74"/>
        <v>5044459.2</v>
      </c>
      <c r="Q879" s="70">
        <f t="shared" si="74"/>
        <v>40981799.840000004</v>
      </c>
      <c r="R879" s="70">
        <f t="shared" si="74"/>
        <v>0</v>
      </c>
      <c r="S879" s="70">
        <f t="shared" si="74"/>
        <v>0</v>
      </c>
    </row>
    <row r="880" spans="1:19" ht="15.75" hidden="1" x14ac:dyDescent="0.25">
      <c r="A880" s="197" t="s">
        <v>127</v>
      </c>
      <c r="B880" s="194"/>
      <c r="C880" s="195"/>
      <c r="D880" s="82"/>
      <c r="E880" s="64"/>
      <c r="F880" s="64"/>
      <c r="G880" s="64"/>
      <c r="H880" s="64"/>
      <c r="I880" s="64"/>
      <c r="J880" s="64"/>
      <c r="K880" s="64"/>
      <c r="L880" s="95"/>
      <c r="M880" s="64"/>
      <c r="N880" s="100"/>
      <c r="O880" s="64"/>
      <c r="P880" s="64"/>
      <c r="Q880" s="64"/>
      <c r="R880" s="64"/>
      <c r="S880" s="64"/>
    </row>
    <row r="881" spans="1:19" hidden="1" x14ac:dyDescent="0.25">
      <c r="A881" s="55">
        <v>84</v>
      </c>
      <c r="B881" s="67" t="s">
        <v>129</v>
      </c>
      <c r="C881" s="129">
        <f t="shared" ref="C881:C912" si="75">ROUND(SUM(D881+E881+F881+G881+H881+I881+J881+K881+M881+O881+P881+Q881+R881+S881),2)</f>
        <v>15508537.109999999</v>
      </c>
      <c r="D881" s="63">
        <f>ROUND((F881+G881+H881+I881+J881+K881+M881+O881+P881+Q881+R881+S881)*0.0214,2)</f>
        <v>324929.21000000002</v>
      </c>
      <c r="E881" s="64"/>
      <c r="F881" s="64">
        <v>1098307.6399999999</v>
      </c>
      <c r="G881" s="64"/>
      <c r="H881" s="64"/>
      <c r="I881" s="64"/>
      <c r="J881" s="64">
        <v>2097338.69</v>
      </c>
      <c r="K881" s="64"/>
      <c r="L881" s="50"/>
      <c r="M881" s="64"/>
      <c r="N881" s="64" t="s">
        <v>111</v>
      </c>
      <c r="O881" s="66">
        <v>4958387.33</v>
      </c>
      <c r="P881" s="64">
        <v>2345817.7200000002</v>
      </c>
      <c r="Q881" s="68">
        <v>4683756.5199999996</v>
      </c>
      <c r="R881" s="64"/>
      <c r="S881" s="64"/>
    </row>
    <row r="882" spans="1:19" hidden="1" x14ac:dyDescent="0.25">
      <c r="A882" s="55">
        <v>85</v>
      </c>
      <c r="B882" s="67" t="s">
        <v>130</v>
      </c>
      <c r="C882" s="129">
        <f t="shared" si="75"/>
        <v>5694228.8600000003</v>
      </c>
      <c r="D882" s="63">
        <f>ROUND((F882+G882+H882+I882+J882+K882+M882+O882+P882+Q882+R882+S882)*0.0214,2)</f>
        <v>119303.4</v>
      </c>
      <c r="E882" s="64"/>
      <c r="F882" s="64"/>
      <c r="G882" s="68"/>
      <c r="H882" s="68"/>
      <c r="I882" s="68"/>
      <c r="J882" s="68">
        <v>890641.06</v>
      </c>
      <c r="K882" s="64"/>
      <c r="L882" s="50"/>
      <c r="M882" s="64"/>
      <c r="N882" s="64"/>
      <c r="O882" s="66"/>
      <c r="P882" s="68"/>
      <c r="Q882" s="66">
        <v>4684284.4000000004</v>
      </c>
      <c r="R882" s="64"/>
      <c r="S882" s="64"/>
    </row>
    <row r="883" spans="1:19" hidden="1" x14ac:dyDescent="0.25">
      <c r="A883" s="55">
        <v>86</v>
      </c>
      <c r="B883" s="62" t="s">
        <v>793</v>
      </c>
      <c r="C883" s="129">
        <f t="shared" si="75"/>
        <v>64780.28</v>
      </c>
      <c r="D883" s="63"/>
      <c r="E883" s="64">
        <v>64780.28</v>
      </c>
      <c r="F883" s="64"/>
      <c r="G883" s="64"/>
      <c r="H883" s="64"/>
      <c r="I883" s="64"/>
      <c r="J883" s="64"/>
      <c r="K883" s="64"/>
      <c r="L883" s="50"/>
      <c r="M883" s="64"/>
      <c r="N883" s="64"/>
      <c r="O883" s="66"/>
      <c r="P883" s="64"/>
      <c r="Q883" s="69"/>
      <c r="R883" s="64"/>
      <c r="S883" s="64"/>
    </row>
    <row r="884" spans="1:19" hidden="1" x14ac:dyDescent="0.25">
      <c r="A884" s="55">
        <v>87</v>
      </c>
      <c r="B884" s="62" t="s">
        <v>794</v>
      </c>
      <c r="C884" s="129">
        <f t="shared" si="75"/>
        <v>71873.11</v>
      </c>
      <c r="D884" s="63"/>
      <c r="E884" s="64">
        <v>71873.11</v>
      </c>
      <c r="F884" s="69"/>
      <c r="G884" s="64"/>
      <c r="H884" s="69"/>
      <c r="I884" s="69"/>
      <c r="J884" s="69"/>
      <c r="K884" s="64"/>
      <c r="L884" s="50"/>
      <c r="M884" s="64"/>
      <c r="N884" s="64"/>
      <c r="O884" s="66"/>
      <c r="P884" s="64"/>
      <c r="Q884" s="66"/>
      <c r="R884" s="64"/>
      <c r="S884" s="64"/>
    </row>
    <row r="885" spans="1:19" hidden="1" x14ac:dyDescent="0.25">
      <c r="A885" s="55">
        <v>88</v>
      </c>
      <c r="B885" s="62" t="s">
        <v>795</v>
      </c>
      <c r="C885" s="129">
        <f t="shared" si="75"/>
        <v>119904.42</v>
      </c>
      <c r="D885" s="63"/>
      <c r="E885" s="64">
        <v>119904.42</v>
      </c>
      <c r="F885" s="64"/>
      <c r="G885" s="64"/>
      <c r="H885" s="64"/>
      <c r="I885" s="64"/>
      <c r="J885" s="64"/>
      <c r="K885" s="64"/>
      <c r="L885" s="50"/>
      <c r="M885" s="64"/>
      <c r="N885" s="64"/>
      <c r="O885" s="66"/>
      <c r="P885" s="64"/>
      <c r="Q885" s="68"/>
      <c r="R885" s="64"/>
      <c r="S885" s="64"/>
    </row>
    <row r="886" spans="1:19" hidden="1" x14ac:dyDescent="0.25">
      <c r="A886" s="55">
        <v>89</v>
      </c>
      <c r="B886" s="67" t="s">
        <v>796</v>
      </c>
      <c r="C886" s="129">
        <f t="shared" si="75"/>
        <v>332443.84000000003</v>
      </c>
      <c r="D886" s="63"/>
      <c r="E886" s="64">
        <v>332443.84000000003</v>
      </c>
      <c r="F886" s="68"/>
      <c r="G886" s="64"/>
      <c r="H886" s="68"/>
      <c r="I886" s="68"/>
      <c r="J886" s="68"/>
      <c r="K886" s="64"/>
      <c r="L886" s="50"/>
      <c r="M886" s="64"/>
      <c r="N886" s="64"/>
      <c r="O886" s="66"/>
      <c r="P886" s="64"/>
      <c r="Q886" s="68"/>
      <c r="R886" s="64"/>
      <c r="S886" s="64"/>
    </row>
    <row r="887" spans="1:19" hidden="1" x14ac:dyDescent="0.25">
      <c r="A887" s="55">
        <v>90</v>
      </c>
      <c r="B887" s="67" t="s">
        <v>797</v>
      </c>
      <c r="C887" s="129">
        <f t="shared" si="75"/>
        <v>1153652.54</v>
      </c>
      <c r="D887" s="63"/>
      <c r="E887" s="64">
        <v>1153652.54</v>
      </c>
      <c r="F887" s="64"/>
      <c r="G887" s="64"/>
      <c r="H887" s="64"/>
      <c r="I887" s="64"/>
      <c r="J887" s="64"/>
      <c r="K887" s="64"/>
      <c r="L887" s="50"/>
      <c r="M887" s="64"/>
      <c r="N887" s="64"/>
      <c r="O887" s="66"/>
      <c r="P887" s="64"/>
      <c r="Q887" s="64"/>
      <c r="R887" s="64"/>
      <c r="S887" s="64"/>
    </row>
    <row r="888" spans="1:19" hidden="1" x14ac:dyDescent="0.25">
      <c r="A888" s="55">
        <v>91</v>
      </c>
      <c r="B888" s="67" t="s">
        <v>798</v>
      </c>
      <c r="C888" s="129">
        <f t="shared" si="75"/>
        <v>26247.64</v>
      </c>
      <c r="D888" s="63"/>
      <c r="E888" s="64">
        <v>26247.64</v>
      </c>
      <c r="F888" s="64"/>
      <c r="G888" s="64"/>
      <c r="H888" s="64"/>
      <c r="I888" s="64"/>
      <c r="J888" s="64"/>
      <c r="K888" s="64"/>
      <c r="L888" s="50"/>
      <c r="M888" s="64"/>
      <c r="N888" s="64"/>
      <c r="O888" s="66"/>
      <c r="P888" s="64"/>
      <c r="Q888" s="64"/>
      <c r="R888" s="64"/>
      <c r="S888" s="64"/>
    </row>
    <row r="889" spans="1:19" hidden="1" x14ac:dyDescent="0.25">
      <c r="A889" s="55">
        <v>92</v>
      </c>
      <c r="B889" s="67" t="s">
        <v>799</v>
      </c>
      <c r="C889" s="129">
        <f t="shared" si="75"/>
        <v>94186.11</v>
      </c>
      <c r="D889" s="63"/>
      <c r="E889" s="64">
        <v>94186.11</v>
      </c>
      <c r="F889" s="69"/>
      <c r="G889" s="64"/>
      <c r="H889" s="64"/>
      <c r="I889" s="64"/>
      <c r="J889" s="64"/>
      <c r="K889" s="64"/>
      <c r="L889" s="50"/>
      <c r="M889" s="64"/>
      <c r="N889" s="74"/>
      <c r="O889" s="79"/>
      <c r="P889" s="64"/>
      <c r="Q889" s="69"/>
      <c r="R889" s="64"/>
      <c r="S889" s="64"/>
    </row>
    <row r="890" spans="1:19" hidden="1" x14ac:dyDescent="0.25">
      <c r="A890" s="55">
        <v>93</v>
      </c>
      <c r="B890" s="67" t="s">
        <v>800</v>
      </c>
      <c r="C890" s="129">
        <f t="shared" si="75"/>
        <v>247649.54</v>
      </c>
      <c r="D890" s="63"/>
      <c r="E890" s="64">
        <v>247649.54</v>
      </c>
      <c r="F890" s="69"/>
      <c r="G890" s="69"/>
      <c r="H890" s="69"/>
      <c r="I890" s="69"/>
      <c r="J890" s="69"/>
      <c r="K890" s="64"/>
      <c r="L890" s="50"/>
      <c r="M890" s="64"/>
      <c r="N890" s="64"/>
      <c r="O890" s="66"/>
      <c r="P890" s="64"/>
      <c r="Q890" s="64"/>
      <c r="R890" s="64"/>
      <c r="S890" s="64"/>
    </row>
    <row r="891" spans="1:19" hidden="1" x14ac:dyDescent="0.25">
      <c r="A891" s="55">
        <v>94</v>
      </c>
      <c r="B891" s="67" t="s">
        <v>801</v>
      </c>
      <c r="C891" s="129">
        <f t="shared" si="75"/>
        <v>603311.09</v>
      </c>
      <c r="D891" s="63"/>
      <c r="E891" s="64">
        <v>603311.09</v>
      </c>
      <c r="F891" s="68"/>
      <c r="G891" s="69"/>
      <c r="H891" s="64"/>
      <c r="I891" s="64"/>
      <c r="J891" s="64"/>
      <c r="K891" s="64"/>
      <c r="L891" s="50"/>
      <c r="M891" s="64"/>
      <c r="N891" s="64"/>
      <c r="O891" s="68"/>
      <c r="P891" s="64"/>
      <c r="Q891" s="66"/>
      <c r="R891" s="64"/>
      <c r="S891" s="64"/>
    </row>
    <row r="892" spans="1:19" hidden="1" x14ac:dyDescent="0.25">
      <c r="A892" s="55">
        <v>95</v>
      </c>
      <c r="B892" s="67" t="s">
        <v>802</v>
      </c>
      <c r="C892" s="129">
        <f t="shared" si="75"/>
        <v>127969.01</v>
      </c>
      <c r="D892" s="63"/>
      <c r="E892" s="64">
        <v>127969.01</v>
      </c>
      <c r="F892" s="64"/>
      <c r="G892" s="69"/>
      <c r="H892" s="64"/>
      <c r="I892" s="64"/>
      <c r="J892" s="64"/>
      <c r="K892" s="64"/>
      <c r="L892" s="50"/>
      <c r="M892" s="64"/>
      <c r="N892" s="103"/>
      <c r="O892" s="103"/>
      <c r="P892" s="64"/>
      <c r="Q892" s="68"/>
      <c r="R892" s="64"/>
      <c r="S892" s="64"/>
    </row>
    <row r="893" spans="1:19" hidden="1" x14ac:dyDescent="0.25">
      <c r="A893" s="55">
        <v>96</v>
      </c>
      <c r="B893" s="67" t="s">
        <v>803</v>
      </c>
      <c r="C893" s="129">
        <f t="shared" si="75"/>
        <v>235638.81</v>
      </c>
      <c r="D893" s="63"/>
      <c r="E893" s="64">
        <v>235638.81</v>
      </c>
      <c r="F893" s="69"/>
      <c r="G893" s="69"/>
      <c r="H893" s="69"/>
      <c r="I893" s="69"/>
      <c r="J893" s="69"/>
      <c r="K893" s="64"/>
      <c r="L893" s="50"/>
      <c r="M893" s="64"/>
      <c r="N893" s="64"/>
      <c r="O893" s="66"/>
      <c r="P893" s="69"/>
      <c r="Q893" s="68"/>
      <c r="R893" s="64"/>
      <c r="S893" s="64"/>
    </row>
    <row r="894" spans="1:19" hidden="1" x14ac:dyDescent="0.25">
      <c r="A894" s="55">
        <v>97</v>
      </c>
      <c r="B894" s="67" t="s">
        <v>804</v>
      </c>
      <c r="C894" s="129">
        <f t="shared" si="75"/>
        <v>91211.56</v>
      </c>
      <c r="D894" s="63"/>
      <c r="E894" s="64">
        <v>91211.56</v>
      </c>
      <c r="F894" s="69"/>
      <c r="G894" s="64"/>
      <c r="H894" s="69"/>
      <c r="I894" s="69"/>
      <c r="J894" s="69"/>
      <c r="K894" s="64"/>
      <c r="L894" s="50"/>
      <c r="M894" s="64"/>
      <c r="N894" s="64"/>
      <c r="O894" s="68"/>
      <c r="P894" s="64"/>
      <c r="Q894" s="68"/>
      <c r="R894" s="64"/>
      <c r="S894" s="64"/>
    </row>
    <row r="895" spans="1:19" hidden="1" x14ac:dyDescent="0.25">
      <c r="A895" s="55">
        <v>98</v>
      </c>
      <c r="B895" s="62" t="s">
        <v>805</v>
      </c>
      <c r="C895" s="129">
        <f t="shared" si="75"/>
        <v>196709.75</v>
      </c>
      <c r="D895" s="63"/>
      <c r="E895" s="64">
        <v>196709.75</v>
      </c>
      <c r="F895" s="66"/>
      <c r="G895" s="66"/>
      <c r="H895" s="68"/>
      <c r="I895" s="68"/>
      <c r="J895" s="68"/>
      <c r="K895" s="64"/>
      <c r="L895" s="50"/>
      <c r="M895" s="64"/>
      <c r="N895" s="64"/>
      <c r="O895" s="69"/>
      <c r="P895" s="64"/>
      <c r="Q895" s="69"/>
      <c r="R895" s="64"/>
      <c r="S895" s="64"/>
    </row>
    <row r="896" spans="1:19" hidden="1" x14ac:dyDescent="0.25">
      <c r="A896" s="55">
        <v>99</v>
      </c>
      <c r="B896" s="67" t="s">
        <v>806</v>
      </c>
      <c r="C896" s="129">
        <f t="shared" si="75"/>
        <v>241499.05</v>
      </c>
      <c r="D896" s="63"/>
      <c r="E896" s="64">
        <v>241499.05</v>
      </c>
      <c r="F896" s="64"/>
      <c r="G896" s="64"/>
      <c r="H896" s="64"/>
      <c r="I896" s="64"/>
      <c r="J896" s="64"/>
      <c r="K896" s="64"/>
      <c r="L896" s="50"/>
      <c r="M896" s="64"/>
      <c r="N896" s="64"/>
      <c r="O896" s="66"/>
      <c r="P896" s="64"/>
      <c r="Q896" s="66"/>
      <c r="R896" s="64"/>
      <c r="S896" s="64"/>
    </row>
    <row r="897" spans="1:19" hidden="1" x14ac:dyDescent="0.25">
      <c r="A897" s="55">
        <v>100</v>
      </c>
      <c r="B897" s="62" t="s">
        <v>1063</v>
      </c>
      <c r="C897" s="129">
        <f t="shared" si="75"/>
        <v>53017.2</v>
      </c>
      <c r="D897" s="63"/>
      <c r="E897" s="64"/>
      <c r="F897" s="64"/>
      <c r="G897" s="64"/>
      <c r="H897" s="64"/>
      <c r="I897" s="64"/>
      <c r="J897" s="64"/>
      <c r="K897" s="64"/>
      <c r="L897" s="50"/>
      <c r="M897" s="64"/>
      <c r="N897" s="64" t="s">
        <v>56</v>
      </c>
      <c r="O897" s="68">
        <v>53017.2</v>
      </c>
      <c r="P897" s="64"/>
      <c r="Q897" s="68"/>
      <c r="R897" s="64"/>
      <c r="S897" s="64"/>
    </row>
    <row r="898" spans="1:19" hidden="1" x14ac:dyDescent="0.25">
      <c r="A898" s="55">
        <v>101</v>
      </c>
      <c r="B898" s="67" t="s">
        <v>133</v>
      </c>
      <c r="C898" s="129">
        <f t="shared" si="75"/>
        <v>13367749.199999999</v>
      </c>
      <c r="D898" s="63">
        <v>278666.57</v>
      </c>
      <c r="E898" s="64"/>
      <c r="F898" s="64"/>
      <c r="G898" s="64"/>
      <c r="H898" s="64"/>
      <c r="I898" s="64"/>
      <c r="J898" s="64"/>
      <c r="K898" s="66"/>
      <c r="L898" s="50"/>
      <c r="M898" s="64"/>
      <c r="N898" s="64"/>
      <c r="O898" s="68"/>
      <c r="P898" s="64"/>
      <c r="Q898" s="64"/>
      <c r="R898" s="64">
        <v>13089082.630000001</v>
      </c>
      <c r="S898" s="64"/>
    </row>
    <row r="899" spans="1:19" hidden="1" x14ac:dyDescent="0.25">
      <c r="A899" s="55">
        <v>102</v>
      </c>
      <c r="B899" s="67" t="s">
        <v>136</v>
      </c>
      <c r="C899" s="129">
        <f t="shared" si="75"/>
        <v>6840221.2599999998</v>
      </c>
      <c r="D899" s="63">
        <f>ROUND((F899+G899+H899+I899+J899+K899+M899+O899+P899+Q899+R899+S899)*0.0214,2)</f>
        <v>143313.82</v>
      </c>
      <c r="E899" s="64"/>
      <c r="F899" s="68">
        <v>360224.37</v>
      </c>
      <c r="G899" s="68"/>
      <c r="H899" s="68">
        <v>398965.1</v>
      </c>
      <c r="I899" s="68">
        <v>186893.02</v>
      </c>
      <c r="J899" s="68">
        <v>366940.6</v>
      </c>
      <c r="K899" s="64"/>
      <c r="L899" s="50"/>
      <c r="M899" s="64"/>
      <c r="N899" s="64" t="s">
        <v>56</v>
      </c>
      <c r="O899" s="68">
        <v>2226893.44</v>
      </c>
      <c r="P899" s="64"/>
      <c r="Q899" s="68">
        <v>3156990.91</v>
      </c>
      <c r="R899" s="64"/>
      <c r="S899" s="64"/>
    </row>
    <row r="900" spans="1:19" hidden="1" x14ac:dyDescent="0.25">
      <c r="A900" s="55">
        <v>103</v>
      </c>
      <c r="B900" s="67" t="s">
        <v>137</v>
      </c>
      <c r="C900" s="129">
        <f t="shared" si="75"/>
        <v>1267744.52</v>
      </c>
      <c r="D900" s="63">
        <v>16330.95</v>
      </c>
      <c r="E900" s="64"/>
      <c r="F900" s="64"/>
      <c r="G900" s="64">
        <v>1251413.57</v>
      </c>
      <c r="H900" s="64"/>
      <c r="I900" s="64"/>
      <c r="J900" s="64"/>
      <c r="K900" s="64"/>
      <c r="L900" s="50"/>
      <c r="M900" s="64"/>
      <c r="N900" s="64"/>
      <c r="O900" s="66"/>
      <c r="P900" s="64"/>
      <c r="Q900" s="64"/>
      <c r="R900" s="64"/>
      <c r="S900" s="64"/>
    </row>
    <row r="901" spans="1:19" hidden="1" x14ac:dyDescent="0.25">
      <c r="A901" s="55">
        <v>104</v>
      </c>
      <c r="B901" s="67" t="s">
        <v>134</v>
      </c>
      <c r="C901" s="129">
        <f t="shared" si="75"/>
        <v>894990.16</v>
      </c>
      <c r="D901" s="63">
        <v>11529.17</v>
      </c>
      <c r="E901" s="64"/>
      <c r="F901" s="69"/>
      <c r="G901" s="64"/>
      <c r="H901" s="64">
        <v>464181.58</v>
      </c>
      <c r="I901" s="64">
        <v>181130.55</v>
      </c>
      <c r="J901" s="64">
        <v>238148.86</v>
      </c>
      <c r="K901" s="64"/>
      <c r="L901" s="50"/>
      <c r="M901" s="64"/>
      <c r="N901" s="64"/>
      <c r="O901" s="64"/>
      <c r="P901" s="64"/>
      <c r="Q901" s="64"/>
      <c r="R901" s="64"/>
      <c r="S901" s="64"/>
    </row>
    <row r="902" spans="1:19" hidden="1" x14ac:dyDescent="0.25">
      <c r="A902" s="55">
        <v>105</v>
      </c>
      <c r="B902" s="67" t="s">
        <v>139</v>
      </c>
      <c r="C902" s="129">
        <f t="shared" si="75"/>
        <v>1172276.83</v>
      </c>
      <c r="D902" s="63">
        <f>ROUND((F902+G902+H902+I902+J902+K902+M902+O902+P902+Q902+R902+S902)*0.0214,2)</f>
        <v>24561.119999999999</v>
      </c>
      <c r="E902" s="64"/>
      <c r="F902" s="64"/>
      <c r="G902" s="64">
        <v>1147715.71</v>
      </c>
      <c r="H902" s="64"/>
      <c r="I902" s="64"/>
      <c r="J902" s="64"/>
      <c r="K902" s="64"/>
      <c r="L902" s="50"/>
      <c r="M902" s="64"/>
      <c r="N902" s="64"/>
      <c r="O902" s="66"/>
      <c r="P902" s="64"/>
      <c r="Q902" s="64"/>
      <c r="R902" s="64"/>
      <c r="S902" s="64"/>
    </row>
    <row r="903" spans="1:19" hidden="1" x14ac:dyDescent="0.25">
      <c r="A903" s="55">
        <v>106</v>
      </c>
      <c r="B903" s="67" t="s">
        <v>140</v>
      </c>
      <c r="C903" s="129">
        <f t="shared" si="75"/>
        <v>5319410.71</v>
      </c>
      <c r="D903" s="63">
        <f>ROUND((F903+G903+H903+I903+J903+K903+M903+O903+P903+Q903+R903+S903)*0.0214,2)</f>
        <v>111450.35</v>
      </c>
      <c r="E903" s="64"/>
      <c r="F903" s="64"/>
      <c r="G903" s="64">
        <v>2246999.52</v>
      </c>
      <c r="H903" s="64">
        <v>1345411.5</v>
      </c>
      <c r="I903" s="64">
        <v>581393.37</v>
      </c>
      <c r="J903" s="64">
        <v>1034155.97</v>
      </c>
      <c r="K903" s="64"/>
      <c r="L903" s="50"/>
      <c r="M903" s="64"/>
      <c r="N903" s="64"/>
      <c r="O903" s="66"/>
      <c r="P903" s="64"/>
      <c r="Q903" s="64"/>
      <c r="R903" s="64"/>
      <c r="S903" s="64"/>
    </row>
    <row r="904" spans="1:19" hidden="1" x14ac:dyDescent="0.25">
      <c r="A904" s="55">
        <v>107</v>
      </c>
      <c r="B904" s="67" t="s">
        <v>141</v>
      </c>
      <c r="C904" s="129">
        <f t="shared" si="75"/>
        <v>15788321.560000001</v>
      </c>
      <c r="D904" s="63">
        <v>314581.14</v>
      </c>
      <c r="E904" s="64"/>
      <c r="F904" s="64"/>
      <c r="G904" s="64"/>
      <c r="H904" s="64"/>
      <c r="I904" s="64"/>
      <c r="J904" s="64"/>
      <c r="K904" s="68"/>
      <c r="L904" s="50"/>
      <c r="M904" s="64"/>
      <c r="N904" s="64"/>
      <c r="O904" s="69"/>
      <c r="P904" s="64"/>
      <c r="Q904" s="64"/>
      <c r="R904" s="64">
        <v>15473740.42</v>
      </c>
      <c r="S904" s="64"/>
    </row>
    <row r="905" spans="1:19" hidden="1" x14ac:dyDescent="0.25">
      <c r="A905" s="55">
        <v>108</v>
      </c>
      <c r="B905" s="67" t="s">
        <v>142</v>
      </c>
      <c r="C905" s="129">
        <f t="shared" si="75"/>
        <v>5470074.1900000004</v>
      </c>
      <c r="D905" s="63">
        <f>ROUND((F905+G905+H905+I905+J905+K905+M905+O905+P905+Q905+R905+S905)*0.0214,2)</f>
        <v>114607</v>
      </c>
      <c r="E905" s="64"/>
      <c r="F905" s="64"/>
      <c r="G905" s="69"/>
      <c r="H905" s="64"/>
      <c r="I905" s="64"/>
      <c r="J905" s="64"/>
      <c r="K905" s="64"/>
      <c r="L905" s="50"/>
      <c r="M905" s="64"/>
      <c r="N905" s="64" t="s">
        <v>56</v>
      </c>
      <c r="O905" s="68">
        <v>5355467.1900000004</v>
      </c>
      <c r="P905" s="69"/>
      <c r="Q905" s="64"/>
      <c r="R905" s="64"/>
      <c r="S905" s="64"/>
    </row>
    <row r="906" spans="1:19" hidden="1" x14ac:dyDescent="0.25">
      <c r="A906" s="55">
        <v>109</v>
      </c>
      <c r="B906" s="67" t="s">
        <v>145</v>
      </c>
      <c r="C906" s="129">
        <f t="shared" si="75"/>
        <v>946021.93</v>
      </c>
      <c r="D906" s="63"/>
      <c r="E906" s="64"/>
      <c r="F906" s="64"/>
      <c r="G906" s="64">
        <v>946021.93</v>
      </c>
      <c r="H906" s="64"/>
      <c r="I906" s="64"/>
      <c r="J906" s="64"/>
      <c r="K906" s="64"/>
      <c r="L906" s="50"/>
      <c r="M906" s="64"/>
      <c r="N906" s="64"/>
      <c r="O906" s="64"/>
      <c r="P906" s="64"/>
      <c r="Q906" s="64"/>
      <c r="R906" s="64"/>
      <c r="S906" s="64"/>
    </row>
    <row r="907" spans="1:19" hidden="1" x14ac:dyDescent="0.25">
      <c r="A907" s="55">
        <v>110</v>
      </c>
      <c r="B907" s="67" t="s">
        <v>148</v>
      </c>
      <c r="C907" s="129">
        <f t="shared" si="75"/>
        <v>15910267.279999999</v>
      </c>
      <c r="D907" s="63">
        <v>331668.37</v>
      </c>
      <c r="E907" s="64"/>
      <c r="F907" s="69"/>
      <c r="G907" s="64"/>
      <c r="H907" s="64"/>
      <c r="I907" s="64"/>
      <c r="J907" s="64"/>
      <c r="K907" s="64"/>
      <c r="L907" s="50"/>
      <c r="M907" s="64"/>
      <c r="N907" s="64"/>
      <c r="O907" s="68"/>
      <c r="P907" s="64"/>
      <c r="Q907" s="66"/>
      <c r="R907" s="64">
        <v>15578598.91</v>
      </c>
      <c r="S907" s="64"/>
    </row>
    <row r="908" spans="1:19" hidden="1" x14ac:dyDescent="0.25">
      <c r="A908" s="55">
        <v>111</v>
      </c>
      <c r="B908" s="67" t="s">
        <v>150</v>
      </c>
      <c r="C908" s="129">
        <f t="shared" si="75"/>
        <v>2931800.5</v>
      </c>
      <c r="D908" s="63">
        <v>37767.14</v>
      </c>
      <c r="E908" s="64"/>
      <c r="F908" s="64"/>
      <c r="G908" s="64"/>
      <c r="H908" s="64">
        <v>1484933.9</v>
      </c>
      <c r="I908" s="64">
        <v>424286.7</v>
      </c>
      <c r="J908" s="64">
        <v>984812.76</v>
      </c>
      <c r="K908" s="64"/>
      <c r="L908" s="50"/>
      <c r="M908" s="64"/>
      <c r="N908" s="64"/>
      <c r="O908" s="64"/>
      <c r="P908" s="64"/>
      <c r="Q908" s="64"/>
      <c r="R908" s="64"/>
      <c r="S908" s="64"/>
    </row>
    <row r="909" spans="1:19" hidden="1" x14ac:dyDescent="0.25">
      <c r="A909" s="55">
        <v>112</v>
      </c>
      <c r="B909" s="67" t="s">
        <v>152</v>
      </c>
      <c r="C909" s="129">
        <f t="shared" si="75"/>
        <v>9323033.4700000007</v>
      </c>
      <c r="D909" s="63">
        <f>ROUND((F909+G909+H909+I909+J909+K909+M909+O909+P909+Q909+R909+S909)*0.0214,2)</f>
        <v>195332.79</v>
      </c>
      <c r="E909" s="64"/>
      <c r="F909" s="64"/>
      <c r="G909" s="66"/>
      <c r="H909" s="64"/>
      <c r="I909" s="64"/>
      <c r="J909" s="64"/>
      <c r="K909" s="64"/>
      <c r="L909" s="50"/>
      <c r="M909" s="64"/>
      <c r="N909" s="64"/>
      <c r="O909" s="69"/>
      <c r="P909" s="64"/>
      <c r="Q909" s="64"/>
      <c r="R909" s="64">
        <v>9127700.6799999997</v>
      </c>
      <c r="S909" s="64"/>
    </row>
    <row r="910" spans="1:19" hidden="1" x14ac:dyDescent="0.25">
      <c r="A910" s="55">
        <v>113</v>
      </c>
      <c r="B910" s="67" t="s">
        <v>153</v>
      </c>
      <c r="C910" s="129">
        <f t="shared" si="75"/>
        <v>9802207.7599999998</v>
      </c>
      <c r="D910" s="63">
        <v>185477.77</v>
      </c>
      <c r="E910" s="64"/>
      <c r="F910" s="64"/>
      <c r="G910" s="68"/>
      <c r="H910" s="64"/>
      <c r="I910" s="64"/>
      <c r="J910" s="64"/>
      <c r="K910" s="69"/>
      <c r="L910" s="50"/>
      <c r="M910" s="64"/>
      <c r="N910" s="64"/>
      <c r="O910" s="64"/>
      <c r="P910" s="64"/>
      <c r="Q910" s="64"/>
      <c r="R910" s="64">
        <v>9616729.9900000002</v>
      </c>
      <c r="S910" s="64"/>
    </row>
    <row r="911" spans="1:19" hidden="1" x14ac:dyDescent="0.25">
      <c r="A911" s="55">
        <v>114</v>
      </c>
      <c r="B911" s="67" t="s">
        <v>156</v>
      </c>
      <c r="C911" s="129">
        <f t="shared" si="75"/>
        <v>5765922.3300000001</v>
      </c>
      <c r="D911" s="63">
        <f>ROUND((F911+G911+H911+I911+J911+K911+M911+O911+P911+Q911+R911+S911)*0.0214,2)</f>
        <v>120805.5</v>
      </c>
      <c r="E911" s="64"/>
      <c r="F911" s="64">
        <v>2114492.83</v>
      </c>
      <c r="G911" s="66"/>
      <c r="H911" s="64"/>
      <c r="I911" s="64"/>
      <c r="J911" s="64"/>
      <c r="K911" s="64"/>
      <c r="L911" s="50"/>
      <c r="M911" s="64"/>
      <c r="N911" s="64"/>
      <c r="O911" s="64"/>
      <c r="P911" s="64">
        <v>3530624</v>
      </c>
      <c r="Q911" s="64"/>
      <c r="R911" s="64"/>
      <c r="S911" s="64"/>
    </row>
    <row r="912" spans="1:19" hidden="1" x14ac:dyDescent="0.25">
      <c r="A912" s="55">
        <v>115</v>
      </c>
      <c r="B912" s="67" t="s">
        <v>157</v>
      </c>
      <c r="C912" s="129">
        <f t="shared" si="75"/>
        <v>364596.65</v>
      </c>
      <c r="D912" s="63"/>
      <c r="E912" s="64"/>
      <c r="F912" s="64"/>
      <c r="G912" s="64">
        <v>364596.65</v>
      </c>
      <c r="H912" s="64"/>
      <c r="I912" s="64"/>
      <c r="J912" s="64"/>
      <c r="K912" s="64"/>
      <c r="L912" s="50"/>
      <c r="M912" s="64"/>
      <c r="N912" s="64"/>
      <c r="O912" s="68"/>
      <c r="P912" s="64"/>
      <c r="Q912" s="66"/>
      <c r="R912" s="64"/>
      <c r="S912" s="64"/>
    </row>
    <row r="913" spans="1:19" hidden="1" x14ac:dyDescent="0.25">
      <c r="A913" s="55">
        <v>116</v>
      </c>
      <c r="B913" s="67" t="s">
        <v>807</v>
      </c>
      <c r="C913" s="129">
        <f t="shared" ref="C913:C944" si="76">ROUND(SUM(D913+E913+F913+G913+H913+I913+J913+K913+M913+O913+P913+Q913+R913+S913),2)</f>
        <v>251981.92</v>
      </c>
      <c r="D913" s="63"/>
      <c r="E913" s="64">
        <v>251981.92</v>
      </c>
      <c r="F913" s="68"/>
      <c r="G913" s="69"/>
      <c r="H913" s="64"/>
      <c r="I913" s="64"/>
      <c r="J913" s="64"/>
      <c r="K913" s="64"/>
      <c r="L913" s="50"/>
      <c r="M913" s="64"/>
      <c r="N913" s="64"/>
      <c r="O913" s="68"/>
      <c r="P913" s="64"/>
      <c r="Q913" s="68"/>
      <c r="R913" s="64"/>
      <c r="S913" s="64"/>
    </row>
    <row r="914" spans="1:19" hidden="1" x14ac:dyDescent="0.25">
      <c r="A914" s="55">
        <v>117</v>
      </c>
      <c r="B914" s="67" t="s">
        <v>808</v>
      </c>
      <c r="C914" s="129">
        <f t="shared" si="76"/>
        <v>587070.81999999995</v>
      </c>
      <c r="D914" s="63"/>
      <c r="E914" s="64">
        <v>587070.81999999995</v>
      </c>
      <c r="F914" s="68"/>
      <c r="G914" s="69"/>
      <c r="H914" s="64"/>
      <c r="I914" s="64"/>
      <c r="J914" s="64"/>
      <c r="K914" s="64"/>
      <c r="L914" s="50"/>
      <c r="M914" s="64"/>
      <c r="N914" s="64"/>
      <c r="O914" s="68"/>
      <c r="P914" s="64"/>
      <c r="Q914" s="68"/>
      <c r="R914" s="64"/>
      <c r="S914" s="64"/>
    </row>
    <row r="915" spans="1:19" hidden="1" x14ac:dyDescent="0.25">
      <c r="A915" s="55">
        <v>118</v>
      </c>
      <c r="B915" s="67" t="s">
        <v>809</v>
      </c>
      <c r="C915" s="129">
        <f t="shared" si="76"/>
        <v>234198.94</v>
      </c>
      <c r="D915" s="63"/>
      <c r="E915" s="64">
        <v>234198.94</v>
      </c>
      <c r="F915" s="68"/>
      <c r="G915" s="66"/>
      <c r="H915" s="68"/>
      <c r="I915" s="68"/>
      <c r="J915" s="68"/>
      <c r="K915" s="64"/>
      <c r="L915" s="50"/>
      <c r="M915" s="64"/>
      <c r="N915" s="64"/>
      <c r="O915" s="68"/>
      <c r="P915" s="64"/>
      <c r="Q915" s="64"/>
      <c r="R915" s="64"/>
      <c r="S915" s="64"/>
    </row>
    <row r="916" spans="1:19" hidden="1" x14ac:dyDescent="0.25">
      <c r="A916" s="55">
        <v>119</v>
      </c>
      <c r="B916" s="67" t="s">
        <v>362</v>
      </c>
      <c r="C916" s="129">
        <f t="shared" si="76"/>
        <v>834240.07</v>
      </c>
      <c r="D916" s="63"/>
      <c r="E916" s="64">
        <v>834240.07</v>
      </c>
      <c r="F916" s="64"/>
      <c r="G916" s="66"/>
      <c r="H916" s="64"/>
      <c r="I916" s="64"/>
      <c r="J916" s="64"/>
      <c r="K916" s="64"/>
      <c r="L916" s="50"/>
      <c r="M916" s="64"/>
      <c r="N916" s="64"/>
      <c r="O916" s="64"/>
      <c r="P916" s="64"/>
      <c r="Q916" s="68"/>
      <c r="R916" s="64"/>
      <c r="S916" s="64"/>
    </row>
    <row r="917" spans="1:19" hidden="1" x14ac:dyDescent="0.25">
      <c r="A917" s="55">
        <v>120</v>
      </c>
      <c r="B917" s="67" t="s">
        <v>810</v>
      </c>
      <c r="C917" s="129">
        <f t="shared" si="76"/>
        <v>377712.1</v>
      </c>
      <c r="D917" s="63"/>
      <c r="E917" s="64">
        <v>377712.1</v>
      </c>
      <c r="F917" s="64"/>
      <c r="G917" s="66"/>
      <c r="H917" s="64"/>
      <c r="I917" s="64"/>
      <c r="J917" s="64"/>
      <c r="K917" s="64"/>
      <c r="L917" s="50"/>
      <c r="M917" s="64"/>
      <c r="N917" s="64"/>
      <c r="O917" s="64"/>
      <c r="P917" s="64"/>
      <c r="Q917" s="64"/>
      <c r="R917" s="64"/>
      <c r="S917" s="64"/>
    </row>
    <row r="918" spans="1:19" hidden="1" x14ac:dyDescent="0.25">
      <c r="A918" s="55">
        <v>121</v>
      </c>
      <c r="B918" s="67" t="s">
        <v>159</v>
      </c>
      <c r="C918" s="129">
        <f t="shared" si="76"/>
        <v>2803031.44</v>
      </c>
      <c r="D918" s="63">
        <f>ROUND((F918+G918+H918+I918+J918+K918+M918+O918+P918+Q918+R918+S918)*0.0214,2)</f>
        <v>58728.09</v>
      </c>
      <c r="E918" s="64"/>
      <c r="F918" s="69"/>
      <c r="G918" s="68"/>
      <c r="H918" s="69"/>
      <c r="I918" s="69"/>
      <c r="J918" s="69"/>
      <c r="K918" s="64"/>
      <c r="L918" s="50"/>
      <c r="M918" s="64"/>
      <c r="N918" s="64"/>
      <c r="O918" s="64"/>
      <c r="P918" s="64"/>
      <c r="Q918" s="64">
        <v>2744303.35</v>
      </c>
      <c r="R918" s="64"/>
      <c r="S918" s="64"/>
    </row>
    <row r="919" spans="1:19" hidden="1" x14ac:dyDescent="0.25">
      <c r="A919" s="55">
        <v>122</v>
      </c>
      <c r="B919" s="67" t="s">
        <v>160</v>
      </c>
      <c r="C919" s="129">
        <f t="shared" si="76"/>
        <v>1734778.48</v>
      </c>
      <c r="D919" s="63">
        <f>ROUND((F919+G919+H919+I919+J919+K919+M919+O919+P919+Q919+R919+S919)*0.0214,2)</f>
        <v>36346.449999999997</v>
      </c>
      <c r="E919" s="64"/>
      <c r="F919" s="69">
        <v>215785.52</v>
      </c>
      <c r="G919" s="66">
        <v>1482646.51</v>
      </c>
      <c r="H919" s="64"/>
      <c r="I919" s="64"/>
      <c r="J919" s="64"/>
      <c r="K919" s="64"/>
      <c r="L919" s="50"/>
      <c r="M919" s="64"/>
      <c r="N919" s="64"/>
      <c r="O919" s="69"/>
      <c r="P919" s="64"/>
      <c r="Q919" s="64"/>
      <c r="R919" s="64"/>
      <c r="S919" s="64"/>
    </row>
    <row r="920" spans="1:19" hidden="1" x14ac:dyDescent="0.25">
      <c r="A920" s="55">
        <v>123</v>
      </c>
      <c r="B920" s="67" t="s">
        <v>811</v>
      </c>
      <c r="C920" s="129">
        <f t="shared" si="76"/>
        <v>348334.38</v>
      </c>
      <c r="D920" s="63"/>
      <c r="E920" s="64">
        <v>348334.38</v>
      </c>
      <c r="F920" s="66"/>
      <c r="G920" s="64"/>
      <c r="H920" s="68"/>
      <c r="I920" s="68"/>
      <c r="J920" s="68"/>
      <c r="K920" s="64"/>
      <c r="L920" s="50"/>
      <c r="M920" s="64"/>
      <c r="N920" s="64"/>
      <c r="O920" s="64"/>
      <c r="P920" s="64"/>
      <c r="Q920" s="64"/>
      <c r="R920" s="64"/>
      <c r="S920" s="64"/>
    </row>
    <row r="921" spans="1:19" hidden="1" x14ac:dyDescent="0.25">
      <c r="A921" s="55">
        <v>124</v>
      </c>
      <c r="B921" s="67" t="s">
        <v>163</v>
      </c>
      <c r="C921" s="129">
        <f t="shared" si="76"/>
        <v>7347263.75</v>
      </c>
      <c r="D921" s="63">
        <f t="shared" ref="D921:D922" si="77">ROUND((F921+G921+H921+I921+J921+K921+M921+O921+P921+Q921+R921+S921)*0.0214,2)</f>
        <v>153937.19</v>
      </c>
      <c r="E921" s="64"/>
      <c r="F921" s="69"/>
      <c r="G921" s="66"/>
      <c r="H921" s="69"/>
      <c r="I921" s="69"/>
      <c r="J921" s="69"/>
      <c r="K921" s="64"/>
      <c r="L921" s="50"/>
      <c r="M921" s="64"/>
      <c r="N921" s="64"/>
      <c r="O921" s="64"/>
      <c r="P921" s="64"/>
      <c r="Q921" s="69">
        <v>7193326.5599999996</v>
      </c>
      <c r="R921" s="64"/>
      <c r="S921" s="64"/>
    </row>
    <row r="922" spans="1:19" hidden="1" x14ac:dyDescent="0.25">
      <c r="A922" s="55">
        <v>125</v>
      </c>
      <c r="B922" s="67" t="s">
        <v>164</v>
      </c>
      <c r="C922" s="129">
        <f t="shared" si="76"/>
        <v>2946729.75</v>
      </c>
      <c r="D922" s="63">
        <f t="shared" si="77"/>
        <v>61738.81</v>
      </c>
      <c r="E922" s="64"/>
      <c r="F922" s="64"/>
      <c r="G922" s="66"/>
      <c r="H922" s="69"/>
      <c r="I922" s="69"/>
      <c r="J922" s="69"/>
      <c r="K922" s="64"/>
      <c r="L922" s="50"/>
      <c r="M922" s="64"/>
      <c r="N922" s="64"/>
      <c r="O922" s="64"/>
      <c r="P922" s="64">
        <v>2884990.94</v>
      </c>
      <c r="Q922" s="69"/>
      <c r="R922" s="64"/>
      <c r="S922" s="64"/>
    </row>
    <row r="923" spans="1:19" hidden="1" x14ac:dyDescent="0.25">
      <c r="A923" s="55">
        <v>126</v>
      </c>
      <c r="B923" s="67" t="s">
        <v>166</v>
      </c>
      <c r="C923" s="129">
        <f t="shared" si="76"/>
        <v>6003770.7699999996</v>
      </c>
      <c r="D923" s="63">
        <v>119624.69</v>
      </c>
      <c r="E923" s="64"/>
      <c r="F923" s="64">
        <v>2119565.2200000002</v>
      </c>
      <c r="G923" s="69"/>
      <c r="H923" s="64">
        <v>1667189.39</v>
      </c>
      <c r="I923" s="64">
        <v>488355.79</v>
      </c>
      <c r="J923" s="64">
        <v>484346.26</v>
      </c>
      <c r="K923" s="64"/>
      <c r="L923" s="50"/>
      <c r="M923" s="64"/>
      <c r="N923" s="64"/>
      <c r="O923" s="64"/>
      <c r="P923" s="64">
        <v>1124689.42</v>
      </c>
      <c r="Q923" s="68"/>
      <c r="R923" s="64"/>
      <c r="S923" s="64"/>
    </row>
    <row r="924" spans="1:19" hidden="1" x14ac:dyDescent="0.25">
      <c r="A924" s="55">
        <v>127</v>
      </c>
      <c r="B924" s="67" t="s">
        <v>167</v>
      </c>
      <c r="C924" s="129">
        <f t="shared" si="76"/>
        <v>5759027.1399999997</v>
      </c>
      <c r="D924" s="63">
        <v>114748.18999999999</v>
      </c>
      <c r="E924" s="64"/>
      <c r="F924" s="69"/>
      <c r="G924" s="69"/>
      <c r="H924" s="69">
        <v>2868432.04</v>
      </c>
      <c r="I924" s="69">
        <v>1246393.0900000001</v>
      </c>
      <c r="J924" s="69">
        <v>1529453.82</v>
      </c>
      <c r="K924" s="64"/>
      <c r="L924" s="50"/>
      <c r="M924" s="64"/>
      <c r="N924" s="64"/>
      <c r="O924" s="69"/>
      <c r="P924" s="64"/>
      <c r="Q924" s="68"/>
      <c r="R924" s="64"/>
      <c r="S924" s="64"/>
    </row>
    <row r="925" spans="1:19" hidden="1" x14ac:dyDescent="0.25">
      <c r="A925" s="55">
        <v>128</v>
      </c>
      <c r="B925" s="67" t="s">
        <v>812</v>
      </c>
      <c r="C925" s="129">
        <f t="shared" si="76"/>
        <v>450260.36</v>
      </c>
      <c r="D925" s="63"/>
      <c r="E925" s="64">
        <v>450260.36</v>
      </c>
      <c r="F925" s="66"/>
      <c r="G925" s="66"/>
      <c r="H925" s="69"/>
      <c r="I925" s="69"/>
      <c r="J925" s="69"/>
      <c r="K925" s="64"/>
      <c r="L925" s="50"/>
      <c r="M925" s="64"/>
      <c r="N925" s="64"/>
      <c r="O925" s="68"/>
      <c r="P925" s="64"/>
      <c r="Q925" s="68"/>
      <c r="R925" s="64"/>
      <c r="S925" s="64"/>
    </row>
    <row r="926" spans="1:19" hidden="1" x14ac:dyDescent="0.25">
      <c r="A926" s="55">
        <v>129</v>
      </c>
      <c r="B926" s="67" t="s">
        <v>168</v>
      </c>
      <c r="C926" s="129">
        <f t="shared" si="76"/>
        <v>70683682.390000001</v>
      </c>
      <c r="D926" s="63">
        <f>ROUND((F926+G926+H926+I926+J926+K926+M926+O926+P926+Q926+R926+S926)*0.0214,2)</f>
        <v>1480938.71</v>
      </c>
      <c r="E926" s="64"/>
      <c r="F926" s="68">
        <v>1262701.33</v>
      </c>
      <c r="G926" s="66"/>
      <c r="H926" s="68">
        <v>14476596.060000001</v>
      </c>
      <c r="I926" s="68">
        <v>6922853.8700000001</v>
      </c>
      <c r="J926" s="68">
        <v>8279515.9299999997</v>
      </c>
      <c r="K926" s="64"/>
      <c r="L926" s="50"/>
      <c r="M926" s="64"/>
      <c r="N926" s="64" t="s">
        <v>56</v>
      </c>
      <c r="O926" s="69">
        <v>25375496.379999999</v>
      </c>
      <c r="P926" s="69">
        <v>9260419.0600000005</v>
      </c>
      <c r="Q926" s="69">
        <v>3625161.05</v>
      </c>
      <c r="R926" s="64"/>
      <c r="S926" s="64"/>
    </row>
    <row r="927" spans="1:19" hidden="1" x14ac:dyDescent="0.25">
      <c r="A927" s="55">
        <v>130</v>
      </c>
      <c r="B927" s="67" t="s">
        <v>813</v>
      </c>
      <c r="C927" s="129">
        <f t="shared" si="76"/>
        <v>169502.91</v>
      </c>
      <c r="D927" s="63"/>
      <c r="E927" s="64">
        <v>169502.91</v>
      </c>
      <c r="F927" s="64"/>
      <c r="G927" s="64"/>
      <c r="H927" s="69"/>
      <c r="I927" s="69"/>
      <c r="J927" s="69"/>
      <c r="K927" s="64"/>
      <c r="L927" s="50"/>
      <c r="M927" s="64"/>
      <c r="N927" s="64"/>
      <c r="O927" s="66"/>
      <c r="P927" s="64"/>
      <c r="Q927" s="66"/>
      <c r="R927" s="64"/>
      <c r="S927" s="64"/>
    </row>
    <row r="928" spans="1:19" hidden="1" x14ac:dyDescent="0.25">
      <c r="A928" s="55">
        <v>131</v>
      </c>
      <c r="B928" s="67" t="s">
        <v>814</v>
      </c>
      <c r="C928" s="129">
        <f t="shared" si="76"/>
        <v>458672.54</v>
      </c>
      <c r="D928" s="63"/>
      <c r="E928" s="64">
        <v>458672.54</v>
      </c>
      <c r="F928" s="64"/>
      <c r="G928" s="69"/>
      <c r="H928" s="69"/>
      <c r="I928" s="64"/>
      <c r="J928" s="64"/>
      <c r="K928" s="64"/>
      <c r="L928" s="50"/>
      <c r="M928" s="64"/>
      <c r="N928" s="64"/>
      <c r="O928" s="69"/>
      <c r="P928" s="64"/>
      <c r="Q928" s="66"/>
      <c r="R928" s="64"/>
      <c r="S928" s="64"/>
    </row>
    <row r="929" spans="1:19" hidden="1" x14ac:dyDescent="0.25">
      <c r="A929" s="55">
        <v>132</v>
      </c>
      <c r="B929" s="67" t="s">
        <v>169</v>
      </c>
      <c r="C929" s="129">
        <f t="shared" si="76"/>
        <v>42908776.200000003</v>
      </c>
      <c r="D929" s="63">
        <f>ROUND((F929+G929+H929+I929+J929+K929+M929+O929+P929+Q929+R929+S929)*0.0214,2)</f>
        <v>899009.02</v>
      </c>
      <c r="E929" s="64"/>
      <c r="F929" s="64">
        <v>2007903.41</v>
      </c>
      <c r="G929" s="69"/>
      <c r="H929" s="69"/>
      <c r="I929" s="69"/>
      <c r="J929" s="69"/>
      <c r="K929" s="64"/>
      <c r="L929" s="50"/>
      <c r="M929" s="64"/>
      <c r="N929" s="64"/>
      <c r="O929" s="68"/>
      <c r="P929" s="69">
        <v>13348899.630000001</v>
      </c>
      <c r="Q929" s="66">
        <v>26652964.140000001</v>
      </c>
      <c r="R929" s="64"/>
      <c r="S929" s="64"/>
    </row>
    <row r="930" spans="1:19" hidden="1" x14ac:dyDescent="0.25">
      <c r="A930" s="55">
        <v>133</v>
      </c>
      <c r="B930" s="67" t="s">
        <v>170</v>
      </c>
      <c r="C930" s="129">
        <f t="shared" si="76"/>
        <v>1895289.23</v>
      </c>
      <c r="D930" s="63">
        <v>39509.550000000003</v>
      </c>
      <c r="E930" s="64"/>
      <c r="F930" s="64">
        <v>1855779.68</v>
      </c>
      <c r="G930" s="64"/>
      <c r="H930" s="64"/>
      <c r="I930" s="64"/>
      <c r="J930" s="64"/>
      <c r="K930" s="64"/>
      <c r="L930" s="50"/>
      <c r="M930" s="64"/>
      <c r="N930" s="64"/>
      <c r="O930" s="66"/>
      <c r="P930" s="69"/>
      <c r="Q930" s="69"/>
      <c r="R930" s="64"/>
      <c r="S930" s="64"/>
    </row>
    <row r="931" spans="1:19" hidden="1" x14ac:dyDescent="0.25">
      <c r="A931" s="55">
        <v>134</v>
      </c>
      <c r="B931" s="67" t="s">
        <v>171</v>
      </c>
      <c r="C931" s="129">
        <f t="shared" si="76"/>
        <v>34927804.049999997</v>
      </c>
      <c r="D931" s="63">
        <f>ROUND((F931+G931+H931+I931+J931+K931+M931+O931+P931+Q931+R931+S931)*0.0214,2)</f>
        <v>731794.6</v>
      </c>
      <c r="E931" s="64"/>
      <c r="F931" s="64">
        <v>3961185.45</v>
      </c>
      <c r="G931" s="64"/>
      <c r="H931" s="64">
        <v>9086758.1199999992</v>
      </c>
      <c r="I931" s="64">
        <v>4345379.1500000004</v>
      </c>
      <c r="J931" s="69">
        <v>5196937.0599999996</v>
      </c>
      <c r="K931" s="64"/>
      <c r="L931" s="50"/>
      <c r="M931" s="64"/>
      <c r="N931" s="64"/>
      <c r="O931" s="68"/>
      <c r="P931" s="64"/>
      <c r="Q931" s="68">
        <v>11605749.67</v>
      </c>
      <c r="R931" s="64"/>
      <c r="S931" s="64"/>
    </row>
    <row r="932" spans="1:19" hidden="1" x14ac:dyDescent="0.25">
      <c r="A932" s="55">
        <v>135</v>
      </c>
      <c r="B932" s="67" t="s">
        <v>173</v>
      </c>
      <c r="C932" s="129">
        <f t="shared" si="76"/>
        <v>278124.79999999999</v>
      </c>
      <c r="D932" s="63"/>
      <c r="E932" s="64">
        <v>278124.79999999999</v>
      </c>
      <c r="F932" s="66"/>
      <c r="G932" s="69"/>
      <c r="H932" s="66"/>
      <c r="I932" s="66"/>
      <c r="J932" s="66"/>
      <c r="K932" s="69"/>
      <c r="L932" s="107"/>
      <c r="M932" s="69"/>
      <c r="N932" s="69"/>
      <c r="O932" s="69"/>
      <c r="P932" s="69"/>
      <c r="Q932" s="64"/>
      <c r="R932" s="64"/>
      <c r="S932" s="64"/>
    </row>
    <row r="933" spans="1:19" hidden="1" x14ac:dyDescent="0.25">
      <c r="A933" s="55">
        <v>136</v>
      </c>
      <c r="B933" s="67" t="s">
        <v>174</v>
      </c>
      <c r="C933" s="129">
        <f t="shared" si="76"/>
        <v>81858.820000000007</v>
      </c>
      <c r="D933" s="63"/>
      <c r="E933" s="64">
        <v>81858.820000000007</v>
      </c>
      <c r="F933" s="66"/>
      <c r="G933" s="69"/>
      <c r="H933" s="66"/>
      <c r="I933" s="66"/>
      <c r="J933" s="66"/>
      <c r="K933" s="69"/>
      <c r="L933" s="107"/>
      <c r="M933" s="69"/>
      <c r="N933" s="69"/>
      <c r="O933" s="69"/>
      <c r="P933" s="69"/>
      <c r="Q933" s="64"/>
      <c r="R933" s="64"/>
      <c r="S933" s="64"/>
    </row>
    <row r="934" spans="1:19" hidden="1" x14ac:dyDescent="0.25">
      <c r="A934" s="55">
        <v>137</v>
      </c>
      <c r="B934" s="67" t="s">
        <v>175</v>
      </c>
      <c r="C934" s="129">
        <f t="shared" si="76"/>
        <v>84605.75</v>
      </c>
      <c r="D934" s="63"/>
      <c r="E934" s="64">
        <v>84605.75</v>
      </c>
      <c r="F934" s="66"/>
      <c r="G934" s="69"/>
      <c r="H934" s="66"/>
      <c r="I934" s="66"/>
      <c r="J934" s="66"/>
      <c r="K934" s="69"/>
      <c r="L934" s="107"/>
      <c r="M934" s="69"/>
      <c r="N934" s="69"/>
      <c r="O934" s="69"/>
      <c r="P934" s="69"/>
      <c r="Q934" s="64"/>
      <c r="R934" s="64"/>
      <c r="S934" s="64"/>
    </row>
    <row r="935" spans="1:19" hidden="1" x14ac:dyDescent="0.25">
      <c r="A935" s="55">
        <v>138</v>
      </c>
      <c r="B935" s="67" t="s">
        <v>176</v>
      </c>
      <c r="C935" s="129">
        <f t="shared" si="76"/>
        <v>85115.56</v>
      </c>
      <c r="D935" s="63"/>
      <c r="E935" s="64">
        <v>85115.56</v>
      </c>
      <c r="F935" s="66"/>
      <c r="G935" s="69"/>
      <c r="H935" s="66"/>
      <c r="I935" s="66"/>
      <c r="J935" s="66"/>
      <c r="K935" s="69"/>
      <c r="L935" s="107"/>
      <c r="M935" s="69"/>
      <c r="N935" s="69"/>
      <c r="O935" s="69"/>
      <c r="P935" s="69"/>
      <c r="Q935" s="64"/>
      <c r="R935" s="64"/>
      <c r="S935" s="64"/>
    </row>
    <row r="936" spans="1:19" hidden="1" x14ac:dyDescent="0.25">
      <c r="A936" s="55">
        <v>139</v>
      </c>
      <c r="B936" s="67" t="s">
        <v>177</v>
      </c>
      <c r="C936" s="129">
        <f t="shared" si="76"/>
        <v>336500.34</v>
      </c>
      <c r="D936" s="63"/>
      <c r="E936" s="64">
        <v>336500.34</v>
      </c>
      <c r="F936" s="66"/>
      <c r="G936" s="69"/>
      <c r="H936" s="66"/>
      <c r="I936" s="66"/>
      <c r="J936" s="66"/>
      <c r="K936" s="69"/>
      <c r="L936" s="107"/>
      <c r="M936" s="69"/>
      <c r="N936" s="69"/>
      <c r="O936" s="69"/>
      <c r="P936" s="69"/>
      <c r="Q936" s="64"/>
      <c r="R936" s="64"/>
      <c r="S936" s="64"/>
    </row>
    <row r="937" spans="1:19" hidden="1" x14ac:dyDescent="0.25">
      <c r="A937" s="55">
        <v>140</v>
      </c>
      <c r="B937" s="67" t="s">
        <v>178</v>
      </c>
      <c r="C937" s="129">
        <f t="shared" si="76"/>
        <v>361422.81</v>
      </c>
      <c r="D937" s="63"/>
      <c r="E937" s="64">
        <v>361422.81</v>
      </c>
      <c r="F937" s="66"/>
      <c r="G937" s="69"/>
      <c r="H937" s="66"/>
      <c r="I937" s="66"/>
      <c r="J937" s="66"/>
      <c r="K937" s="69"/>
      <c r="L937" s="107"/>
      <c r="M937" s="69"/>
      <c r="N937" s="69"/>
      <c r="O937" s="69"/>
      <c r="P937" s="69"/>
      <c r="Q937" s="64"/>
      <c r="R937" s="64"/>
      <c r="S937" s="64"/>
    </row>
    <row r="938" spans="1:19" hidden="1" x14ac:dyDescent="0.25">
      <c r="A938" s="55">
        <v>141</v>
      </c>
      <c r="B938" s="67" t="s">
        <v>179</v>
      </c>
      <c r="C938" s="129">
        <f t="shared" si="76"/>
        <v>84977.54</v>
      </c>
      <c r="D938" s="63"/>
      <c r="E938" s="64">
        <v>84977.54</v>
      </c>
      <c r="F938" s="66"/>
      <c r="G938" s="69"/>
      <c r="H938" s="66"/>
      <c r="I938" s="66"/>
      <c r="J938" s="66"/>
      <c r="K938" s="69"/>
      <c r="L938" s="107"/>
      <c r="M938" s="69"/>
      <c r="N938" s="69"/>
      <c r="O938" s="69"/>
      <c r="P938" s="69"/>
      <c r="Q938" s="64"/>
      <c r="R938" s="64"/>
      <c r="S938" s="64"/>
    </row>
    <row r="939" spans="1:19" hidden="1" x14ac:dyDescent="0.25">
      <c r="A939" s="55">
        <v>142</v>
      </c>
      <c r="B939" s="67" t="s">
        <v>180</v>
      </c>
      <c r="C939" s="129">
        <f t="shared" si="76"/>
        <v>338741.36</v>
      </c>
      <c r="D939" s="63"/>
      <c r="E939" s="64">
        <v>338741.36</v>
      </c>
      <c r="F939" s="66"/>
      <c r="G939" s="69"/>
      <c r="H939" s="66"/>
      <c r="I939" s="66"/>
      <c r="J939" s="66"/>
      <c r="K939" s="69"/>
      <c r="L939" s="107"/>
      <c r="M939" s="69"/>
      <c r="N939" s="69"/>
      <c r="O939" s="69"/>
      <c r="P939" s="69"/>
      <c r="Q939" s="64"/>
      <c r="R939" s="64"/>
      <c r="S939" s="64"/>
    </row>
    <row r="940" spans="1:19" hidden="1" x14ac:dyDescent="0.25">
      <c r="A940" s="55">
        <v>143</v>
      </c>
      <c r="B940" s="67" t="s">
        <v>181</v>
      </c>
      <c r="C940" s="129">
        <f t="shared" si="76"/>
        <v>19847431.030000001</v>
      </c>
      <c r="D940" s="63">
        <f>ROUND((F940+G940+H940+I940+J940+K940+M940+O940+P940+Q940+R940+S940)*0.0214,2)</f>
        <v>415836.13</v>
      </c>
      <c r="E940" s="64"/>
      <c r="F940" s="66">
        <v>1541286.77</v>
      </c>
      <c r="G940" s="66">
        <v>2972330.63</v>
      </c>
      <c r="H940" s="69">
        <v>1073901.32</v>
      </c>
      <c r="I940" s="69">
        <v>528451.47</v>
      </c>
      <c r="J940" s="69">
        <v>808862.19</v>
      </c>
      <c r="K940" s="69"/>
      <c r="L940" s="107"/>
      <c r="M940" s="69"/>
      <c r="N940" s="69" t="s">
        <v>56</v>
      </c>
      <c r="O940" s="66">
        <v>3883953.03</v>
      </c>
      <c r="P940" s="69">
        <v>2245638.25</v>
      </c>
      <c r="Q940" s="64"/>
      <c r="R940" s="64">
        <v>6377171.2400000002</v>
      </c>
      <c r="S940" s="64"/>
    </row>
    <row r="941" spans="1:19" hidden="1" x14ac:dyDescent="0.25">
      <c r="A941" s="55">
        <v>144</v>
      </c>
      <c r="B941" s="67" t="s">
        <v>815</v>
      </c>
      <c r="C941" s="129">
        <f t="shared" si="76"/>
        <v>772654.69</v>
      </c>
      <c r="D941" s="63"/>
      <c r="E941" s="64">
        <v>772654.69</v>
      </c>
      <c r="F941" s="66"/>
      <c r="G941" s="66"/>
      <c r="H941" s="69"/>
      <c r="I941" s="69"/>
      <c r="J941" s="69"/>
      <c r="K941" s="69"/>
      <c r="L941" s="107"/>
      <c r="M941" s="69"/>
      <c r="N941" s="69"/>
      <c r="O941" s="69"/>
      <c r="P941" s="69"/>
      <c r="Q941" s="69"/>
      <c r="R941" s="64"/>
      <c r="S941" s="64"/>
    </row>
    <row r="942" spans="1:19" hidden="1" x14ac:dyDescent="0.25">
      <c r="A942" s="55">
        <v>145</v>
      </c>
      <c r="B942" s="67" t="s">
        <v>816</v>
      </c>
      <c r="C942" s="129">
        <f t="shared" si="76"/>
        <v>749801.63</v>
      </c>
      <c r="D942" s="63"/>
      <c r="E942" s="64">
        <v>749801.63</v>
      </c>
      <c r="F942" s="64"/>
      <c r="G942" s="64"/>
      <c r="H942" s="64"/>
      <c r="I942" s="64"/>
      <c r="J942" s="64"/>
      <c r="K942" s="68"/>
      <c r="L942" s="50"/>
      <c r="M942" s="64"/>
      <c r="N942" s="69"/>
      <c r="O942" s="69"/>
      <c r="P942" s="64"/>
      <c r="Q942" s="69"/>
      <c r="R942" s="64"/>
      <c r="S942" s="64"/>
    </row>
    <row r="943" spans="1:19" hidden="1" x14ac:dyDescent="0.25">
      <c r="A943" s="55">
        <v>146</v>
      </c>
      <c r="B943" s="67" t="s">
        <v>817</v>
      </c>
      <c r="C943" s="129">
        <f t="shared" si="76"/>
        <v>2525456.96</v>
      </c>
      <c r="D943" s="63"/>
      <c r="E943" s="64">
        <v>2525456.96</v>
      </c>
      <c r="F943" s="64"/>
      <c r="G943" s="64"/>
      <c r="H943" s="64"/>
      <c r="I943" s="64"/>
      <c r="J943" s="64"/>
      <c r="K943" s="64"/>
      <c r="L943" s="50"/>
      <c r="M943" s="64"/>
      <c r="N943" s="64"/>
      <c r="O943" s="64"/>
      <c r="P943" s="68"/>
      <c r="Q943" s="69"/>
      <c r="R943" s="64"/>
      <c r="S943" s="64"/>
    </row>
    <row r="944" spans="1:19" hidden="1" x14ac:dyDescent="0.25">
      <c r="A944" s="55">
        <v>147</v>
      </c>
      <c r="B944" s="67" t="s">
        <v>818</v>
      </c>
      <c r="C944" s="129">
        <f t="shared" si="76"/>
        <v>745753.4</v>
      </c>
      <c r="D944" s="63"/>
      <c r="E944" s="64">
        <v>745753.4</v>
      </c>
      <c r="F944" s="68"/>
      <c r="G944" s="64"/>
      <c r="H944" s="64"/>
      <c r="I944" s="64"/>
      <c r="J944" s="64"/>
      <c r="K944" s="64"/>
      <c r="L944" s="50"/>
      <c r="M944" s="64"/>
      <c r="N944" s="69"/>
      <c r="O944" s="69"/>
      <c r="P944" s="64"/>
      <c r="Q944" s="69"/>
      <c r="R944" s="64"/>
      <c r="S944" s="64"/>
    </row>
    <row r="945" spans="1:19" hidden="1" x14ac:dyDescent="0.25">
      <c r="A945" s="55">
        <v>148</v>
      </c>
      <c r="B945" s="67" t="s">
        <v>819</v>
      </c>
      <c r="C945" s="129">
        <f t="shared" ref="C945:C954" si="78">ROUND(SUM(D945+E945+F945+G945+H945+I945+J945+K945+M945+O945+P945+Q945+R945+S945),2)</f>
        <v>1034266.94</v>
      </c>
      <c r="D945" s="63"/>
      <c r="E945" s="64">
        <v>1034266.94</v>
      </c>
      <c r="F945" s="66"/>
      <c r="G945" s="69"/>
      <c r="H945" s="69"/>
      <c r="I945" s="69"/>
      <c r="J945" s="69"/>
      <c r="K945" s="64"/>
      <c r="L945" s="50"/>
      <c r="M945" s="64"/>
      <c r="N945" s="69"/>
      <c r="O945" s="69"/>
      <c r="P945" s="69"/>
      <c r="Q945" s="69"/>
      <c r="R945" s="64"/>
      <c r="S945" s="64"/>
    </row>
    <row r="946" spans="1:19" hidden="1" x14ac:dyDescent="0.25">
      <c r="A946" s="55">
        <v>149</v>
      </c>
      <c r="B946" s="67" t="s">
        <v>820</v>
      </c>
      <c r="C946" s="129">
        <f t="shared" si="78"/>
        <v>855922.87</v>
      </c>
      <c r="D946" s="63"/>
      <c r="E946" s="64">
        <v>855922.87</v>
      </c>
      <c r="F946" s="66"/>
      <c r="G946" s="69"/>
      <c r="H946" s="64"/>
      <c r="I946" s="64"/>
      <c r="J946" s="64"/>
      <c r="K946" s="64"/>
      <c r="L946" s="50"/>
      <c r="M946" s="64"/>
      <c r="N946" s="64"/>
      <c r="O946" s="64"/>
      <c r="P946" s="64"/>
      <c r="Q946" s="64"/>
      <c r="R946" s="64"/>
      <c r="S946" s="64"/>
    </row>
    <row r="947" spans="1:19" hidden="1" x14ac:dyDescent="0.25">
      <c r="A947" s="55">
        <v>150</v>
      </c>
      <c r="B947" s="67" t="s">
        <v>821</v>
      </c>
      <c r="C947" s="129">
        <f t="shared" si="78"/>
        <v>1317761.98</v>
      </c>
      <c r="D947" s="63"/>
      <c r="E947" s="64">
        <v>1317761.98</v>
      </c>
      <c r="F947" s="69"/>
      <c r="G947" s="66"/>
      <c r="H947" s="69"/>
      <c r="I947" s="69"/>
      <c r="J947" s="69"/>
      <c r="K947" s="64"/>
      <c r="L947" s="50"/>
      <c r="M947" s="64"/>
      <c r="N947" s="69"/>
      <c r="O947" s="69"/>
      <c r="P947" s="66"/>
      <c r="Q947" s="64"/>
      <c r="R947" s="64"/>
      <c r="S947" s="64"/>
    </row>
    <row r="948" spans="1:19" hidden="1" x14ac:dyDescent="0.25">
      <c r="A948" s="55">
        <v>151</v>
      </c>
      <c r="B948" s="67" t="s">
        <v>182</v>
      </c>
      <c r="C948" s="129">
        <f t="shared" si="78"/>
        <v>6531879.2599999998</v>
      </c>
      <c r="D948" s="63">
        <f>ROUND((F948+G948+H948+I948+J948+K948+M948+O948+P948+Q948+R948+S948)*0.0214,2)</f>
        <v>130947.74</v>
      </c>
      <c r="E948" s="64">
        <v>281878.32</v>
      </c>
      <c r="F948" s="69">
        <v>2463733.2000000002</v>
      </c>
      <c r="G948" s="66"/>
      <c r="H948" s="64"/>
      <c r="I948" s="64"/>
      <c r="J948" s="64"/>
      <c r="K948" s="64"/>
      <c r="L948" s="50"/>
      <c r="M948" s="64"/>
      <c r="N948" s="64"/>
      <c r="O948" s="64"/>
      <c r="P948" s="64">
        <v>3655320</v>
      </c>
      <c r="Q948" s="64"/>
      <c r="R948" s="64"/>
      <c r="S948" s="64"/>
    </row>
    <row r="949" spans="1:19" hidden="1" x14ac:dyDescent="0.25">
      <c r="A949" s="55">
        <v>152</v>
      </c>
      <c r="B949" s="67" t="s">
        <v>183</v>
      </c>
      <c r="C949" s="129">
        <f t="shared" si="78"/>
        <v>29787682.010000002</v>
      </c>
      <c r="D949" s="63">
        <v>573064.19999999995</v>
      </c>
      <c r="E949" s="64">
        <v>470203.81</v>
      </c>
      <c r="F949" s="69"/>
      <c r="G949" s="69"/>
      <c r="H949" s="69"/>
      <c r="I949" s="69"/>
      <c r="J949" s="69"/>
      <c r="K949" s="64"/>
      <c r="L949" s="50"/>
      <c r="M949" s="64"/>
      <c r="N949" s="69" t="s">
        <v>111</v>
      </c>
      <c r="O949" s="66">
        <v>12948688.6</v>
      </c>
      <c r="P949" s="69"/>
      <c r="Q949" s="66"/>
      <c r="R949" s="64">
        <v>15795725.4</v>
      </c>
      <c r="S949" s="64"/>
    </row>
    <row r="950" spans="1:19" hidden="1" x14ac:dyDescent="0.25">
      <c r="A950" s="55">
        <v>153</v>
      </c>
      <c r="B950" s="67" t="s">
        <v>185</v>
      </c>
      <c r="C950" s="129">
        <f t="shared" si="78"/>
        <v>53660514.409999996</v>
      </c>
      <c r="D950" s="63">
        <f>ROUND((F950+G950+H950+I950+J950+K950+M950+O950+P950+Q950+R950+S950)*0.0214,2)</f>
        <v>1113375.07</v>
      </c>
      <c r="E950" s="64">
        <v>520267.04</v>
      </c>
      <c r="F950" s="64">
        <v>3128955.7</v>
      </c>
      <c r="G950" s="69">
        <v>13179909.9</v>
      </c>
      <c r="H950" s="64">
        <v>8662218.6999999993</v>
      </c>
      <c r="I950" s="64">
        <v>3397454.5</v>
      </c>
      <c r="J950" s="64">
        <v>4951515.5999999996</v>
      </c>
      <c r="K950" s="69"/>
      <c r="L950" s="50"/>
      <c r="M950" s="64"/>
      <c r="N950" s="64" t="s">
        <v>56</v>
      </c>
      <c r="O950" s="68">
        <v>13439152.1</v>
      </c>
      <c r="P950" s="64">
        <v>5267665.8</v>
      </c>
      <c r="Q950" s="64"/>
      <c r="R950" s="64"/>
      <c r="S950" s="64"/>
    </row>
    <row r="951" spans="1:19" hidden="1" x14ac:dyDescent="0.25">
      <c r="A951" s="55">
        <v>154</v>
      </c>
      <c r="B951" s="67" t="s">
        <v>186</v>
      </c>
      <c r="C951" s="129">
        <f t="shared" si="78"/>
        <v>49768120.939999998</v>
      </c>
      <c r="D951" s="63">
        <f>ROUND((F951+G951+H951+I951+J951+K951+M951+O951+P951+Q951+R951+S951)*0.0214,2)</f>
        <v>1032652.95</v>
      </c>
      <c r="E951" s="64">
        <v>480657.39</v>
      </c>
      <c r="F951" s="68">
        <v>3239521.9</v>
      </c>
      <c r="G951" s="69">
        <v>13645641.4</v>
      </c>
      <c r="H951" s="64">
        <v>8968311</v>
      </c>
      <c r="I951" s="64">
        <v>3517508.5</v>
      </c>
      <c r="J951" s="64">
        <v>5126484.7</v>
      </c>
      <c r="K951" s="64"/>
      <c r="L951" s="50"/>
      <c r="M951" s="64"/>
      <c r="N951" s="64" t="s">
        <v>56</v>
      </c>
      <c r="O951" s="64">
        <v>13757343.1</v>
      </c>
      <c r="P951" s="64"/>
      <c r="Q951" s="64"/>
      <c r="R951" s="64"/>
      <c r="S951" s="64"/>
    </row>
    <row r="952" spans="1:19" hidden="1" x14ac:dyDescent="0.25">
      <c r="A952" s="55">
        <v>155</v>
      </c>
      <c r="B952" s="67" t="s">
        <v>822</v>
      </c>
      <c r="C952" s="129">
        <f t="shared" si="78"/>
        <v>268235.15999999997</v>
      </c>
      <c r="D952" s="63"/>
      <c r="E952" s="64">
        <v>268235.15999999997</v>
      </c>
      <c r="F952" s="64"/>
      <c r="G952" s="69"/>
      <c r="H952" s="69"/>
      <c r="I952" s="69"/>
      <c r="J952" s="69"/>
      <c r="K952" s="64"/>
      <c r="L952" s="50"/>
      <c r="M952" s="64"/>
      <c r="N952" s="64"/>
      <c r="O952" s="64"/>
      <c r="P952" s="68"/>
      <c r="Q952" s="64"/>
      <c r="R952" s="64"/>
      <c r="S952" s="64"/>
    </row>
    <row r="953" spans="1:19" hidden="1" x14ac:dyDescent="0.25">
      <c r="A953" s="55">
        <v>156</v>
      </c>
      <c r="B953" s="67" t="s">
        <v>1068</v>
      </c>
      <c r="C953" s="129">
        <f t="shared" si="78"/>
        <v>121775.1</v>
      </c>
      <c r="D953" s="63"/>
      <c r="E953" s="64">
        <v>121775.1</v>
      </c>
      <c r="F953" s="64"/>
      <c r="G953" s="64"/>
      <c r="H953" s="68"/>
      <c r="I953" s="68"/>
      <c r="J953" s="68"/>
      <c r="K953" s="64"/>
      <c r="L953" s="50"/>
      <c r="M953" s="64"/>
      <c r="N953" s="69"/>
      <c r="O953" s="69"/>
      <c r="P953" s="64"/>
      <c r="Q953" s="64"/>
      <c r="R953" s="64"/>
      <c r="S953" s="64"/>
    </row>
    <row r="954" spans="1:19" hidden="1" x14ac:dyDescent="0.25">
      <c r="A954" s="204" t="s">
        <v>187</v>
      </c>
      <c r="B954" s="205"/>
      <c r="C954" s="100">
        <f t="shared" si="78"/>
        <v>470388228.87</v>
      </c>
      <c r="D954" s="70">
        <f t="shared" ref="D954:S954" si="79">ROUND(SUM(D881:D953),2)</f>
        <v>9292575.6899999995</v>
      </c>
      <c r="E954" s="70">
        <f t="shared" si="79"/>
        <v>19115033.059999999</v>
      </c>
      <c r="F954" s="70">
        <f t="shared" si="79"/>
        <v>25369443.02</v>
      </c>
      <c r="G954" s="70">
        <f t="shared" si="79"/>
        <v>37237275.82</v>
      </c>
      <c r="H954" s="70">
        <f t="shared" si="79"/>
        <v>50496898.710000001</v>
      </c>
      <c r="I954" s="70">
        <f t="shared" si="79"/>
        <v>21820100.010000002</v>
      </c>
      <c r="J954" s="70">
        <f t="shared" si="79"/>
        <v>31989153.5</v>
      </c>
      <c r="K954" s="70">
        <f t="shared" si="79"/>
        <v>0</v>
      </c>
      <c r="L954" s="70">
        <f t="shared" si="79"/>
        <v>0</v>
      </c>
      <c r="M954" s="70">
        <f t="shared" si="79"/>
        <v>0</v>
      </c>
      <c r="N954" s="70">
        <f t="shared" si="79"/>
        <v>0</v>
      </c>
      <c r="O954" s="70">
        <f t="shared" si="79"/>
        <v>81998398.370000005</v>
      </c>
      <c r="P954" s="70">
        <f t="shared" si="79"/>
        <v>43664064.82</v>
      </c>
      <c r="Q954" s="70">
        <f t="shared" si="79"/>
        <v>64346536.600000001</v>
      </c>
      <c r="R954" s="70">
        <f t="shared" si="79"/>
        <v>85058749.269999996</v>
      </c>
      <c r="S954" s="70">
        <f t="shared" si="79"/>
        <v>0</v>
      </c>
    </row>
    <row r="955" spans="1:19" ht="15.75" hidden="1" x14ac:dyDescent="0.25">
      <c r="A955" s="206" t="s">
        <v>1108</v>
      </c>
      <c r="B955" s="207"/>
      <c r="C955" s="208"/>
      <c r="D955" s="104"/>
      <c r="E955" s="64"/>
      <c r="F955" s="64"/>
      <c r="G955" s="64"/>
      <c r="H955" s="64"/>
      <c r="I955" s="64"/>
      <c r="J955" s="64"/>
      <c r="K955" s="64"/>
      <c r="L955" s="48"/>
      <c r="M955" s="64"/>
      <c r="N955" s="70"/>
      <c r="O955" s="64"/>
      <c r="P955" s="64"/>
      <c r="Q955" s="64"/>
      <c r="R955" s="64"/>
      <c r="S955" s="64"/>
    </row>
    <row r="956" spans="1:19" hidden="1" x14ac:dyDescent="0.25">
      <c r="A956" s="55">
        <v>157</v>
      </c>
      <c r="B956" s="62" t="s">
        <v>198</v>
      </c>
      <c r="C956" s="129">
        <f t="shared" ref="C956:C973" si="80">ROUND(SUM(D956+E956+F956+G956+H956+I956+J956+K956+M956+O956+P956+Q956+R956+S956),2)</f>
        <v>3532158.98</v>
      </c>
      <c r="D956" s="63">
        <v>22287.68</v>
      </c>
      <c r="E956" s="64"/>
      <c r="F956" s="68"/>
      <c r="G956" s="68"/>
      <c r="H956" s="68"/>
      <c r="I956" s="68"/>
      <c r="J956" s="68"/>
      <c r="K956" s="64"/>
      <c r="L956" s="65"/>
      <c r="M956" s="64"/>
      <c r="N956" s="64" t="s">
        <v>111</v>
      </c>
      <c r="O956" s="69">
        <v>3509871.3</v>
      </c>
      <c r="P956" s="64"/>
      <c r="Q956" s="64"/>
      <c r="R956" s="64"/>
      <c r="S956" s="64"/>
    </row>
    <row r="957" spans="1:19" hidden="1" x14ac:dyDescent="0.25">
      <c r="A957" s="55">
        <v>158</v>
      </c>
      <c r="B957" s="62" t="s">
        <v>199</v>
      </c>
      <c r="C957" s="129">
        <f t="shared" si="80"/>
        <v>3532158.98</v>
      </c>
      <c r="D957" s="63">
        <v>22287.68</v>
      </c>
      <c r="E957" s="64"/>
      <c r="F957" s="68"/>
      <c r="G957" s="68"/>
      <c r="H957" s="68"/>
      <c r="I957" s="68"/>
      <c r="J957" s="68"/>
      <c r="K957" s="64"/>
      <c r="L957" s="65"/>
      <c r="M957" s="64"/>
      <c r="N957" s="64" t="s">
        <v>111</v>
      </c>
      <c r="O957" s="69">
        <v>3509871.3</v>
      </c>
      <c r="P957" s="64"/>
      <c r="Q957" s="64"/>
      <c r="R957" s="64"/>
      <c r="S957" s="64"/>
    </row>
    <row r="958" spans="1:19" hidden="1" x14ac:dyDescent="0.25">
      <c r="A958" s="55">
        <v>159</v>
      </c>
      <c r="B958" s="62" t="s">
        <v>200</v>
      </c>
      <c r="C958" s="129">
        <f t="shared" si="80"/>
        <v>3484506.86</v>
      </c>
      <c r="D958" s="63">
        <v>21987</v>
      </c>
      <c r="E958" s="64"/>
      <c r="F958" s="68"/>
      <c r="G958" s="68"/>
      <c r="H958" s="68"/>
      <c r="I958" s="68"/>
      <c r="J958" s="68"/>
      <c r="K958" s="64"/>
      <c r="L958" s="65"/>
      <c r="M958" s="64"/>
      <c r="N958" s="64" t="s">
        <v>111</v>
      </c>
      <c r="O958" s="69">
        <v>3462519.86</v>
      </c>
      <c r="P958" s="64"/>
      <c r="Q958" s="64"/>
      <c r="R958" s="64"/>
      <c r="S958" s="64"/>
    </row>
    <row r="959" spans="1:19" hidden="1" x14ac:dyDescent="0.25">
      <c r="A959" s="55">
        <v>160</v>
      </c>
      <c r="B959" s="62" t="s">
        <v>201</v>
      </c>
      <c r="C959" s="129">
        <f t="shared" si="80"/>
        <v>3509369.9</v>
      </c>
      <c r="D959" s="63">
        <v>22143.89</v>
      </c>
      <c r="E959" s="64"/>
      <c r="F959" s="68"/>
      <c r="G959" s="68"/>
      <c r="H959" s="68"/>
      <c r="I959" s="68"/>
      <c r="J959" s="68"/>
      <c r="K959" s="64"/>
      <c r="L959" s="65"/>
      <c r="M959" s="64"/>
      <c r="N959" s="64" t="s">
        <v>111</v>
      </c>
      <c r="O959" s="69">
        <v>3487226.01</v>
      </c>
      <c r="P959" s="64"/>
      <c r="Q959" s="64"/>
      <c r="R959" s="64"/>
      <c r="S959" s="64"/>
    </row>
    <row r="960" spans="1:19" hidden="1" x14ac:dyDescent="0.25">
      <c r="A960" s="55">
        <v>161</v>
      </c>
      <c r="B960" s="62" t="s">
        <v>206</v>
      </c>
      <c r="C960" s="129">
        <f t="shared" si="80"/>
        <v>3532158.98</v>
      </c>
      <c r="D960" s="63">
        <v>22287.68</v>
      </c>
      <c r="E960" s="64"/>
      <c r="F960" s="68"/>
      <c r="G960" s="68"/>
      <c r="H960" s="68"/>
      <c r="I960" s="68"/>
      <c r="J960" s="68"/>
      <c r="K960" s="64"/>
      <c r="L960" s="65"/>
      <c r="M960" s="64"/>
      <c r="N960" s="64" t="s">
        <v>111</v>
      </c>
      <c r="O960" s="69">
        <v>3509871.3</v>
      </c>
      <c r="P960" s="64"/>
      <c r="Q960" s="64"/>
      <c r="R960" s="64"/>
      <c r="S960" s="64"/>
    </row>
    <row r="961" spans="1:19" hidden="1" x14ac:dyDescent="0.25">
      <c r="A961" s="55">
        <v>162</v>
      </c>
      <c r="B961" s="62" t="s">
        <v>211</v>
      </c>
      <c r="C961" s="129">
        <f t="shared" si="80"/>
        <v>1061785.93</v>
      </c>
      <c r="D961" s="63">
        <v>6699.8</v>
      </c>
      <c r="E961" s="64"/>
      <c r="F961" s="68"/>
      <c r="G961" s="68">
        <v>591919.11</v>
      </c>
      <c r="H961" s="68">
        <v>298404.99</v>
      </c>
      <c r="I961" s="68">
        <v>164762.03</v>
      </c>
      <c r="J961" s="68"/>
      <c r="K961" s="64"/>
      <c r="L961" s="65"/>
      <c r="M961" s="64"/>
      <c r="N961" s="64"/>
      <c r="O961" s="69"/>
      <c r="P961" s="64"/>
      <c r="Q961" s="64"/>
      <c r="R961" s="64"/>
      <c r="S961" s="64"/>
    </row>
    <row r="962" spans="1:19" hidden="1" x14ac:dyDescent="0.25">
      <c r="A962" s="55">
        <v>163</v>
      </c>
      <c r="B962" s="62" t="s">
        <v>214</v>
      </c>
      <c r="C962" s="129">
        <f t="shared" si="80"/>
        <v>1312208.32</v>
      </c>
      <c r="D962" s="63">
        <v>8279.9500000000007</v>
      </c>
      <c r="E962" s="64"/>
      <c r="F962" s="68"/>
      <c r="G962" s="68">
        <v>929890.54</v>
      </c>
      <c r="H962" s="68">
        <v>219629.78</v>
      </c>
      <c r="I962" s="68">
        <v>154408.04999999999</v>
      </c>
      <c r="J962" s="68"/>
      <c r="K962" s="64"/>
      <c r="L962" s="65"/>
      <c r="M962" s="64"/>
      <c r="N962" s="64"/>
      <c r="O962" s="69"/>
      <c r="P962" s="64"/>
      <c r="Q962" s="64"/>
      <c r="R962" s="64"/>
      <c r="S962" s="64"/>
    </row>
    <row r="963" spans="1:19" hidden="1" x14ac:dyDescent="0.25">
      <c r="A963" s="55">
        <v>164</v>
      </c>
      <c r="B963" s="62" t="s">
        <v>823</v>
      </c>
      <c r="C963" s="129">
        <f t="shared" si="80"/>
        <v>289954.82</v>
      </c>
      <c r="D963" s="63"/>
      <c r="E963" s="64">
        <v>289954.82</v>
      </c>
      <c r="F963" s="68"/>
      <c r="G963" s="68"/>
      <c r="H963" s="68"/>
      <c r="I963" s="68"/>
      <c r="J963" s="68"/>
      <c r="K963" s="64"/>
      <c r="L963" s="65"/>
      <c r="M963" s="64"/>
      <c r="N963" s="64"/>
      <c r="O963" s="69"/>
      <c r="P963" s="64"/>
      <c r="Q963" s="64"/>
      <c r="R963" s="64"/>
      <c r="S963" s="64"/>
    </row>
    <row r="964" spans="1:19" hidden="1" x14ac:dyDescent="0.25">
      <c r="A964" s="55">
        <v>165</v>
      </c>
      <c r="B964" s="62" t="s">
        <v>824</v>
      </c>
      <c r="C964" s="129">
        <f t="shared" si="80"/>
        <v>165307.57</v>
      </c>
      <c r="D964" s="63"/>
      <c r="E964" s="64">
        <v>165307.57</v>
      </c>
      <c r="F964" s="68"/>
      <c r="G964" s="68"/>
      <c r="H964" s="68"/>
      <c r="I964" s="68"/>
      <c r="J964" s="68"/>
      <c r="K964" s="64"/>
      <c r="L964" s="65"/>
      <c r="M964" s="64"/>
      <c r="N964" s="64"/>
      <c r="O964" s="69"/>
      <c r="P964" s="64"/>
      <c r="Q964" s="64"/>
      <c r="R964" s="64"/>
      <c r="S964" s="64"/>
    </row>
    <row r="965" spans="1:19" hidden="1" x14ac:dyDescent="0.25">
      <c r="A965" s="55">
        <v>166</v>
      </c>
      <c r="B965" s="62" t="s">
        <v>825</v>
      </c>
      <c r="C965" s="129">
        <f t="shared" si="80"/>
        <v>292851.75</v>
      </c>
      <c r="D965" s="63"/>
      <c r="E965" s="64">
        <v>292851.75</v>
      </c>
      <c r="F965" s="68"/>
      <c r="G965" s="68"/>
      <c r="H965" s="68"/>
      <c r="I965" s="68"/>
      <c r="J965" s="68"/>
      <c r="K965" s="64"/>
      <c r="L965" s="65"/>
      <c r="M965" s="64"/>
      <c r="N965" s="64"/>
      <c r="O965" s="69"/>
      <c r="P965" s="64"/>
      <c r="Q965" s="64"/>
      <c r="R965" s="64"/>
      <c r="S965" s="64"/>
    </row>
    <row r="966" spans="1:19" hidden="1" x14ac:dyDescent="0.25">
      <c r="A966" s="55">
        <v>167</v>
      </c>
      <c r="B966" s="62" t="s">
        <v>826</v>
      </c>
      <c r="C966" s="129">
        <f t="shared" si="80"/>
        <v>291068.36</v>
      </c>
      <c r="D966" s="63"/>
      <c r="E966" s="64">
        <v>291068.36</v>
      </c>
      <c r="F966" s="68"/>
      <c r="G966" s="68"/>
      <c r="H966" s="68"/>
      <c r="I966" s="68"/>
      <c r="J966" s="68"/>
      <c r="K966" s="64"/>
      <c r="L966" s="65"/>
      <c r="M966" s="64"/>
      <c r="N966" s="64"/>
      <c r="O966" s="69"/>
      <c r="P966" s="64"/>
      <c r="Q966" s="64"/>
      <c r="R966" s="64"/>
      <c r="S966" s="64"/>
    </row>
    <row r="967" spans="1:19" hidden="1" x14ac:dyDescent="0.25">
      <c r="A967" s="55">
        <v>168</v>
      </c>
      <c r="B967" s="62" t="s">
        <v>827</v>
      </c>
      <c r="C967" s="129">
        <f t="shared" si="80"/>
        <v>207252.3</v>
      </c>
      <c r="D967" s="63"/>
      <c r="E967" s="64">
        <v>207252.3</v>
      </c>
      <c r="F967" s="68"/>
      <c r="G967" s="68"/>
      <c r="H967" s="68"/>
      <c r="I967" s="68"/>
      <c r="J967" s="68"/>
      <c r="K967" s="64"/>
      <c r="L967" s="65"/>
      <c r="M967" s="64"/>
      <c r="N967" s="64"/>
      <c r="O967" s="69"/>
      <c r="P967" s="64"/>
      <c r="Q967" s="64"/>
      <c r="R967" s="64"/>
      <c r="S967" s="64"/>
    </row>
    <row r="968" spans="1:19" hidden="1" x14ac:dyDescent="0.25">
      <c r="A968" s="55">
        <v>169</v>
      </c>
      <c r="B968" s="62" t="s">
        <v>828</v>
      </c>
      <c r="C968" s="129">
        <f t="shared" si="80"/>
        <v>278144.18</v>
      </c>
      <c r="D968" s="63"/>
      <c r="E968" s="64">
        <v>278144.18</v>
      </c>
      <c r="F968" s="68"/>
      <c r="G968" s="68"/>
      <c r="H968" s="68"/>
      <c r="I968" s="68"/>
      <c r="J968" s="68"/>
      <c r="K968" s="64"/>
      <c r="L968" s="65"/>
      <c r="M968" s="64"/>
      <c r="N968" s="64"/>
      <c r="O968" s="69"/>
      <c r="P968" s="64"/>
      <c r="Q968" s="64"/>
      <c r="R968" s="64"/>
      <c r="S968" s="64"/>
    </row>
    <row r="969" spans="1:19" hidden="1" x14ac:dyDescent="0.25">
      <c r="A969" s="55">
        <v>170</v>
      </c>
      <c r="B969" s="62" t="s">
        <v>829</v>
      </c>
      <c r="C969" s="129">
        <f t="shared" si="80"/>
        <v>311760.65000000002</v>
      </c>
      <c r="D969" s="63"/>
      <c r="E969" s="64">
        <v>311760.65000000002</v>
      </c>
      <c r="F969" s="68"/>
      <c r="G969" s="68"/>
      <c r="H969" s="68"/>
      <c r="I969" s="68"/>
      <c r="J969" s="68"/>
      <c r="K969" s="64"/>
      <c r="L969" s="65"/>
      <c r="M969" s="64"/>
      <c r="N969" s="64"/>
      <c r="O969" s="69"/>
      <c r="P969" s="64"/>
      <c r="Q969" s="64"/>
      <c r="R969" s="64"/>
      <c r="S969" s="64"/>
    </row>
    <row r="970" spans="1:19" ht="25.5" hidden="1" x14ac:dyDescent="0.25">
      <c r="A970" s="55">
        <v>171</v>
      </c>
      <c r="B970" s="62" t="s">
        <v>1127</v>
      </c>
      <c r="C970" s="129">
        <f t="shared" si="80"/>
        <v>682820</v>
      </c>
      <c r="D970" s="63">
        <v>31000</v>
      </c>
      <c r="E970" s="64"/>
      <c r="F970" s="68">
        <v>278320</v>
      </c>
      <c r="G970" s="68"/>
      <c r="H970" s="68"/>
      <c r="I970" s="68"/>
      <c r="J970" s="68"/>
      <c r="K970" s="64"/>
      <c r="L970" s="65"/>
      <c r="M970" s="64"/>
      <c r="N970" s="64"/>
      <c r="O970" s="69"/>
      <c r="P970" s="64"/>
      <c r="Q970" s="64">
        <v>373500</v>
      </c>
      <c r="R970" s="64"/>
      <c r="S970" s="64"/>
    </row>
    <row r="971" spans="1:19" ht="25.5" hidden="1" customHeight="1" x14ac:dyDescent="0.25">
      <c r="A971" s="55">
        <v>172</v>
      </c>
      <c r="B971" s="62" t="s">
        <v>830</v>
      </c>
      <c r="C971" s="129">
        <f t="shared" si="80"/>
        <v>170524.37</v>
      </c>
      <c r="D971" s="63"/>
      <c r="E971" s="64">
        <v>170524.37</v>
      </c>
      <c r="F971" s="68"/>
      <c r="G971" s="68"/>
      <c r="H971" s="68"/>
      <c r="I971" s="68"/>
      <c r="J971" s="68"/>
      <c r="K971" s="64"/>
      <c r="L971" s="65"/>
      <c r="M971" s="64"/>
      <c r="N971" s="64"/>
      <c r="O971" s="69"/>
      <c r="P971" s="64"/>
      <c r="Q971" s="64"/>
      <c r="R971" s="64"/>
      <c r="S971" s="64"/>
    </row>
    <row r="972" spans="1:19" ht="25.15" hidden="1" customHeight="1" x14ac:dyDescent="0.25">
      <c r="A972" s="55">
        <v>173</v>
      </c>
      <c r="B972" s="62" t="s">
        <v>831</v>
      </c>
      <c r="C972" s="129">
        <f t="shared" si="80"/>
        <v>205277.47</v>
      </c>
      <c r="D972" s="63"/>
      <c r="E972" s="64">
        <v>205277.47</v>
      </c>
      <c r="F972" s="68"/>
      <c r="G972" s="68"/>
      <c r="H972" s="68"/>
      <c r="I972" s="68"/>
      <c r="J972" s="68"/>
      <c r="K972" s="64"/>
      <c r="L972" s="65"/>
      <c r="M972" s="64"/>
      <c r="N972" s="64"/>
      <c r="O972" s="69"/>
      <c r="P972" s="64"/>
      <c r="Q972" s="64"/>
      <c r="R972" s="64"/>
      <c r="S972" s="64"/>
    </row>
    <row r="973" spans="1:19" hidden="1" x14ac:dyDescent="0.25">
      <c r="A973" s="196" t="s">
        <v>1113</v>
      </c>
      <c r="B973" s="196"/>
      <c r="C973" s="100">
        <f t="shared" si="80"/>
        <v>22859309.420000002</v>
      </c>
      <c r="D973" s="70">
        <f t="shared" ref="D973:M973" si="81">ROUND(SUM(D956:D972),2)</f>
        <v>156973.68</v>
      </c>
      <c r="E973" s="70">
        <f t="shared" si="81"/>
        <v>2212141.4700000002</v>
      </c>
      <c r="F973" s="70">
        <f t="shared" si="81"/>
        <v>278320</v>
      </c>
      <c r="G973" s="70">
        <f t="shared" si="81"/>
        <v>1521809.65</v>
      </c>
      <c r="H973" s="70">
        <f t="shared" si="81"/>
        <v>518034.77</v>
      </c>
      <c r="I973" s="70">
        <f t="shared" si="81"/>
        <v>319170.08</v>
      </c>
      <c r="J973" s="70">
        <f t="shared" si="81"/>
        <v>0</v>
      </c>
      <c r="K973" s="70">
        <f t="shared" si="81"/>
        <v>0</v>
      </c>
      <c r="L973" s="70">
        <f t="shared" si="81"/>
        <v>0</v>
      </c>
      <c r="M973" s="70">
        <f t="shared" si="81"/>
        <v>0</v>
      </c>
      <c r="N973" s="135" t="s">
        <v>19</v>
      </c>
      <c r="O973" s="70">
        <f>ROUND(SUM(O956:O972),2)</f>
        <v>17479359.77</v>
      </c>
      <c r="P973" s="70">
        <f>ROUND(SUM(P956:P972),2)</f>
        <v>0</v>
      </c>
      <c r="Q973" s="70">
        <f>ROUND(SUM(Q956:Q972),2)</f>
        <v>373500</v>
      </c>
      <c r="R973" s="70">
        <f>ROUND(SUM(R956:R972),2)</f>
        <v>0</v>
      </c>
      <c r="S973" s="70">
        <f>ROUND(SUM(S956:S972),2)</f>
        <v>0</v>
      </c>
    </row>
    <row r="974" spans="1:19" ht="15.75" hidden="1" x14ac:dyDescent="0.25">
      <c r="A974" s="197" t="s">
        <v>216</v>
      </c>
      <c r="B974" s="194"/>
      <c r="C974" s="195"/>
      <c r="D974" s="82"/>
      <c r="E974" s="64"/>
      <c r="F974" s="64"/>
      <c r="G974" s="64"/>
      <c r="H974" s="64"/>
      <c r="I974" s="64"/>
      <c r="J974" s="64"/>
      <c r="K974" s="64"/>
      <c r="L974" s="90"/>
      <c r="M974" s="69"/>
      <c r="N974" s="100"/>
      <c r="O974" s="69"/>
      <c r="P974" s="69"/>
      <c r="Q974" s="69"/>
      <c r="R974" s="69"/>
      <c r="S974" s="69"/>
    </row>
    <row r="975" spans="1:19" hidden="1" x14ac:dyDescent="0.25">
      <c r="A975" s="55">
        <v>174</v>
      </c>
      <c r="B975" s="67" t="s">
        <v>217</v>
      </c>
      <c r="C975" s="57">
        <f t="shared" ref="C975" si="82">ROUND(SUM(D975+E975+F975+G975+H975+I975+J975+K975+M975+O975+P975+Q975+R975+S975),2)</f>
        <v>781738.68</v>
      </c>
      <c r="D975" s="63">
        <f>ROUND((F975+G975+H975+I975+J975+K975+M975+O975+P975+Q975+R975+S975)*0.0214,2)</f>
        <v>16378.7</v>
      </c>
      <c r="E975" s="64"/>
      <c r="F975" s="64"/>
      <c r="G975" s="64"/>
      <c r="H975" s="64">
        <v>765359.98</v>
      </c>
      <c r="I975" s="64"/>
      <c r="J975" s="64"/>
      <c r="K975" s="64"/>
      <c r="L975" s="109"/>
      <c r="M975" s="64"/>
      <c r="N975" s="138"/>
      <c r="O975" s="69"/>
      <c r="P975" s="64"/>
      <c r="Q975" s="64"/>
      <c r="R975" s="64"/>
      <c r="S975" s="64"/>
    </row>
    <row r="976" spans="1:19" hidden="1" x14ac:dyDescent="0.25">
      <c r="A976" s="55">
        <v>175</v>
      </c>
      <c r="B976" s="67" t="s">
        <v>218</v>
      </c>
      <c r="C976" s="129">
        <f t="shared" ref="C976:C1009" si="83">ROUND(SUM(D976+E976+F976+G976+H976+I976+J976+K976+M976+O976+P976+Q976+R976+S976),2)</f>
        <v>2957081.47</v>
      </c>
      <c r="D976" s="63">
        <f>ROUND((F976+G976+H976+I976+J976+K976+M976+O976+P976+Q976+R976+S976)*0.0214,2)</f>
        <v>61955.69</v>
      </c>
      <c r="E976" s="64"/>
      <c r="F976" s="64"/>
      <c r="G976" s="64"/>
      <c r="H976" s="64"/>
      <c r="I976" s="64"/>
      <c r="J976" s="64"/>
      <c r="K976" s="68"/>
      <c r="L976" s="65"/>
      <c r="M976" s="64"/>
      <c r="N976" s="64"/>
      <c r="O976" s="69"/>
      <c r="P976" s="64">
        <v>2895125.78</v>
      </c>
      <c r="Q976" s="64"/>
      <c r="R976" s="64"/>
      <c r="S976" s="64"/>
    </row>
    <row r="977" spans="1:19" hidden="1" x14ac:dyDescent="0.25">
      <c r="A977" s="55">
        <v>176</v>
      </c>
      <c r="B977" s="97" t="s">
        <v>832</v>
      </c>
      <c r="C977" s="129">
        <f t="shared" si="83"/>
        <v>387544.88</v>
      </c>
      <c r="D977" s="63"/>
      <c r="E977" s="64">
        <v>387544.88</v>
      </c>
      <c r="F977" s="68"/>
      <c r="G977" s="68"/>
      <c r="H977" s="68"/>
      <c r="I977" s="68"/>
      <c r="J977" s="68"/>
      <c r="K977" s="64"/>
      <c r="L977" s="65"/>
      <c r="M977" s="64"/>
      <c r="N977" s="64"/>
      <c r="O977" s="69"/>
      <c r="P977" s="64"/>
      <c r="Q977" s="69"/>
      <c r="R977" s="64"/>
      <c r="S977" s="64"/>
    </row>
    <row r="978" spans="1:19" hidden="1" x14ac:dyDescent="0.25">
      <c r="A978" s="55">
        <v>177</v>
      </c>
      <c r="B978" s="94" t="s">
        <v>222</v>
      </c>
      <c r="C978" s="129">
        <f>ROUND(SUM(D978+E978+F978+G978+H978+I978+J978+K978+M978+O978+P978+Q978+R978+S978),2)</f>
        <v>512484.6</v>
      </c>
      <c r="D978" s="63">
        <f t="shared" ref="D978:D984" si="84">ROUND((F978+G978+H978+I978+J978+K978+M978+O978+P978+Q978+R978+S978)*0.0214,2)</f>
        <v>10737.39</v>
      </c>
      <c r="E978" s="64"/>
      <c r="F978" s="64"/>
      <c r="G978" s="64"/>
      <c r="H978" s="64"/>
      <c r="I978" s="64"/>
      <c r="J978" s="64">
        <v>501747.20999999996</v>
      </c>
      <c r="K978" s="64"/>
      <c r="L978" s="65"/>
      <c r="M978" s="64"/>
      <c r="N978" s="64"/>
      <c r="O978" s="66"/>
      <c r="P978" s="64"/>
      <c r="Q978" s="66"/>
      <c r="R978" s="64"/>
      <c r="S978" s="64"/>
    </row>
    <row r="979" spans="1:19" hidden="1" x14ac:dyDescent="0.25">
      <c r="A979" s="55">
        <v>178</v>
      </c>
      <c r="B979" s="67" t="s">
        <v>223</v>
      </c>
      <c r="C979" s="129">
        <f t="shared" si="83"/>
        <v>10101105.68</v>
      </c>
      <c r="D979" s="63">
        <f t="shared" si="84"/>
        <v>211634.68</v>
      </c>
      <c r="E979" s="64"/>
      <c r="F979" s="64"/>
      <c r="G979" s="64">
        <v>1654896</v>
      </c>
      <c r="H979" s="64"/>
      <c r="I979" s="64"/>
      <c r="J979" s="64"/>
      <c r="K979" s="64"/>
      <c r="L979" s="65"/>
      <c r="M979" s="64"/>
      <c r="N979" s="64" t="s">
        <v>56</v>
      </c>
      <c r="O979" s="66">
        <v>2748661</v>
      </c>
      <c r="P979" s="64">
        <v>1589231</v>
      </c>
      <c r="Q979" s="69">
        <v>3896683</v>
      </c>
      <c r="R979" s="64"/>
      <c r="S979" s="64"/>
    </row>
    <row r="980" spans="1:19" hidden="1" x14ac:dyDescent="0.25">
      <c r="A980" s="55">
        <v>179</v>
      </c>
      <c r="B980" s="67" t="s">
        <v>226</v>
      </c>
      <c r="C980" s="129">
        <f t="shared" si="83"/>
        <v>3952843.95</v>
      </c>
      <c r="D980" s="63">
        <f t="shared" si="84"/>
        <v>82818.539999999994</v>
      </c>
      <c r="E980" s="64"/>
      <c r="F980" s="66"/>
      <c r="G980" s="64"/>
      <c r="H980" s="69"/>
      <c r="I980" s="69"/>
      <c r="J980" s="69"/>
      <c r="K980" s="64"/>
      <c r="L980" s="65"/>
      <c r="M980" s="64"/>
      <c r="N980" s="64"/>
      <c r="O980" s="66"/>
      <c r="P980" s="64">
        <v>3870025.41</v>
      </c>
      <c r="Q980" s="66"/>
      <c r="R980" s="64"/>
      <c r="S980" s="64"/>
    </row>
    <row r="981" spans="1:19" hidden="1" x14ac:dyDescent="0.25">
      <c r="A981" s="55">
        <v>180</v>
      </c>
      <c r="B981" s="67" t="s">
        <v>228</v>
      </c>
      <c r="C981" s="129">
        <f t="shared" si="83"/>
        <v>13574792.77</v>
      </c>
      <c r="D981" s="63">
        <f t="shared" si="84"/>
        <v>284414.09999999998</v>
      </c>
      <c r="E981" s="64"/>
      <c r="F981" s="64"/>
      <c r="G981" s="64"/>
      <c r="H981" s="68"/>
      <c r="I981" s="68"/>
      <c r="J981" s="68"/>
      <c r="K981" s="64"/>
      <c r="L981" s="65"/>
      <c r="M981" s="64"/>
      <c r="N981" s="64"/>
      <c r="O981" s="69"/>
      <c r="P981" s="64"/>
      <c r="Q981" s="68"/>
      <c r="R981" s="64">
        <v>13290378.67</v>
      </c>
      <c r="S981" s="64"/>
    </row>
    <row r="982" spans="1:19" hidden="1" x14ac:dyDescent="0.25">
      <c r="A982" s="55">
        <v>181</v>
      </c>
      <c r="B982" s="67" t="s">
        <v>230</v>
      </c>
      <c r="C982" s="129">
        <f>ROUND(SUM(D982+E982+F982+G982+H982+I982+J982+K982+M982+O982+P982+Q982+R982+S982),2)</f>
        <v>1249537.8</v>
      </c>
      <c r="D982" s="63">
        <f t="shared" si="84"/>
        <v>26179.86</v>
      </c>
      <c r="E982" s="64"/>
      <c r="F982" s="64"/>
      <c r="G982" s="64">
        <v>1223357.94</v>
      </c>
      <c r="H982" s="64"/>
      <c r="I982" s="64"/>
      <c r="J982" s="64"/>
      <c r="K982" s="64"/>
      <c r="L982" s="65"/>
      <c r="M982" s="68"/>
      <c r="N982" s="64"/>
      <c r="O982" s="66"/>
      <c r="P982" s="64"/>
      <c r="Q982" s="68"/>
      <c r="R982" s="64"/>
      <c r="S982" s="64"/>
    </row>
    <row r="983" spans="1:19" hidden="1" x14ac:dyDescent="0.25">
      <c r="A983" s="55">
        <v>182</v>
      </c>
      <c r="B983" s="67" t="s">
        <v>231</v>
      </c>
      <c r="C983" s="129">
        <f t="shared" si="83"/>
        <v>1582061.35</v>
      </c>
      <c r="D983" s="63">
        <f t="shared" si="84"/>
        <v>33146.769999999997</v>
      </c>
      <c r="E983" s="64"/>
      <c r="F983" s="68">
        <v>569592.31000000006</v>
      </c>
      <c r="G983" s="64"/>
      <c r="H983" s="64"/>
      <c r="I983" s="64">
        <v>628232.31000000006</v>
      </c>
      <c r="J983" s="64">
        <v>351089.96</v>
      </c>
      <c r="K983" s="64"/>
      <c r="L983" s="65"/>
      <c r="M983" s="64"/>
      <c r="N983" s="64"/>
      <c r="O983" s="69"/>
      <c r="P983" s="64"/>
      <c r="Q983" s="64"/>
      <c r="R983" s="64"/>
      <c r="S983" s="64"/>
    </row>
    <row r="984" spans="1:19" hidden="1" x14ac:dyDescent="0.25">
      <c r="A984" s="55">
        <v>183</v>
      </c>
      <c r="B984" s="67" t="s">
        <v>232</v>
      </c>
      <c r="C984" s="129">
        <f t="shared" si="83"/>
        <v>3469046.8</v>
      </c>
      <c r="D984" s="63">
        <f t="shared" si="84"/>
        <v>72682.2</v>
      </c>
      <c r="E984" s="64"/>
      <c r="F984" s="64"/>
      <c r="G984" s="64"/>
      <c r="H984" s="64"/>
      <c r="I984" s="64">
        <v>315658.88</v>
      </c>
      <c r="J984" s="64"/>
      <c r="K984" s="64"/>
      <c r="L984" s="65"/>
      <c r="M984" s="64"/>
      <c r="N984" s="64"/>
      <c r="O984" s="66"/>
      <c r="P984" s="64"/>
      <c r="Q984" s="68"/>
      <c r="R984" s="64">
        <v>3080705.72</v>
      </c>
      <c r="S984" s="64"/>
    </row>
    <row r="985" spans="1:19" hidden="1" x14ac:dyDescent="0.25">
      <c r="A985" s="55">
        <v>184</v>
      </c>
      <c r="B985" s="62" t="s">
        <v>833</v>
      </c>
      <c r="C985" s="129">
        <f t="shared" si="83"/>
        <v>306730.3</v>
      </c>
      <c r="D985" s="63"/>
      <c r="E985" s="64">
        <v>306730.3</v>
      </c>
      <c r="F985" s="64"/>
      <c r="G985" s="64"/>
      <c r="H985" s="64"/>
      <c r="I985" s="64"/>
      <c r="J985" s="64"/>
      <c r="K985" s="64"/>
      <c r="L985" s="65"/>
      <c r="M985" s="64"/>
      <c r="N985" s="64"/>
      <c r="O985" s="66"/>
      <c r="P985" s="64"/>
      <c r="Q985" s="64"/>
      <c r="R985" s="64"/>
      <c r="S985" s="64"/>
    </row>
    <row r="986" spans="1:19" hidden="1" x14ac:dyDescent="0.25">
      <c r="A986" s="55">
        <v>185</v>
      </c>
      <c r="B986" s="62" t="s">
        <v>834</v>
      </c>
      <c r="C986" s="129">
        <f t="shared" si="83"/>
        <v>168544.39</v>
      </c>
      <c r="D986" s="63"/>
      <c r="E986" s="64">
        <v>168544.39</v>
      </c>
      <c r="F986" s="69"/>
      <c r="G986" s="64"/>
      <c r="H986" s="64"/>
      <c r="I986" s="64"/>
      <c r="J986" s="64"/>
      <c r="K986" s="64"/>
      <c r="L986" s="65"/>
      <c r="M986" s="64"/>
      <c r="N986" s="74"/>
      <c r="O986" s="79"/>
      <c r="P986" s="64"/>
      <c r="Q986" s="66"/>
      <c r="R986" s="64"/>
      <c r="S986" s="64"/>
    </row>
    <row r="987" spans="1:19" hidden="1" x14ac:dyDescent="0.25">
      <c r="A987" s="55">
        <v>186</v>
      </c>
      <c r="B987" s="62" t="s">
        <v>835</v>
      </c>
      <c r="C987" s="129">
        <f t="shared" si="83"/>
        <v>164188.41</v>
      </c>
      <c r="D987" s="63"/>
      <c r="E987" s="64">
        <v>164188.41</v>
      </c>
      <c r="F987" s="69"/>
      <c r="G987" s="69"/>
      <c r="H987" s="69"/>
      <c r="I987" s="69"/>
      <c r="J987" s="69"/>
      <c r="K987" s="64"/>
      <c r="L987" s="65"/>
      <c r="M987" s="64"/>
      <c r="N987" s="64"/>
      <c r="O987" s="66"/>
      <c r="P987" s="64"/>
      <c r="Q987" s="68"/>
      <c r="R987" s="64"/>
      <c r="S987" s="64"/>
    </row>
    <row r="988" spans="1:19" hidden="1" x14ac:dyDescent="0.25">
      <c r="A988" s="55">
        <v>187</v>
      </c>
      <c r="B988" s="67" t="s">
        <v>836</v>
      </c>
      <c r="C988" s="129">
        <f t="shared" si="83"/>
        <v>437887.1</v>
      </c>
      <c r="D988" s="63"/>
      <c r="E988" s="64">
        <v>437887.1</v>
      </c>
      <c r="F988" s="64"/>
      <c r="G988" s="64"/>
      <c r="H988" s="64"/>
      <c r="I988" s="64"/>
      <c r="J988" s="64"/>
      <c r="K988" s="64"/>
      <c r="L988" s="65"/>
      <c r="M988" s="64"/>
      <c r="N988" s="64"/>
      <c r="O988" s="66"/>
      <c r="P988" s="64"/>
      <c r="Q988" s="64"/>
      <c r="R988" s="64"/>
      <c r="S988" s="64"/>
    </row>
    <row r="989" spans="1:19" hidden="1" x14ac:dyDescent="0.25">
      <c r="A989" s="55">
        <v>188</v>
      </c>
      <c r="B989" s="67" t="s">
        <v>234</v>
      </c>
      <c r="C989" s="129">
        <f t="shared" si="83"/>
        <v>17032218.93</v>
      </c>
      <c r="D989" s="63">
        <f>ROUND((F989+G989+H989+I989+J989+K989+M989+O989+P989+Q989+R989+S989)*0.0214,2)</f>
        <v>356852.83</v>
      </c>
      <c r="E989" s="64"/>
      <c r="F989" s="64">
        <v>1880536.1</v>
      </c>
      <c r="G989" s="66">
        <v>5427186</v>
      </c>
      <c r="H989" s="64">
        <v>3251520</v>
      </c>
      <c r="I989" s="64">
        <v>1233848.3999999999</v>
      </c>
      <c r="J989" s="64">
        <v>2177307.6</v>
      </c>
      <c r="K989" s="64"/>
      <c r="L989" s="65"/>
      <c r="M989" s="64"/>
      <c r="N989" s="64"/>
      <c r="O989" s="68"/>
      <c r="P989" s="64">
        <v>2704968</v>
      </c>
      <c r="Q989" s="64"/>
      <c r="R989" s="64"/>
      <c r="S989" s="64"/>
    </row>
    <row r="990" spans="1:19" hidden="1" x14ac:dyDescent="0.25">
      <c r="A990" s="55">
        <v>189</v>
      </c>
      <c r="B990" s="67" t="s">
        <v>235</v>
      </c>
      <c r="C990" s="129">
        <f t="shared" si="83"/>
        <v>14419688.09</v>
      </c>
      <c r="D990" s="63">
        <f>ROUND((F990+G990+H990+I990+J990+K990+M990+O990+P990+Q990+R990+S990)*0.0214,2)</f>
        <v>302116.03999999998</v>
      </c>
      <c r="E990" s="64"/>
      <c r="F990" s="69">
        <v>1875135.6</v>
      </c>
      <c r="G990" s="66">
        <v>6353488.0499999998</v>
      </c>
      <c r="H990" s="69"/>
      <c r="I990" s="69"/>
      <c r="J990" s="69"/>
      <c r="K990" s="64"/>
      <c r="L990" s="65"/>
      <c r="M990" s="64"/>
      <c r="N990" s="64"/>
      <c r="O990" s="69"/>
      <c r="P990" s="69"/>
      <c r="Q990" s="64">
        <v>5888948.4000000004</v>
      </c>
      <c r="R990" s="64"/>
      <c r="S990" s="64"/>
    </row>
    <row r="991" spans="1:19" hidden="1" x14ac:dyDescent="0.25">
      <c r="A991" s="55">
        <v>190</v>
      </c>
      <c r="B991" s="67" t="s">
        <v>837</v>
      </c>
      <c r="C991" s="129">
        <f t="shared" si="83"/>
        <v>1413554.9</v>
      </c>
      <c r="D991" s="63"/>
      <c r="E991" s="64">
        <v>1413554.9</v>
      </c>
      <c r="F991" s="66"/>
      <c r="G991" s="64"/>
      <c r="H991" s="64"/>
      <c r="I991" s="64"/>
      <c r="J991" s="64"/>
      <c r="K991" s="64"/>
      <c r="L991" s="65"/>
      <c r="M991" s="64"/>
      <c r="N991" s="74"/>
      <c r="O991" s="79"/>
      <c r="P991" s="64"/>
      <c r="Q991" s="66"/>
      <c r="R991" s="64"/>
      <c r="S991" s="64"/>
    </row>
    <row r="992" spans="1:19" hidden="1" x14ac:dyDescent="0.25">
      <c r="A992" s="55">
        <v>191</v>
      </c>
      <c r="B992" s="67" t="s">
        <v>236</v>
      </c>
      <c r="C992" s="129">
        <f t="shared" si="83"/>
        <v>15906118.15</v>
      </c>
      <c r="D992" s="63">
        <v>12529.179999999998</v>
      </c>
      <c r="E992" s="64"/>
      <c r="F992" s="69">
        <v>2842364.97</v>
      </c>
      <c r="G992" s="69">
        <v>6574040.4000000004</v>
      </c>
      <c r="H992" s="64">
        <v>2525374.7999999998</v>
      </c>
      <c r="I992" s="64">
        <v>1322008.8</v>
      </c>
      <c r="J992" s="64">
        <v>2629800</v>
      </c>
      <c r="K992" s="64"/>
      <c r="L992" s="65"/>
      <c r="M992" s="64"/>
      <c r="N992" s="64"/>
      <c r="O992" s="69"/>
      <c r="P992" s="64"/>
      <c r="Q992" s="66"/>
      <c r="R992" s="64"/>
      <c r="S992" s="64"/>
    </row>
    <row r="993" spans="1:19" hidden="1" x14ac:dyDescent="0.25">
      <c r="A993" s="55">
        <v>192</v>
      </c>
      <c r="B993" s="67" t="s">
        <v>838</v>
      </c>
      <c r="C993" s="129">
        <f t="shared" si="83"/>
        <v>430846.97</v>
      </c>
      <c r="D993" s="63"/>
      <c r="E993" s="64">
        <v>430846.97</v>
      </c>
      <c r="F993" s="66"/>
      <c r="G993" s="66"/>
      <c r="H993" s="66"/>
      <c r="I993" s="66"/>
      <c r="J993" s="66"/>
      <c r="K993" s="64"/>
      <c r="L993" s="65"/>
      <c r="M993" s="64"/>
      <c r="N993" s="64"/>
      <c r="O993" s="64"/>
      <c r="P993" s="64"/>
      <c r="Q993" s="64"/>
      <c r="R993" s="64"/>
      <c r="S993" s="64"/>
    </row>
    <row r="994" spans="1:19" hidden="1" x14ac:dyDescent="0.25">
      <c r="A994" s="55">
        <v>193</v>
      </c>
      <c r="B994" s="67" t="s">
        <v>237</v>
      </c>
      <c r="C994" s="129">
        <f t="shared" si="83"/>
        <v>24848485.829999998</v>
      </c>
      <c r="D994" s="63">
        <v>23831.68</v>
      </c>
      <c r="E994" s="64"/>
      <c r="F994" s="64">
        <v>2822768.4</v>
      </c>
      <c r="G994" s="68">
        <v>8157664.7999999998</v>
      </c>
      <c r="H994" s="64">
        <v>4367804.4000000004</v>
      </c>
      <c r="I994" s="64">
        <v>1939360.848</v>
      </c>
      <c r="J994" s="64">
        <v>3371913.3</v>
      </c>
      <c r="K994" s="64"/>
      <c r="L994" s="65"/>
      <c r="M994" s="64"/>
      <c r="N994" s="64"/>
      <c r="O994" s="64"/>
      <c r="P994" s="64">
        <v>4165142.4</v>
      </c>
      <c r="Q994" s="69"/>
      <c r="R994" s="64"/>
      <c r="S994" s="64"/>
    </row>
    <row r="995" spans="1:19" hidden="1" x14ac:dyDescent="0.25">
      <c r="A995" s="55">
        <v>194</v>
      </c>
      <c r="B995" s="67" t="s">
        <v>238</v>
      </c>
      <c r="C995" s="129">
        <f t="shared" si="83"/>
        <v>28660950.93</v>
      </c>
      <c r="D995" s="63">
        <v>27488.13</v>
      </c>
      <c r="E995" s="64"/>
      <c r="F995" s="69">
        <v>3239274</v>
      </c>
      <c r="G995" s="66">
        <v>9839007.5999999996</v>
      </c>
      <c r="H995" s="64">
        <v>4885647.5999999996</v>
      </c>
      <c r="I995" s="64">
        <v>2084287.2000000002</v>
      </c>
      <c r="J995" s="64">
        <v>3874840.8</v>
      </c>
      <c r="K995" s="64"/>
      <c r="L995" s="65"/>
      <c r="M995" s="64"/>
      <c r="N995" s="64"/>
      <c r="O995" s="64"/>
      <c r="P995" s="64">
        <v>4710405.5999999996</v>
      </c>
      <c r="Q995" s="64"/>
      <c r="R995" s="64"/>
      <c r="S995" s="64"/>
    </row>
    <row r="996" spans="1:19" hidden="1" x14ac:dyDescent="0.25">
      <c r="A996" s="55">
        <v>195</v>
      </c>
      <c r="B996" s="67" t="s">
        <v>839</v>
      </c>
      <c r="C996" s="129">
        <f t="shared" si="83"/>
        <v>143458.85</v>
      </c>
      <c r="D996" s="63"/>
      <c r="E996" s="64">
        <v>143458.85</v>
      </c>
      <c r="F996" s="68"/>
      <c r="G996" s="64"/>
      <c r="H996" s="68"/>
      <c r="I996" s="68"/>
      <c r="J996" s="68"/>
      <c r="K996" s="69"/>
      <c r="L996" s="65"/>
      <c r="M996" s="64"/>
      <c r="N996" s="64"/>
      <c r="O996" s="68"/>
      <c r="P996" s="64"/>
      <c r="Q996" s="68"/>
      <c r="R996" s="64"/>
      <c r="S996" s="64"/>
    </row>
    <row r="997" spans="1:19" hidden="1" x14ac:dyDescent="0.25">
      <c r="A997" s="55">
        <v>196</v>
      </c>
      <c r="B997" s="67" t="s">
        <v>840</v>
      </c>
      <c r="C997" s="129">
        <f t="shared" si="83"/>
        <v>136250.09</v>
      </c>
      <c r="D997" s="63"/>
      <c r="E997" s="64">
        <v>136250.09</v>
      </c>
      <c r="F997" s="64"/>
      <c r="G997" s="64"/>
      <c r="H997" s="64"/>
      <c r="I997" s="64"/>
      <c r="J997" s="64"/>
      <c r="K997" s="64"/>
      <c r="L997" s="65"/>
      <c r="M997" s="64"/>
      <c r="N997" s="64"/>
      <c r="O997" s="68"/>
      <c r="P997" s="69"/>
      <c r="Q997" s="64"/>
      <c r="R997" s="64"/>
      <c r="S997" s="64"/>
    </row>
    <row r="998" spans="1:19" hidden="1" x14ac:dyDescent="0.25">
      <c r="A998" s="55">
        <v>197</v>
      </c>
      <c r="B998" s="67" t="s">
        <v>841</v>
      </c>
      <c r="C998" s="129">
        <f t="shared" si="83"/>
        <v>688352.76</v>
      </c>
      <c r="D998" s="63"/>
      <c r="E998" s="64">
        <v>688352.76</v>
      </c>
      <c r="F998" s="66"/>
      <c r="G998" s="66"/>
      <c r="H998" s="66"/>
      <c r="I998" s="66"/>
      <c r="J998" s="66"/>
      <c r="K998" s="64"/>
      <c r="L998" s="65"/>
      <c r="M998" s="64"/>
      <c r="N998" s="64"/>
      <c r="O998" s="66"/>
      <c r="P998" s="66"/>
      <c r="Q998" s="64"/>
      <c r="R998" s="64"/>
      <c r="S998" s="64"/>
    </row>
    <row r="999" spans="1:19" hidden="1" x14ac:dyDescent="0.25">
      <c r="A999" s="55">
        <v>198</v>
      </c>
      <c r="B999" s="67" t="s">
        <v>243</v>
      </c>
      <c r="C999" s="129">
        <f t="shared" si="83"/>
        <v>44214034.840000004</v>
      </c>
      <c r="D999" s="63">
        <f>ROUND((F999+G999+H999+I999+J999+K999+M999+O999+P999+Q999+R999+S999)*0.0214,2)</f>
        <v>926356.32</v>
      </c>
      <c r="E999" s="64"/>
      <c r="F999" s="69"/>
      <c r="G999" s="68">
        <v>6544486.7999999998</v>
      </c>
      <c r="H999" s="64">
        <v>2862052.8</v>
      </c>
      <c r="I999" s="64">
        <v>1440378</v>
      </c>
      <c r="J999" s="64">
        <v>5244687.5999999996</v>
      </c>
      <c r="K999" s="64"/>
      <c r="L999" s="65"/>
      <c r="M999" s="64"/>
      <c r="N999" s="64"/>
      <c r="O999" s="64"/>
      <c r="P999" s="64"/>
      <c r="Q999" s="64"/>
      <c r="R999" s="64">
        <v>27196073.32</v>
      </c>
      <c r="S999" s="64"/>
    </row>
    <row r="1000" spans="1:19" hidden="1" x14ac:dyDescent="0.25">
      <c r="A1000" s="55">
        <v>199</v>
      </c>
      <c r="B1000" s="67" t="s">
        <v>244</v>
      </c>
      <c r="C1000" s="129">
        <f t="shared" si="83"/>
        <v>39750663.880000003</v>
      </c>
      <c r="D1000" s="63">
        <v>113763.88</v>
      </c>
      <c r="E1000" s="64"/>
      <c r="F1000" s="69"/>
      <c r="G1000" s="68"/>
      <c r="H1000" s="64"/>
      <c r="I1000" s="64"/>
      <c r="J1000" s="64">
        <v>1936315.2</v>
      </c>
      <c r="K1000" s="64"/>
      <c r="L1000" s="65"/>
      <c r="M1000" s="64"/>
      <c r="N1000" s="64" t="s">
        <v>56</v>
      </c>
      <c r="O1000" s="64">
        <v>10527398.4</v>
      </c>
      <c r="P1000" s="64"/>
      <c r="Q1000" s="64"/>
      <c r="R1000" s="64">
        <v>27173186.399999999</v>
      </c>
      <c r="S1000" s="64"/>
    </row>
    <row r="1001" spans="1:19" hidden="1" x14ac:dyDescent="0.25">
      <c r="A1001" s="55">
        <v>200</v>
      </c>
      <c r="B1001" s="67" t="s">
        <v>245</v>
      </c>
      <c r="C1001" s="129">
        <f t="shared" si="83"/>
        <v>6318258.9100000001</v>
      </c>
      <c r="D1001" s="63">
        <v>6059.71</v>
      </c>
      <c r="E1001" s="64"/>
      <c r="F1001" s="64"/>
      <c r="G1001" s="66"/>
      <c r="H1001" s="64">
        <v>355144.8</v>
      </c>
      <c r="I1001" s="64">
        <v>249470.4</v>
      </c>
      <c r="J1001" s="64">
        <v>666729.6</v>
      </c>
      <c r="K1001" s="64"/>
      <c r="L1001" s="65"/>
      <c r="M1001" s="64"/>
      <c r="N1001" s="64"/>
      <c r="O1001" s="64"/>
      <c r="P1001" s="69"/>
      <c r="Q1001" s="64"/>
      <c r="R1001" s="64">
        <v>5040854.4000000004</v>
      </c>
      <c r="S1001" s="64"/>
    </row>
    <row r="1002" spans="1:19" hidden="1" x14ac:dyDescent="0.25">
      <c r="A1002" s="55">
        <v>201</v>
      </c>
      <c r="B1002" s="67" t="s">
        <v>246</v>
      </c>
      <c r="C1002" s="129">
        <f t="shared" si="83"/>
        <v>7076012.6799999997</v>
      </c>
      <c r="D1002" s="63">
        <v>17364.28</v>
      </c>
      <c r="E1002" s="64"/>
      <c r="F1002" s="64"/>
      <c r="G1002" s="68">
        <v>1812307.2</v>
      </c>
      <c r="H1002" s="64"/>
      <c r="I1002" s="64"/>
      <c r="J1002" s="64">
        <v>1095831.6000000001</v>
      </c>
      <c r="K1002" s="64"/>
      <c r="L1002" s="65"/>
      <c r="M1002" s="64"/>
      <c r="N1002" s="64"/>
      <c r="O1002" s="64"/>
      <c r="P1002" s="69"/>
      <c r="Q1002" s="64">
        <v>4150509.6</v>
      </c>
      <c r="R1002" s="64"/>
      <c r="S1002" s="64"/>
    </row>
    <row r="1003" spans="1:19" hidden="1" x14ac:dyDescent="0.25">
      <c r="A1003" s="55">
        <v>202</v>
      </c>
      <c r="B1003" s="67" t="s">
        <v>247</v>
      </c>
      <c r="C1003" s="129">
        <f t="shared" si="83"/>
        <v>40883918.119999997</v>
      </c>
      <c r="D1003" s="63">
        <v>39210.92</v>
      </c>
      <c r="E1003" s="64"/>
      <c r="F1003" s="68"/>
      <c r="G1003" s="64">
        <v>14216310</v>
      </c>
      <c r="H1003" s="69">
        <v>2435457.6</v>
      </c>
      <c r="I1003" s="69"/>
      <c r="J1003" s="69">
        <v>5609102.4000000004</v>
      </c>
      <c r="K1003" s="64"/>
      <c r="L1003" s="65"/>
      <c r="M1003" s="64"/>
      <c r="N1003" s="64"/>
      <c r="O1003" s="64"/>
      <c r="P1003" s="64"/>
      <c r="Q1003" s="68">
        <v>18583837.199999999</v>
      </c>
      <c r="R1003" s="64"/>
      <c r="S1003" s="64"/>
    </row>
    <row r="1004" spans="1:19" hidden="1" x14ac:dyDescent="0.25">
      <c r="A1004" s="55">
        <v>203</v>
      </c>
      <c r="B1004" s="67" t="s">
        <v>842</v>
      </c>
      <c r="C1004" s="129">
        <f t="shared" si="83"/>
        <v>639827.92000000004</v>
      </c>
      <c r="D1004" s="63"/>
      <c r="E1004" s="64">
        <v>639827.92000000004</v>
      </c>
      <c r="F1004" s="66"/>
      <c r="G1004" s="66"/>
      <c r="H1004" s="66"/>
      <c r="I1004" s="66"/>
      <c r="J1004" s="66"/>
      <c r="K1004" s="64"/>
      <c r="L1004" s="65"/>
      <c r="M1004" s="64"/>
      <c r="N1004" s="64"/>
      <c r="O1004" s="64"/>
      <c r="P1004" s="64"/>
      <c r="Q1004" s="66"/>
      <c r="R1004" s="64"/>
      <c r="S1004" s="64"/>
    </row>
    <row r="1005" spans="1:19" hidden="1" x14ac:dyDescent="0.25">
      <c r="A1005" s="55">
        <v>204</v>
      </c>
      <c r="B1005" s="67" t="s">
        <v>249</v>
      </c>
      <c r="C1005" s="129">
        <f t="shared" si="83"/>
        <v>52522180.090000004</v>
      </c>
      <c r="D1005" s="63">
        <f>ROUND((F1005+G1005+H1005+I1005+J1005+K1005+M1005+O1005+P1005+Q1005+R1005+S1005)*0.0214,2)</f>
        <v>1100425.55</v>
      </c>
      <c r="E1005" s="64"/>
      <c r="F1005" s="64">
        <v>4876864.9400000004</v>
      </c>
      <c r="G1005" s="69">
        <v>13725805.199999999</v>
      </c>
      <c r="H1005" s="69">
        <v>7224601.1999999993</v>
      </c>
      <c r="I1005" s="69">
        <v>3229935.5999999996</v>
      </c>
      <c r="J1005" s="69">
        <v>3510247.2</v>
      </c>
      <c r="K1005" s="64"/>
      <c r="L1005" s="65"/>
      <c r="M1005" s="64"/>
      <c r="N1005" s="64" t="s">
        <v>56</v>
      </c>
      <c r="O1005" s="69">
        <v>11993348.4</v>
      </c>
      <c r="P1005" s="69">
        <v>6860952</v>
      </c>
      <c r="Q1005" s="66"/>
      <c r="R1005" s="64"/>
      <c r="S1005" s="64"/>
    </row>
    <row r="1006" spans="1:19" hidden="1" x14ac:dyDescent="0.25">
      <c r="A1006" s="55">
        <v>205</v>
      </c>
      <c r="B1006" s="67" t="s">
        <v>843</v>
      </c>
      <c r="C1006" s="129">
        <f t="shared" si="83"/>
        <v>980508.8</v>
      </c>
      <c r="D1006" s="63"/>
      <c r="E1006" s="64">
        <v>980508.8</v>
      </c>
      <c r="F1006" s="66"/>
      <c r="G1006" s="66"/>
      <c r="H1006" s="66"/>
      <c r="I1006" s="66"/>
      <c r="J1006" s="66"/>
      <c r="K1006" s="64"/>
      <c r="L1006" s="65"/>
      <c r="M1006" s="64"/>
      <c r="N1006" s="64"/>
      <c r="O1006" s="66"/>
      <c r="P1006" s="64"/>
      <c r="Q1006" s="64"/>
      <c r="R1006" s="64"/>
      <c r="S1006" s="64"/>
    </row>
    <row r="1007" spans="1:19" hidden="1" x14ac:dyDescent="0.25">
      <c r="A1007" s="55">
        <v>206</v>
      </c>
      <c r="B1007" s="67" t="s">
        <v>251</v>
      </c>
      <c r="C1007" s="129">
        <f t="shared" si="83"/>
        <v>13564798.119999999</v>
      </c>
      <c r="D1007" s="63">
        <v>13009.72</v>
      </c>
      <c r="E1007" s="64"/>
      <c r="F1007" s="69"/>
      <c r="G1007" s="64">
        <v>3575890.8</v>
      </c>
      <c r="H1007" s="64">
        <v>2257894.7999999998</v>
      </c>
      <c r="I1007" s="64">
        <v>1642840.8</v>
      </c>
      <c r="J1007" s="64"/>
      <c r="K1007" s="64"/>
      <c r="L1007" s="65"/>
      <c r="M1007" s="64"/>
      <c r="N1007" s="64"/>
      <c r="O1007" s="68"/>
      <c r="P1007" s="64">
        <v>6075162</v>
      </c>
      <c r="Q1007" s="66"/>
      <c r="R1007" s="64"/>
      <c r="S1007" s="64"/>
    </row>
    <row r="1008" spans="1:19" hidden="1" x14ac:dyDescent="0.25">
      <c r="A1008" s="55">
        <v>207</v>
      </c>
      <c r="B1008" s="67" t="s">
        <v>844</v>
      </c>
      <c r="C1008" s="129">
        <f t="shared" si="83"/>
        <v>941614.89</v>
      </c>
      <c r="D1008" s="63"/>
      <c r="E1008" s="64">
        <v>941614.89</v>
      </c>
      <c r="F1008" s="64"/>
      <c r="G1008" s="64"/>
      <c r="H1008" s="64"/>
      <c r="I1008" s="64"/>
      <c r="J1008" s="64"/>
      <c r="K1008" s="69"/>
      <c r="L1008" s="65"/>
      <c r="M1008" s="64"/>
      <c r="N1008" s="64"/>
      <c r="O1008" s="66"/>
      <c r="P1008" s="64"/>
      <c r="Q1008" s="64"/>
      <c r="R1008" s="64"/>
      <c r="S1008" s="64"/>
    </row>
    <row r="1009" spans="1:19" hidden="1" x14ac:dyDescent="0.25">
      <c r="A1009" s="55">
        <v>208</v>
      </c>
      <c r="B1009" s="67" t="s">
        <v>845</v>
      </c>
      <c r="C1009" s="129">
        <f t="shared" si="83"/>
        <v>2363493.81</v>
      </c>
      <c r="D1009" s="63"/>
      <c r="E1009" s="64">
        <v>2363493.81</v>
      </c>
      <c r="F1009" s="64"/>
      <c r="G1009" s="69"/>
      <c r="H1009" s="64"/>
      <c r="I1009" s="64"/>
      <c r="J1009" s="64"/>
      <c r="K1009" s="64"/>
      <c r="L1009" s="65"/>
      <c r="M1009" s="64"/>
      <c r="N1009" s="64"/>
      <c r="O1009" s="66"/>
      <c r="P1009" s="64"/>
      <c r="Q1009" s="64"/>
      <c r="R1009" s="64"/>
      <c r="S1009" s="64"/>
    </row>
    <row r="1010" spans="1:19" hidden="1" x14ac:dyDescent="0.25">
      <c r="A1010" s="55">
        <v>209</v>
      </c>
      <c r="B1010" s="67" t="s">
        <v>846</v>
      </c>
      <c r="C1010" s="129">
        <f t="shared" ref="C1010:C1043" si="85">ROUND(SUM(D1010+E1010+F1010+G1010+H1010+I1010+J1010+K1010+M1010+O1010+P1010+Q1010+R1010+S1010),2)</f>
        <v>341419.96</v>
      </c>
      <c r="D1010" s="63"/>
      <c r="E1010" s="64">
        <v>341419.96</v>
      </c>
      <c r="F1010" s="64"/>
      <c r="G1010" s="64"/>
      <c r="H1010" s="64"/>
      <c r="I1010" s="64"/>
      <c r="J1010" s="64"/>
      <c r="K1010" s="69"/>
      <c r="L1010" s="65"/>
      <c r="M1010" s="64"/>
      <c r="N1010" s="64"/>
      <c r="O1010" s="68"/>
      <c r="P1010" s="64"/>
      <c r="Q1010" s="64"/>
      <c r="R1010" s="64"/>
      <c r="S1010" s="64"/>
    </row>
    <row r="1011" spans="1:19" hidden="1" x14ac:dyDescent="0.25">
      <c r="A1011" s="55">
        <v>210</v>
      </c>
      <c r="B1011" s="67" t="s">
        <v>847</v>
      </c>
      <c r="C1011" s="129">
        <f t="shared" si="85"/>
        <v>997814.59</v>
      </c>
      <c r="D1011" s="63"/>
      <c r="E1011" s="64">
        <v>997814.59</v>
      </c>
      <c r="F1011" s="68"/>
      <c r="G1011" s="64"/>
      <c r="H1011" s="64"/>
      <c r="I1011" s="64"/>
      <c r="J1011" s="64"/>
      <c r="K1011" s="64"/>
      <c r="L1011" s="65"/>
      <c r="M1011" s="64"/>
      <c r="N1011" s="64"/>
      <c r="O1011" s="66"/>
      <c r="P1011" s="64"/>
      <c r="Q1011" s="68"/>
      <c r="R1011" s="64"/>
      <c r="S1011" s="64"/>
    </row>
    <row r="1012" spans="1:19" hidden="1" x14ac:dyDescent="0.25">
      <c r="A1012" s="55">
        <v>211</v>
      </c>
      <c r="B1012" s="67" t="s">
        <v>848</v>
      </c>
      <c r="C1012" s="129">
        <f t="shared" si="85"/>
        <v>524650.28</v>
      </c>
      <c r="D1012" s="63"/>
      <c r="E1012" s="64">
        <v>524650.28</v>
      </c>
      <c r="F1012" s="69"/>
      <c r="G1012" s="64"/>
      <c r="H1012" s="64"/>
      <c r="I1012" s="64"/>
      <c r="J1012" s="64"/>
      <c r="K1012" s="64"/>
      <c r="L1012" s="65"/>
      <c r="M1012" s="64"/>
      <c r="N1012" s="103"/>
      <c r="O1012" s="103"/>
      <c r="P1012" s="64"/>
      <c r="Q1012" s="68"/>
      <c r="R1012" s="64"/>
      <c r="S1012" s="64"/>
    </row>
    <row r="1013" spans="1:19" hidden="1" x14ac:dyDescent="0.25">
      <c r="A1013" s="55">
        <v>212</v>
      </c>
      <c r="B1013" s="67" t="s">
        <v>849</v>
      </c>
      <c r="C1013" s="129">
        <f t="shared" si="85"/>
        <v>356152.99</v>
      </c>
      <c r="D1013" s="63"/>
      <c r="E1013" s="64">
        <v>356152.99</v>
      </c>
      <c r="F1013" s="64"/>
      <c r="G1013" s="69"/>
      <c r="H1013" s="64"/>
      <c r="I1013" s="64"/>
      <c r="J1013" s="64"/>
      <c r="K1013" s="64"/>
      <c r="L1013" s="65"/>
      <c r="M1013" s="64"/>
      <c r="N1013" s="64"/>
      <c r="O1013" s="68"/>
      <c r="P1013" s="64"/>
      <c r="Q1013" s="68"/>
      <c r="R1013" s="64"/>
      <c r="S1013" s="64"/>
    </row>
    <row r="1014" spans="1:19" hidden="1" x14ac:dyDescent="0.25">
      <c r="A1014" s="55">
        <v>213</v>
      </c>
      <c r="B1014" s="67" t="s">
        <v>850</v>
      </c>
      <c r="C1014" s="129">
        <f t="shared" si="85"/>
        <v>706630.63</v>
      </c>
      <c r="D1014" s="63"/>
      <c r="E1014" s="64">
        <v>706630.63</v>
      </c>
      <c r="F1014" s="64"/>
      <c r="G1014" s="69"/>
      <c r="H1014" s="64"/>
      <c r="I1014" s="64"/>
      <c r="J1014" s="64"/>
      <c r="K1014" s="64"/>
      <c r="L1014" s="65"/>
      <c r="M1014" s="64"/>
      <c r="N1014" s="64"/>
      <c r="O1014" s="68"/>
      <c r="P1014" s="64"/>
      <c r="Q1014" s="68"/>
      <c r="R1014" s="64"/>
      <c r="S1014" s="64"/>
    </row>
    <row r="1015" spans="1:19" hidden="1" x14ac:dyDescent="0.25">
      <c r="A1015" s="55">
        <v>214</v>
      </c>
      <c r="B1015" s="67" t="s">
        <v>851</v>
      </c>
      <c r="C1015" s="129">
        <f t="shared" si="85"/>
        <v>391475.59</v>
      </c>
      <c r="D1015" s="63"/>
      <c r="E1015" s="64">
        <v>391475.59</v>
      </c>
      <c r="F1015" s="64"/>
      <c r="G1015" s="69"/>
      <c r="H1015" s="64"/>
      <c r="I1015" s="64"/>
      <c r="J1015" s="64"/>
      <c r="K1015" s="64"/>
      <c r="L1015" s="65"/>
      <c r="M1015" s="64"/>
      <c r="N1015" s="64"/>
      <c r="O1015" s="68"/>
      <c r="P1015" s="64"/>
      <c r="Q1015" s="68"/>
      <c r="R1015" s="64"/>
      <c r="S1015" s="64"/>
    </row>
    <row r="1016" spans="1:19" hidden="1" x14ac:dyDescent="0.25">
      <c r="A1016" s="55">
        <v>215</v>
      </c>
      <c r="B1016" s="67" t="s">
        <v>254</v>
      </c>
      <c r="C1016" s="129">
        <f t="shared" si="85"/>
        <v>1902303.38</v>
      </c>
      <c r="D1016" s="63">
        <f>ROUND((F1016+G1016+H1016+I1016+J1016+K1016+M1016+O1016+P1016+Q1016+R1016+S1016)*0.0214,2)</f>
        <v>39856.370000000003</v>
      </c>
      <c r="E1016" s="64"/>
      <c r="F1016" s="64"/>
      <c r="G1016" s="69"/>
      <c r="H1016" s="64"/>
      <c r="I1016" s="64"/>
      <c r="J1016" s="64"/>
      <c r="K1016" s="64"/>
      <c r="L1016" s="65"/>
      <c r="M1016" s="64"/>
      <c r="N1016" s="64"/>
      <c r="O1016" s="68"/>
      <c r="P1016" s="64"/>
      <c r="Q1016" s="64">
        <v>1862447.01</v>
      </c>
      <c r="R1016" s="64"/>
      <c r="S1016" s="64"/>
    </row>
    <row r="1017" spans="1:19" hidden="1" x14ac:dyDescent="0.25">
      <c r="A1017" s="55">
        <v>216</v>
      </c>
      <c r="B1017" s="67" t="s">
        <v>256</v>
      </c>
      <c r="C1017" s="129">
        <f>ROUND(SUM(D1017+E1017+F1017+G1017+H1017+I1017+J1017+K1017+M1017+O1017+P1017+Q1017+R1017+S1017),2)</f>
        <v>1678040.42</v>
      </c>
      <c r="D1017" s="63">
        <v>11052.13</v>
      </c>
      <c r="E1017" s="64"/>
      <c r="F1017" s="68"/>
      <c r="G1017" s="64"/>
      <c r="H1017" s="64"/>
      <c r="I1017" s="64"/>
      <c r="J1017" s="64">
        <v>1666988.29</v>
      </c>
      <c r="K1017" s="64"/>
      <c r="L1017" s="65"/>
      <c r="M1017" s="64"/>
      <c r="N1017" s="64"/>
      <c r="O1017" s="64"/>
      <c r="P1017" s="64"/>
      <c r="Q1017" s="64"/>
      <c r="R1017" s="64"/>
      <c r="S1017" s="64"/>
    </row>
    <row r="1018" spans="1:19" hidden="1" x14ac:dyDescent="0.25">
      <c r="A1018" s="55">
        <v>217</v>
      </c>
      <c r="B1018" s="67" t="s">
        <v>257</v>
      </c>
      <c r="C1018" s="129">
        <f t="shared" si="85"/>
        <v>31519216.329999998</v>
      </c>
      <c r="D1018" s="63">
        <f>ROUND((F1018+G1018+H1018+I1018+J1018+K1018+M1018+O1018+P1018+Q1018+R1018+S1018)*0.0214,2)</f>
        <v>660379.12</v>
      </c>
      <c r="E1018" s="64"/>
      <c r="F1018" s="64"/>
      <c r="G1018" s="69">
        <v>4328750.4000000004</v>
      </c>
      <c r="H1018" s="64">
        <v>6612504.9199999999</v>
      </c>
      <c r="I1018" s="64">
        <v>3109785.49</v>
      </c>
      <c r="J1018" s="64">
        <v>3336531.6</v>
      </c>
      <c r="K1018" s="64"/>
      <c r="L1018" s="65"/>
      <c r="M1018" s="64"/>
      <c r="N1018" s="64" t="s">
        <v>56</v>
      </c>
      <c r="O1018" s="68">
        <v>7971452.4000000004</v>
      </c>
      <c r="P1018" s="64">
        <v>5499812.4000000004</v>
      </c>
      <c r="Q1018" s="68"/>
      <c r="R1018" s="64"/>
      <c r="S1018" s="64"/>
    </row>
    <row r="1019" spans="1:19" hidden="1" x14ac:dyDescent="0.25">
      <c r="A1019" s="55">
        <v>218</v>
      </c>
      <c r="B1019" s="67" t="s">
        <v>852</v>
      </c>
      <c r="C1019" s="129">
        <f t="shared" si="85"/>
        <v>584388.01</v>
      </c>
      <c r="D1019" s="63"/>
      <c r="E1019" s="64">
        <v>584388.01</v>
      </c>
      <c r="F1019" s="68"/>
      <c r="G1019" s="69"/>
      <c r="H1019" s="64"/>
      <c r="I1019" s="64"/>
      <c r="J1019" s="64"/>
      <c r="K1019" s="64"/>
      <c r="L1019" s="65"/>
      <c r="M1019" s="64"/>
      <c r="N1019" s="64"/>
      <c r="O1019" s="68"/>
      <c r="P1019" s="64"/>
      <c r="Q1019" s="68"/>
      <c r="R1019" s="64"/>
      <c r="S1019" s="64"/>
    </row>
    <row r="1020" spans="1:19" hidden="1" x14ac:dyDescent="0.25">
      <c r="A1020" s="55">
        <v>219</v>
      </c>
      <c r="B1020" s="67" t="s">
        <v>853</v>
      </c>
      <c r="C1020" s="129">
        <f t="shared" si="85"/>
        <v>204459.42</v>
      </c>
      <c r="D1020" s="63"/>
      <c r="E1020" s="64">
        <v>204459.42</v>
      </c>
      <c r="F1020" s="68"/>
      <c r="G1020" s="69"/>
      <c r="H1020" s="64"/>
      <c r="I1020" s="64"/>
      <c r="J1020" s="64"/>
      <c r="K1020" s="64"/>
      <c r="L1020" s="65"/>
      <c r="M1020" s="64"/>
      <c r="N1020" s="64"/>
      <c r="O1020" s="68"/>
      <c r="P1020" s="64"/>
      <c r="Q1020" s="68"/>
      <c r="R1020" s="64"/>
      <c r="S1020" s="64"/>
    </row>
    <row r="1021" spans="1:19" hidden="1" x14ac:dyDescent="0.25">
      <c r="A1021" s="55">
        <v>220</v>
      </c>
      <c r="B1021" s="67" t="s">
        <v>854</v>
      </c>
      <c r="C1021" s="129">
        <f t="shared" si="85"/>
        <v>589831.5</v>
      </c>
      <c r="D1021" s="63"/>
      <c r="E1021" s="64">
        <v>589831.5</v>
      </c>
      <c r="F1021" s="66"/>
      <c r="G1021" s="68"/>
      <c r="H1021" s="66"/>
      <c r="I1021" s="66"/>
      <c r="J1021" s="66"/>
      <c r="K1021" s="64"/>
      <c r="L1021" s="65"/>
      <c r="M1021" s="64"/>
      <c r="N1021" s="64"/>
      <c r="O1021" s="68"/>
      <c r="P1021" s="64"/>
      <c r="Q1021" s="64"/>
      <c r="R1021" s="64"/>
      <c r="S1021" s="64"/>
    </row>
    <row r="1022" spans="1:19" hidden="1" x14ac:dyDescent="0.25">
      <c r="A1022" s="55">
        <v>221</v>
      </c>
      <c r="B1022" s="67" t="s">
        <v>855</v>
      </c>
      <c r="C1022" s="129">
        <f t="shared" si="85"/>
        <v>635586.15</v>
      </c>
      <c r="D1022" s="63"/>
      <c r="E1022" s="64">
        <v>635586.15</v>
      </c>
      <c r="F1022" s="69"/>
      <c r="G1022" s="66"/>
      <c r="H1022" s="64"/>
      <c r="I1022" s="64"/>
      <c r="J1022" s="64"/>
      <c r="K1022" s="64"/>
      <c r="L1022" s="65"/>
      <c r="M1022" s="64"/>
      <c r="N1022" s="64"/>
      <c r="O1022" s="69"/>
      <c r="P1022" s="64"/>
      <c r="Q1022" s="68"/>
      <c r="R1022" s="64"/>
      <c r="S1022" s="64"/>
    </row>
    <row r="1023" spans="1:19" hidden="1" x14ac:dyDescent="0.25">
      <c r="A1023" s="55">
        <v>222</v>
      </c>
      <c r="B1023" s="67" t="s">
        <v>856</v>
      </c>
      <c r="C1023" s="129">
        <f t="shared" si="85"/>
        <v>421111.93</v>
      </c>
      <c r="D1023" s="63"/>
      <c r="E1023" s="64">
        <v>421111.93</v>
      </c>
      <c r="F1023" s="64"/>
      <c r="G1023" s="66"/>
      <c r="H1023" s="64"/>
      <c r="I1023" s="64"/>
      <c r="J1023" s="64"/>
      <c r="K1023" s="64"/>
      <c r="L1023" s="65"/>
      <c r="M1023" s="64"/>
      <c r="N1023" s="64"/>
      <c r="O1023" s="64"/>
      <c r="P1023" s="64"/>
      <c r="Q1023" s="64"/>
      <c r="R1023" s="64"/>
      <c r="S1023" s="64"/>
    </row>
    <row r="1024" spans="1:19" hidden="1" x14ac:dyDescent="0.25">
      <c r="A1024" s="55">
        <v>223</v>
      </c>
      <c r="B1024" s="67" t="s">
        <v>857</v>
      </c>
      <c r="C1024" s="129">
        <f t="shared" si="85"/>
        <v>173009.43</v>
      </c>
      <c r="D1024" s="63"/>
      <c r="E1024" s="64">
        <v>173009.43</v>
      </c>
      <c r="F1024" s="66"/>
      <c r="G1024" s="68"/>
      <c r="H1024" s="68"/>
      <c r="I1024" s="68"/>
      <c r="J1024" s="68"/>
      <c r="K1024" s="64"/>
      <c r="L1024" s="65"/>
      <c r="M1024" s="64"/>
      <c r="N1024" s="64"/>
      <c r="O1024" s="68"/>
      <c r="P1024" s="68"/>
      <c r="Q1024" s="64"/>
      <c r="R1024" s="64"/>
      <c r="S1024" s="64"/>
    </row>
    <row r="1025" spans="1:19" hidden="1" x14ac:dyDescent="0.25">
      <c r="A1025" s="55">
        <v>224</v>
      </c>
      <c r="B1025" s="67" t="s">
        <v>858</v>
      </c>
      <c r="C1025" s="129">
        <f t="shared" si="85"/>
        <v>295779.15999999997</v>
      </c>
      <c r="D1025" s="63"/>
      <c r="E1025" s="64">
        <v>295779.15999999997</v>
      </c>
      <c r="F1025" s="66"/>
      <c r="G1025" s="69"/>
      <c r="H1025" s="66"/>
      <c r="I1025" s="66"/>
      <c r="J1025" s="66"/>
      <c r="K1025" s="64"/>
      <c r="L1025" s="65"/>
      <c r="M1025" s="64"/>
      <c r="N1025" s="64"/>
      <c r="O1025" s="69"/>
      <c r="P1025" s="64"/>
      <c r="Q1025" s="69"/>
      <c r="R1025" s="64"/>
      <c r="S1025" s="64"/>
    </row>
    <row r="1026" spans="1:19" hidden="1" x14ac:dyDescent="0.25">
      <c r="A1026" s="55">
        <v>225</v>
      </c>
      <c r="B1026" s="67" t="s">
        <v>859</v>
      </c>
      <c r="C1026" s="129">
        <f t="shared" si="85"/>
        <v>892539.06</v>
      </c>
      <c r="D1026" s="63"/>
      <c r="E1026" s="64">
        <v>892539.06</v>
      </c>
      <c r="F1026" s="66"/>
      <c r="G1026" s="66"/>
      <c r="H1026" s="69"/>
      <c r="I1026" s="69"/>
      <c r="J1026" s="69"/>
      <c r="K1026" s="64"/>
      <c r="L1026" s="65"/>
      <c r="M1026" s="64"/>
      <c r="N1026" s="64"/>
      <c r="O1026" s="68"/>
      <c r="P1026" s="64"/>
      <c r="Q1026" s="66"/>
      <c r="R1026" s="64"/>
      <c r="S1026" s="64"/>
    </row>
    <row r="1027" spans="1:19" hidden="1" x14ac:dyDescent="0.25">
      <c r="A1027" s="55">
        <v>226</v>
      </c>
      <c r="B1027" s="67" t="s">
        <v>264</v>
      </c>
      <c r="C1027" s="129">
        <f t="shared" si="85"/>
        <v>34926869.280000001</v>
      </c>
      <c r="D1027" s="63">
        <f>ROUND((F1027+G1027+H1027+I1027+J1027+K1027+M1027+O1027+P1027+Q1027+R1027+S1027)*0.0214,2)</f>
        <v>731775.02</v>
      </c>
      <c r="E1027" s="64"/>
      <c r="F1027" s="68">
        <v>3832801.56</v>
      </c>
      <c r="G1027" s="69">
        <v>7702659.5999999996</v>
      </c>
      <c r="H1027" s="66">
        <v>3322686.54</v>
      </c>
      <c r="I1027" s="66">
        <v>1562621.51</v>
      </c>
      <c r="J1027" s="66">
        <v>3070834.8</v>
      </c>
      <c r="K1027" s="64"/>
      <c r="L1027" s="65"/>
      <c r="M1027" s="64"/>
      <c r="N1027" s="64" t="s">
        <v>56</v>
      </c>
      <c r="O1027" s="64">
        <v>9658437.0500000007</v>
      </c>
      <c r="P1027" s="64">
        <v>5045053.2</v>
      </c>
      <c r="Q1027" s="69"/>
      <c r="R1027" s="64"/>
      <c r="S1027" s="64"/>
    </row>
    <row r="1028" spans="1:19" hidden="1" x14ac:dyDescent="0.25">
      <c r="A1028" s="55">
        <v>227</v>
      </c>
      <c r="B1028" s="67" t="s">
        <v>860</v>
      </c>
      <c r="C1028" s="129">
        <f t="shared" si="85"/>
        <v>1473285.32</v>
      </c>
      <c r="D1028" s="63"/>
      <c r="E1028" s="64">
        <v>1473285.32</v>
      </c>
      <c r="F1028" s="64"/>
      <c r="G1028" s="64"/>
      <c r="H1028" s="64"/>
      <c r="I1028" s="64"/>
      <c r="J1028" s="64"/>
      <c r="K1028" s="64"/>
      <c r="L1028" s="65"/>
      <c r="M1028" s="64"/>
      <c r="N1028" s="64"/>
      <c r="O1028" s="66"/>
      <c r="P1028" s="64"/>
      <c r="Q1028" s="68"/>
      <c r="R1028" s="64"/>
      <c r="S1028" s="64"/>
    </row>
    <row r="1029" spans="1:19" hidden="1" x14ac:dyDescent="0.25">
      <c r="A1029" s="55">
        <v>228</v>
      </c>
      <c r="B1029" s="67" t="s">
        <v>861</v>
      </c>
      <c r="C1029" s="129">
        <f t="shared" si="85"/>
        <v>690197.57</v>
      </c>
      <c r="D1029" s="63"/>
      <c r="E1029" s="64">
        <v>690197.57</v>
      </c>
      <c r="F1029" s="64"/>
      <c r="G1029" s="69"/>
      <c r="H1029" s="64"/>
      <c r="I1029" s="64"/>
      <c r="J1029" s="64"/>
      <c r="K1029" s="64"/>
      <c r="L1029" s="65"/>
      <c r="M1029" s="64"/>
      <c r="N1029" s="64"/>
      <c r="O1029" s="64"/>
      <c r="P1029" s="64"/>
      <c r="Q1029" s="68"/>
      <c r="R1029" s="64"/>
      <c r="S1029" s="64"/>
    </row>
    <row r="1030" spans="1:19" hidden="1" x14ac:dyDescent="0.25">
      <c r="A1030" s="55">
        <v>229</v>
      </c>
      <c r="B1030" s="67" t="s">
        <v>265</v>
      </c>
      <c r="C1030" s="129">
        <f t="shared" si="85"/>
        <v>5057464.12</v>
      </c>
      <c r="D1030" s="63">
        <f>ROUND((F1030+G1030+H1030+I1030+J1030+K1030+M1030+O1030+P1030+Q1030+R1030+S1030)*0.0214,2)</f>
        <v>105962.14</v>
      </c>
      <c r="E1030" s="64"/>
      <c r="F1030" s="66"/>
      <c r="G1030" s="66">
        <v>3979999.98</v>
      </c>
      <c r="H1030" s="69"/>
      <c r="I1030" s="69"/>
      <c r="J1030" s="69">
        <v>971502</v>
      </c>
      <c r="K1030" s="64"/>
      <c r="L1030" s="65"/>
      <c r="M1030" s="64"/>
      <c r="N1030" s="64"/>
      <c r="O1030" s="66"/>
      <c r="P1030" s="64"/>
      <c r="Q1030" s="64"/>
      <c r="R1030" s="64"/>
      <c r="S1030" s="64"/>
    </row>
    <row r="1031" spans="1:19" hidden="1" x14ac:dyDescent="0.25">
      <c r="A1031" s="55">
        <v>230</v>
      </c>
      <c r="B1031" s="67" t="s">
        <v>266</v>
      </c>
      <c r="C1031" s="129">
        <f t="shared" si="85"/>
        <v>28099037.02</v>
      </c>
      <c r="D1031" s="63">
        <v>79771.42</v>
      </c>
      <c r="E1031" s="64"/>
      <c r="F1031" s="69"/>
      <c r="G1031" s="66"/>
      <c r="H1031" s="69"/>
      <c r="I1031" s="69"/>
      <c r="J1031" s="69">
        <v>931616.4</v>
      </c>
      <c r="K1031" s="64"/>
      <c r="L1031" s="65"/>
      <c r="M1031" s="64"/>
      <c r="N1031" s="64" t="s">
        <v>56</v>
      </c>
      <c r="O1031" s="64">
        <v>10590268.799999999</v>
      </c>
      <c r="P1031" s="64"/>
      <c r="Q1031" s="64">
        <v>16497380.399999999</v>
      </c>
      <c r="R1031" s="64"/>
      <c r="S1031" s="64"/>
    </row>
    <row r="1032" spans="1:19" hidden="1" x14ac:dyDescent="0.25">
      <c r="A1032" s="55">
        <v>231</v>
      </c>
      <c r="B1032" s="67" t="s">
        <v>267</v>
      </c>
      <c r="C1032" s="129">
        <f t="shared" si="85"/>
        <v>4728494.53</v>
      </c>
      <c r="D1032" s="63">
        <v>10978.93</v>
      </c>
      <c r="E1032" s="64"/>
      <c r="F1032" s="64"/>
      <c r="G1032" s="69"/>
      <c r="H1032" s="64"/>
      <c r="I1032" s="64"/>
      <c r="J1032" s="64">
        <v>1019648.4</v>
      </c>
      <c r="K1032" s="64"/>
      <c r="L1032" s="65"/>
      <c r="M1032" s="64"/>
      <c r="N1032" s="64" t="s">
        <v>56</v>
      </c>
      <c r="O1032" s="66">
        <v>3203179.2</v>
      </c>
      <c r="P1032" s="69">
        <v>494688</v>
      </c>
      <c r="Q1032" s="66"/>
      <c r="R1032" s="64"/>
      <c r="S1032" s="64"/>
    </row>
    <row r="1033" spans="1:19" hidden="1" x14ac:dyDescent="0.25">
      <c r="A1033" s="55">
        <v>232</v>
      </c>
      <c r="B1033" s="67" t="s">
        <v>274</v>
      </c>
      <c r="C1033" s="129">
        <f>ROUND(SUM(D1033+E1033+F1033+G1033+H1033+I1033+J1033+K1033+M1033+O1033+P1033+Q1033+R1033+S1033),2)</f>
        <v>1032298.65</v>
      </c>
      <c r="D1033" s="63">
        <v>5820.13</v>
      </c>
      <c r="E1033" s="64"/>
      <c r="F1033" s="64"/>
      <c r="G1033" s="64">
        <v>1026478.52</v>
      </c>
      <c r="H1033" s="68"/>
      <c r="I1033" s="68"/>
      <c r="J1033" s="64"/>
      <c r="K1033" s="64"/>
      <c r="L1033" s="65"/>
      <c r="M1033" s="64"/>
      <c r="N1033" s="64"/>
      <c r="O1033" s="68"/>
      <c r="P1033" s="68"/>
      <c r="Q1033" s="66"/>
      <c r="R1033" s="64"/>
      <c r="S1033" s="64"/>
    </row>
    <row r="1034" spans="1:19" hidden="1" x14ac:dyDescent="0.25">
      <c r="A1034" s="55">
        <v>233</v>
      </c>
      <c r="B1034" s="67" t="s">
        <v>863</v>
      </c>
      <c r="C1034" s="129">
        <f t="shared" si="85"/>
        <v>722278.01</v>
      </c>
      <c r="D1034" s="63"/>
      <c r="E1034" s="64">
        <v>722278.01</v>
      </c>
      <c r="F1034" s="68"/>
      <c r="G1034" s="68"/>
      <c r="H1034" s="69"/>
      <c r="I1034" s="69"/>
      <c r="J1034" s="69"/>
      <c r="K1034" s="64"/>
      <c r="L1034" s="65"/>
      <c r="M1034" s="64"/>
      <c r="N1034" s="64"/>
      <c r="O1034" s="69"/>
      <c r="P1034" s="64"/>
      <c r="Q1034" s="69"/>
      <c r="R1034" s="64"/>
      <c r="S1034" s="64"/>
    </row>
    <row r="1035" spans="1:19" hidden="1" x14ac:dyDescent="0.25">
      <c r="A1035" s="55">
        <v>234</v>
      </c>
      <c r="B1035" s="67" t="s">
        <v>279</v>
      </c>
      <c r="C1035" s="129">
        <f t="shared" si="85"/>
        <v>7793730.5</v>
      </c>
      <c r="D1035" s="63">
        <v>29117.3</v>
      </c>
      <c r="E1035" s="64"/>
      <c r="F1035" s="64"/>
      <c r="G1035" s="69"/>
      <c r="H1035" s="69"/>
      <c r="I1035" s="64"/>
      <c r="J1035" s="64"/>
      <c r="K1035" s="64"/>
      <c r="L1035" s="65"/>
      <c r="M1035" s="64"/>
      <c r="N1035" s="64"/>
      <c r="O1035" s="66"/>
      <c r="P1035" s="64"/>
      <c r="Q1035" s="69"/>
      <c r="R1035" s="64">
        <v>7764613.2000000002</v>
      </c>
      <c r="S1035" s="64"/>
    </row>
    <row r="1036" spans="1:19" hidden="1" x14ac:dyDescent="0.25">
      <c r="A1036" s="55">
        <v>235</v>
      </c>
      <c r="B1036" s="67" t="s">
        <v>1067</v>
      </c>
      <c r="C1036" s="129">
        <f t="shared" si="85"/>
        <v>2056500.98</v>
      </c>
      <c r="D1036" s="63">
        <f>ROUND((F1036+G1036+H1036+I1036+J1036+K1036+M1036+O1036+P1036+Q1036+R1036+S1036)*0.0214,2)</f>
        <v>40421.83</v>
      </c>
      <c r="E1036" s="64">
        <v>127208.78</v>
      </c>
      <c r="F1036" s="64"/>
      <c r="G1036" s="69"/>
      <c r="H1036" s="69">
        <v>850017.68</v>
      </c>
      <c r="I1036" s="64">
        <v>414363.55</v>
      </c>
      <c r="J1036" s="64">
        <v>624489.14</v>
      </c>
      <c r="K1036" s="64"/>
      <c r="L1036" s="65"/>
      <c r="M1036" s="64"/>
      <c r="N1036" s="64"/>
      <c r="O1036" s="68"/>
      <c r="P1036" s="64"/>
      <c r="Q1036" s="69"/>
      <c r="R1036" s="64"/>
      <c r="S1036" s="64"/>
    </row>
    <row r="1037" spans="1:19" hidden="1" x14ac:dyDescent="0.25">
      <c r="A1037" s="55">
        <v>236</v>
      </c>
      <c r="B1037" s="67" t="s">
        <v>280</v>
      </c>
      <c r="C1037" s="129">
        <f t="shared" si="85"/>
        <v>47061605.049999997</v>
      </c>
      <c r="D1037" s="63">
        <f>ROUND((F1037+G1037+H1037+I1037+J1037+K1037+M1037+O1037+P1037+Q1037+R1037+S1037)*0.0214,2)</f>
        <v>986017.57</v>
      </c>
      <c r="E1037" s="64"/>
      <c r="F1037" s="64"/>
      <c r="G1037" s="69"/>
      <c r="H1037" s="69"/>
      <c r="I1037" s="69"/>
      <c r="J1037" s="69">
        <v>5666540.4000000004</v>
      </c>
      <c r="K1037" s="64"/>
      <c r="L1037" s="65"/>
      <c r="M1037" s="64"/>
      <c r="N1037" s="64" t="s">
        <v>56</v>
      </c>
      <c r="O1037" s="68">
        <v>13602884.279999999</v>
      </c>
      <c r="P1037" s="69"/>
      <c r="Q1037" s="69"/>
      <c r="R1037" s="64">
        <v>26806162.800000001</v>
      </c>
      <c r="S1037" s="64"/>
    </row>
    <row r="1038" spans="1:19" hidden="1" x14ac:dyDescent="0.25">
      <c r="A1038" s="55">
        <v>237</v>
      </c>
      <c r="B1038" s="67" t="s">
        <v>864</v>
      </c>
      <c r="C1038" s="129">
        <f t="shared" si="85"/>
        <v>795562.5</v>
      </c>
      <c r="D1038" s="63"/>
      <c r="E1038" s="64">
        <v>795562.5</v>
      </c>
      <c r="F1038" s="64"/>
      <c r="G1038" s="64"/>
      <c r="H1038" s="64"/>
      <c r="I1038" s="64"/>
      <c r="J1038" s="64"/>
      <c r="K1038" s="68"/>
      <c r="L1038" s="65"/>
      <c r="M1038" s="64"/>
      <c r="N1038" s="64"/>
      <c r="O1038" s="69"/>
      <c r="P1038" s="69"/>
      <c r="Q1038" s="69"/>
      <c r="R1038" s="64"/>
      <c r="S1038" s="64"/>
    </row>
    <row r="1039" spans="1:19" hidden="1" x14ac:dyDescent="0.25">
      <c r="A1039" s="55">
        <v>238</v>
      </c>
      <c r="B1039" s="67" t="s">
        <v>865</v>
      </c>
      <c r="C1039" s="129">
        <f t="shared" si="85"/>
        <v>1248688.8500000001</v>
      </c>
      <c r="D1039" s="63"/>
      <c r="E1039" s="64">
        <v>1248688.8500000001</v>
      </c>
      <c r="F1039" s="64"/>
      <c r="G1039" s="64"/>
      <c r="H1039" s="64"/>
      <c r="I1039" s="64"/>
      <c r="J1039" s="69"/>
      <c r="K1039" s="64"/>
      <c r="L1039" s="65"/>
      <c r="M1039" s="64"/>
      <c r="N1039" s="64"/>
      <c r="O1039" s="64"/>
      <c r="P1039" s="68"/>
      <c r="Q1039" s="64"/>
      <c r="R1039" s="64"/>
      <c r="S1039" s="64"/>
    </row>
    <row r="1040" spans="1:19" hidden="1" x14ac:dyDescent="0.25">
      <c r="A1040" s="55">
        <v>239</v>
      </c>
      <c r="B1040" s="67" t="s">
        <v>866</v>
      </c>
      <c r="C1040" s="129">
        <f t="shared" si="85"/>
        <v>807347</v>
      </c>
      <c r="D1040" s="63"/>
      <c r="E1040" s="64">
        <v>807347</v>
      </c>
      <c r="F1040" s="66"/>
      <c r="G1040" s="69"/>
      <c r="H1040" s="69"/>
      <c r="I1040" s="69"/>
      <c r="J1040" s="69"/>
      <c r="K1040" s="69"/>
      <c r="L1040" s="43"/>
      <c r="M1040" s="69"/>
      <c r="N1040" s="69"/>
      <c r="O1040" s="69"/>
      <c r="P1040" s="69"/>
      <c r="Q1040" s="69"/>
      <c r="R1040" s="64"/>
      <c r="S1040" s="64"/>
    </row>
    <row r="1041" spans="1:19" hidden="1" x14ac:dyDescent="0.25">
      <c r="A1041" s="55">
        <v>240</v>
      </c>
      <c r="B1041" s="67" t="s">
        <v>281</v>
      </c>
      <c r="C1041" s="129">
        <f t="shared" si="85"/>
        <v>29405227.050000001</v>
      </c>
      <c r="D1041" s="63">
        <f t="shared" ref="D1041:D1048" si="86">ROUND((F1041+G1041+H1041+I1041+J1041+K1041+M1041+O1041+P1041+Q1041+R1041+S1041)*0.0214,2)</f>
        <v>616087.57999999996</v>
      </c>
      <c r="E1041" s="64"/>
      <c r="F1041" s="66"/>
      <c r="G1041" s="69"/>
      <c r="H1041" s="69"/>
      <c r="I1041" s="69"/>
      <c r="J1041" s="69">
        <v>4394943.5999999996</v>
      </c>
      <c r="K1041" s="69"/>
      <c r="L1041" s="43"/>
      <c r="M1041" s="69"/>
      <c r="N1041" s="69" t="s">
        <v>56</v>
      </c>
      <c r="O1041" s="69">
        <v>10323781.199999999</v>
      </c>
      <c r="P1041" s="69"/>
      <c r="Q1041" s="69">
        <v>14070414.67</v>
      </c>
      <c r="R1041" s="64"/>
      <c r="S1041" s="64"/>
    </row>
    <row r="1042" spans="1:19" hidden="1" x14ac:dyDescent="0.25">
      <c r="A1042" s="55">
        <v>241</v>
      </c>
      <c r="B1042" s="67" t="s">
        <v>1046</v>
      </c>
      <c r="C1042" s="129">
        <f t="shared" si="85"/>
        <v>10374801.810000001</v>
      </c>
      <c r="D1042" s="63">
        <v>69075.820000000007</v>
      </c>
      <c r="E1042" s="64"/>
      <c r="F1042" s="66"/>
      <c r="G1042" s="69"/>
      <c r="H1042" s="69"/>
      <c r="I1042" s="69"/>
      <c r="J1042" s="69"/>
      <c r="K1042" s="69"/>
      <c r="L1042" s="43"/>
      <c r="M1042" s="69"/>
      <c r="N1042" s="69" t="s">
        <v>56</v>
      </c>
      <c r="O1042" s="69">
        <v>10305725.99</v>
      </c>
      <c r="P1042" s="69"/>
      <c r="Q1042" s="69"/>
      <c r="R1042" s="64"/>
      <c r="S1042" s="64"/>
    </row>
    <row r="1043" spans="1:19" hidden="1" x14ac:dyDescent="0.25">
      <c r="A1043" s="55">
        <v>242</v>
      </c>
      <c r="B1043" s="67" t="s">
        <v>282</v>
      </c>
      <c r="C1043" s="129">
        <f t="shared" si="85"/>
        <v>16344866.890000001</v>
      </c>
      <c r="D1043" s="63">
        <f t="shared" si="86"/>
        <v>342451.69</v>
      </c>
      <c r="E1043" s="64"/>
      <c r="F1043" s="66"/>
      <c r="G1043" s="66"/>
      <c r="H1043" s="66"/>
      <c r="I1043" s="66"/>
      <c r="J1043" s="66">
        <v>1396353.6</v>
      </c>
      <c r="K1043" s="69"/>
      <c r="L1043" s="43"/>
      <c r="M1043" s="69"/>
      <c r="N1043" s="69"/>
      <c r="O1043" s="66"/>
      <c r="P1043" s="69"/>
      <c r="Q1043" s="66"/>
      <c r="R1043" s="64">
        <v>14606061.6</v>
      </c>
      <c r="S1043" s="64"/>
    </row>
    <row r="1044" spans="1:19" hidden="1" x14ac:dyDescent="0.25">
      <c r="A1044" s="55">
        <v>243</v>
      </c>
      <c r="B1044" s="67" t="s">
        <v>283</v>
      </c>
      <c r="C1044" s="129">
        <f t="shared" ref="C1044:C1076" si="87">ROUND(SUM(D1044+E1044+F1044+G1044+H1044+I1044+J1044+K1044+M1044+O1044+P1044+Q1044+R1044+S1044),2)</f>
        <v>28569473.399999999</v>
      </c>
      <c r="D1044" s="63">
        <f t="shared" si="86"/>
        <v>598577.18000000005</v>
      </c>
      <c r="E1044" s="64"/>
      <c r="F1044" s="68"/>
      <c r="G1044" s="68"/>
      <c r="H1044" s="68"/>
      <c r="I1044" s="68">
        <v>1564301.02</v>
      </c>
      <c r="J1044" s="68">
        <v>3708180</v>
      </c>
      <c r="K1044" s="64"/>
      <c r="L1044" s="65"/>
      <c r="M1044" s="64"/>
      <c r="N1044" s="69" t="s">
        <v>56</v>
      </c>
      <c r="O1044" s="69">
        <v>7345515.5999999996</v>
      </c>
      <c r="P1044" s="64"/>
      <c r="Q1044" s="66">
        <v>15352899.6</v>
      </c>
      <c r="R1044" s="64"/>
      <c r="S1044" s="64"/>
    </row>
    <row r="1045" spans="1:19" hidden="1" x14ac:dyDescent="0.25">
      <c r="A1045" s="55">
        <v>244</v>
      </c>
      <c r="B1045" s="67" t="s">
        <v>284</v>
      </c>
      <c r="C1045" s="129">
        <f t="shared" si="87"/>
        <v>23004366.050000001</v>
      </c>
      <c r="D1045" s="63">
        <f t="shared" si="86"/>
        <v>481979.08</v>
      </c>
      <c r="E1045" s="64"/>
      <c r="F1045" s="64"/>
      <c r="G1045" s="68"/>
      <c r="H1045" s="68"/>
      <c r="I1045" s="68"/>
      <c r="J1045" s="68">
        <v>3242260.8</v>
      </c>
      <c r="K1045" s="64"/>
      <c r="L1045" s="65"/>
      <c r="M1045" s="64"/>
      <c r="N1045" s="69" t="s">
        <v>56</v>
      </c>
      <c r="O1045" s="64">
        <v>11019942</v>
      </c>
      <c r="P1045" s="64"/>
      <c r="Q1045" s="66">
        <v>8260184.1699999999</v>
      </c>
      <c r="R1045" s="64"/>
      <c r="S1045" s="64"/>
    </row>
    <row r="1046" spans="1:19" hidden="1" x14ac:dyDescent="0.25">
      <c r="A1046" s="55">
        <v>245</v>
      </c>
      <c r="B1046" s="67" t="s">
        <v>285</v>
      </c>
      <c r="C1046" s="129">
        <f t="shared" si="87"/>
        <v>47632763.600000001</v>
      </c>
      <c r="D1046" s="63">
        <v>45683.600000000006</v>
      </c>
      <c r="E1046" s="64"/>
      <c r="F1046" s="64"/>
      <c r="G1046" s="64"/>
      <c r="H1046" s="64"/>
      <c r="I1046" s="64"/>
      <c r="J1046" s="64">
        <v>5288845.2</v>
      </c>
      <c r="K1046" s="64"/>
      <c r="L1046" s="65"/>
      <c r="M1046" s="64"/>
      <c r="N1046" s="69" t="s">
        <v>56</v>
      </c>
      <c r="O1046" s="66">
        <v>17128920</v>
      </c>
      <c r="P1046" s="64"/>
      <c r="Q1046" s="69"/>
      <c r="R1046" s="64">
        <v>25169314.799999997</v>
      </c>
      <c r="S1046" s="64"/>
    </row>
    <row r="1047" spans="1:19" hidden="1" x14ac:dyDescent="0.25">
      <c r="A1047" s="55">
        <v>246</v>
      </c>
      <c r="B1047" s="67" t="s">
        <v>286</v>
      </c>
      <c r="C1047" s="129">
        <f t="shared" si="87"/>
        <v>25065605.859999999</v>
      </c>
      <c r="D1047" s="63">
        <f t="shared" si="86"/>
        <v>525165.43000000005</v>
      </c>
      <c r="E1047" s="64"/>
      <c r="F1047" s="69"/>
      <c r="G1047" s="66"/>
      <c r="H1047" s="69"/>
      <c r="I1047" s="69"/>
      <c r="J1047" s="69"/>
      <c r="K1047" s="64"/>
      <c r="L1047" s="65"/>
      <c r="M1047" s="64"/>
      <c r="N1047" s="69" t="s">
        <v>56</v>
      </c>
      <c r="O1047" s="69">
        <v>9598356.0299999993</v>
      </c>
      <c r="P1047" s="69"/>
      <c r="Q1047" s="69">
        <v>14942084.4</v>
      </c>
      <c r="R1047" s="64"/>
      <c r="S1047" s="64"/>
    </row>
    <row r="1048" spans="1:19" hidden="1" x14ac:dyDescent="0.25">
      <c r="A1048" s="55">
        <v>247</v>
      </c>
      <c r="B1048" s="67" t="s">
        <v>287</v>
      </c>
      <c r="C1048" s="129">
        <f t="shared" si="87"/>
        <v>27830275.390000001</v>
      </c>
      <c r="D1048" s="63">
        <f t="shared" si="86"/>
        <v>583089.77</v>
      </c>
      <c r="E1048" s="64"/>
      <c r="F1048" s="66"/>
      <c r="G1048" s="66"/>
      <c r="H1048" s="68"/>
      <c r="I1048" s="68">
        <v>1551890.42</v>
      </c>
      <c r="J1048" s="68">
        <v>3402076.8</v>
      </c>
      <c r="K1048" s="64"/>
      <c r="L1048" s="65"/>
      <c r="M1048" s="64"/>
      <c r="N1048" s="64" t="s">
        <v>56</v>
      </c>
      <c r="O1048" s="68">
        <v>7352858.4000000004</v>
      </c>
      <c r="P1048" s="64"/>
      <c r="Q1048" s="64">
        <v>14940360</v>
      </c>
      <c r="R1048" s="64"/>
      <c r="S1048" s="64"/>
    </row>
    <row r="1049" spans="1:19" hidden="1" x14ac:dyDescent="0.25">
      <c r="A1049" s="55">
        <v>248</v>
      </c>
      <c r="B1049" s="67" t="s">
        <v>288</v>
      </c>
      <c r="C1049" s="129">
        <f t="shared" si="87"/>
        <v>6160295.4100000001</v>
      </c>
      <c r="D1049" s="63">
        <v>5908.21</v>
      </c>
      <c r="E1049" s="64"/>
      <c r="F1049" s="69"/>
      <c r="G1049" s="66"/>
      <c r="H1049" s="69"/>
      <c r="I1049" s="69"/>
      <c r="J1049" s="69"/>
      <c r="K1049" s="64"/>
      <c r="L1049" s="65"/>
      <c r="M1049" s="64"/>
      <c r="N1049" s="69"/>
      <c r="O1049" s="69"/>
      <c r="P1049" s="69"/>
      <c r="Q1049" s="68">
        <v>6154387.2000000002</v>
      </c>
      <c r="R1049" s="64"/>
      <c r="S1049" s="64"/>
    </row>
    <row r="1050" spans="1:19" hidden="1" x14ac:dyDescent="0.25">
      <c r="A1050" s="55">
        <v>249</v>
      </c>
      <c r="B1050" s="67" t="s">
        <v>867</v>
      </c>
      <c r="C1050" s="129">
        <f t="shared" si="87"/>
        <v>665796.69999999995</v>
      </c>
      <c r="D1050" s="63"/>
      <c r="E1050" s="64">
        <v>665796.69999999995</v>
      </c>
      <c r="F1050" s="66"/>
      <c r="G1050" s="69"/>
      <c r="H1050" s="64"/>
      <c r="I1050" s="64"/>
      <c r="J1050" s="64"/>
      <c r="K1050" s="64"/>
      <c r="L1050" s="65"/>
      <c r="M1050" s="64"/>
      <c r="N1050" s="64"/>
      <c r="O1050" s="64"/>
      <c r="P1050" s="64"/>
      <c r="Q1050" s="64"/>
      <c r="R1050" s="64"/>
      <c r="S1050" s="64"/>
    </row>
    <row r="1051" spans="1:19" hidden="1" x14ac:dyDescent="0.25">
      <c r="A1051" s="55">
        <v>250</v>
      </c>
      <c r="B1051" s="67" t="s">
        <v>868</v>
      </c>
      <c r="C1051" s="129">
        <f t="shared" si="87"/>
        <v>1878195.87</v>
      </c>
      <c r="D1051" s="63"/>
      <c r="E1051" s="64">
        <v>1878195.87</v>
      </c>
      <c r="F1051" s="66"/>
      <c r="G1051" s="69"/>
      <c r="H1051" s="69"/>
      <c r="I1051" s="69"/>
      <c r="J1051" s="69"/>
      <c r="K1051" s="64"/>
      <c r="L1051" s="65"/>
      <c r="M1051" s="64"/>
      <c r="N1051" s="69"/>
      <c r="O1051" s="69"/>
      <c r="P1051" s="69"/>
      <c r="Q1051" s="69"/>
      <c r="R1051" s="64"/>
      <c r="S1051" s="64"/>
    </row>
    <row r="1052" spans="1:19" hidden="1" x14ac:dyDescent="0.25">
      <c r="A1052" s="55">
        <v>251</v>
      </c>
      <c r="B1052" s="67" t="s">
        <v>869</v>
      </c>
      <c r="C1052" s="129">
        <f t="shared" si="87"/>
        <v>340035.58</v>
      </c>
      <c r="D1052" s="63"/>
      <c r="E1052" s="64">
        <v>340035.58</v>
      </c>
      <c r="F1052" s="64"/>
      <c r="G1052" s="68"/>
      <c r="H1052" s="69"/>
      <c r="I1052" s="69"/>
      <c r="J1052" s="69"/>
      <c r="K1052" s="64"/>
      <c r="L1052" s="65"/>
      <c r="M1052" s="64"/>
      <c r="N1052" s="64"/>
      <c r="O1052" s="64"/>
      <c r="P1052" s="68"/>
      <c r="Q1052" s="69"/>
      <c r="R1052" s="64"/>
      <c r="S1052" s="64"/>
    </row>
    <row r="1053" spans="1:19" hidden="1" x14ac:dyDescent="0.25">
      <c r="A1053" s="55">
        <v>252</v>
      </c>
      <c r="B1053" s="67" t="s">
        <v>870</v>
      </c>
      <c r="C1053" s="129">
        <f t="shared" si="87"/>
        <v>873367.4</v>
      </c>
      <c r="D1053" s="63"/>
      <c r="E1053" s="64">
        <v>873367.4</v>
      </c>
      <c r="F1053" s="64"/>
      <c r="G1053" s="69"/>
      <c r="H1053" s="64"/>
      <c r="I1053" s="64"/>
      <c r="J1053" s="64"/>
      <c r="K1053" s="69"/>
      <c r="L1053" s="65"/>
      <c r="M1053" s="64"/>
      <c r="N1053" s="64"/>
      <c r="O1053" s="64"/>
      <c r="P1053" s="68"/>
      <c r="Q1053" s="64"/>
      <c r="R1053" s="64"/>
      <c r="S1053" s="64"/>
    </row>
    <row r="1054" spans="1:19" hidden="1" x14ac:dyDescent="0.25">
      <c r="A1054" s="55">
        <v>253</v>
      </c>
      <c r="B1054" s="67" t="s">
        <v>871</v>
      </c>
      <c r="C1054" s="129">
        <f t="shared" si="87"/>
        <v>1089076.1000000001</v>
      </c>
      <c r="D1054" s="63"/>
      <c r="E1054" s="64">
        <v>1089076.1000000001</v>
      </c>
      <c r="F1054" s="64"/>
      <c r="G1054" s="69"/>
      <c r="H1054" s="68"/>
      <c r="I1054" s="68"/>
      <c r="J1054" s="68"/>
      <c r="K1054" s="64"/>
      <c r="L1054" s="65"/>
      <c r="M1054" s="64"/>
      <c r="N1054" s="64"/>
      <c r="O1054" s="64"/>
      <c r="P1054" s="64"/>
      <c r="Q1054" s="64"/>
      <c r="R1054" s="64"/>
      <c r="S1054" s="64"/>
    </row>
    <row r="1055" spans="1:19" hidden="1" x14ac:dyDescent="0.25">
      <c r="A1055" s="55">
        <v>254</v>
      </c>
      <c r="B1055" s="67" t="s">
        <v>291</v>
      </c>
      <c r="C1055" s="129">
        <f>ROUND(SUM(D1055+E1055+F1055+G1055+H1055+I1055+J1055+K1055+M1055+O1055+P1055+Q1055+R1055+S1055),2)</f>
        <v>1955404.71</v>
      </c>
      <c r="D1055" s="63">
        <v>8740.52</v>
      </c>
      <c r="E1055" s="64"/>
      <c r="F1055" s="66"/>
      <c r="G1055" s="64">
        <v>1946664.19</v>
      </c>
      <c r="H1055" s="64"/>
      <c r="I1055" s="64"/>
      <c r="J1055" s="64"/>
      <c r="K1055" s="64"/>
      <c r="L1055" s="65"/>
      <c r="M1055" s="64"/>
      <c r="N1055" s="64"/>
      <c r="O1055" s="64"/>
      <c r="P1055" s="64"/>
      <c r="Q1055" s="64"/>
      <c r="R1055" s="64"/>
      <c r="S1055" s="64"/>
    </row>
    <row r="1056" spans="1:19" hidden="1" x14ac:dyDescent="0.25">
      <c r="A1056" s="55">
        <v>255</v>
      </c>
      <c r="B1056" s="67" t="s">
        <v>872</v>
      </c>
      <c r="C1056" s="129">
        <f t="shared" si="87"/>
        <v>757798.36</v>
      </c>
      <c r="D1056" s="63"/>
      <c r="E1056" s="64">
        <v>757798.36</v>
      </c>
      <c r="F1056" s="64"/>
      <c r="G1056" s="69"/>
      <c r="H1056" s="69"/>
      <c r="I1056" s="69"/>
      <c r="J1056" s="69"/>
      <c r="K1056" s="64"/>
      <c r="L1056" s="65"/>
      <c r="M1056" s="64"/>
      <c r="N1056" s="64"/>
      <c r="O1056" s="68"/>
      <c r="P1056" s="64"/>
      <c r="Q1056" s="68"/>
      <c r="R1056" s="64"/>
      <c r="S1056" s="64"/>
    </row>
    <row r="1057" spans="1:19" hidden="1" x14ac:dyDescent="0.25">
      <c r="A1057" s="55">
        <v>256</v>
      </c>
      <c r="B1057" s="67" t="s">
        <v>292</v>
      </c>
      <c r="C1057" s="129">
        <f t="shared" si="87"/>
        <v>30489563.329999998</v>
      </c>
      <c r="D1057" s="63">
        <v>88698.53</v>
      </c>
      <c r="E1057" s="64"/>
      <c r="F1057" s="64"/>
      <c r="G1057" s="64"/>
      <c r="H1057" s="64">
        <v>5060482.8</v>
      </c>
      <c r="I1057" s="64">
        <v>1859546.4</v>
      </c>
      <c r="J1057" s="64">
        <v>4468869.5999999996</v>
      </c>
      <c r="K1057" s="64"/>
      <c r="L1057" s="65"/>
      <c r="M1057" s="64"/>
      <c r="N1057" s="69" t="s">
        <v>56</v>
      </c>
      <c r="O1057" s="66">
        <v>13599600</v>
      </c>
      <c r="P1057" s="64">
        <v>5412366</v>
      </c>
      <c r="Q1057" s="68"/>
      <c r="R1057" s="64"/>
      <c r="S1057" s="64"/>
    </row>
    <row r="1058" spans="1:19" hidden="1" x14ac:dyDescent="0.25">
      <c r="A1058" s="55">
        <v>257</v>
      </c>
      <c r="B1058" s="76" t="s">
        <v>873</v>
      </c>
      <c r="C1058" s="129">
        <f t="shared" si="87"/>
        <v>1102711.43</v>
      </c>
      <c r="D1058" s="63"/>
      <c r="E1058" s="59">
        <v>1102711.43</v>
      </c>
      <c r="F1058" s="78"/>
      <c r="G1058" s="61"/>
      <c r="H1058" s="61"/>
      <c r="I1058" s="61"/>
      <c r="J1058" s="61"/>
      <c r="K1058" s="59"/>
      <c r="L1058" s="60"/>
      <c r="M1058" s="59"/>
      <c r="N1058" s="59"/>
      <c r="O1058" s="77"/>
      <c r="P1058" s="77"/>
      <c r="Q1058" s="77"/>
      <c r="R1058" s="59"/>
      <c r="S1058" s="59"/>
    </row>
    <row r="1059" spans="1:19" hidden="1" x14ac:dyDescent="0.25">
      <c r="A1059" s="55">
        <v>258</v>
      </c>
      <c r="B1059" s="67" t="s">
        <v>874</v>
      </c>
      <c r="C1059" s="129">
        <f t="shared" si="87"/>
        <v>891116.82</v>
      </c>
      <c r="D1059" s="63"/>
      <c r="E1059" s="64">
        <v>891116.82</v>
      </c>
      <c r="F1059" s="64"/>
      <c r="G1059" s="68"/>
      <c r="H1059" s="68"/>
      <c r="I1059" s="68"/>
      <c r="J1059" s="68"/>
      <c r="K1059" s="64"/>
      <c r="L1059" s="65"/>
      <c r="M1059" s="64"/>
      <c r="N1059" s="69"/>
      <c r="O1059" s="66"/>
      <c r="P1059" s="68"/>
      <c r="Q1059" s="66"/>
      <c r="R1059" s="64"/>
      <c r="S1059" s="64"/>
    </row>
    <row r="1060" spans="1:19" hidden="1" x14ac:dyDescent="0.25">
      <c r="A1060" s="55">
        <v>259</v>
      </c>
      <c r="B1060" s="67" t="s">
        <v>296</v>
      </c>
      <c r="C1060" s="129">
        <f t="shared" si="87"/>
        <v>60162424.710000001</v>
      </c>
      <c r="D1060" s="63">
        <v>1229639.9099999999</v>
      </c>
      <c r="E1060" s="64"/>
      <c r="F1060" s="64"/>
      <c r="G1060" s="64"/>
      <c r="H1060" s="64"/>
      <c r="I1060" s="64"/>
      <c r="J1060" s="64"/>
      <c r="K1060" s="64"/>
      <c r="L1060" s="65"/>
      <c r="M1060" s="64"/>
      <c r="N1060" s="64"/>
      <c r="O1060" s="66"/>
      <c r="P1060" s="64"/>
      <c r="Q1060" s="66"/>
      <c r="R1060" s="64">
        <v>58932784.799999997</v>
      </c>
      <c r="S1060" s="64"/>
    </row>
    <row r="1061" spans="1:19" hidden="1" x14ac:dyDescent="0.25">
      <c r="A1061" s="55">
        <v>260</v>
      </c>
      <c r="B1061" s="67" t="s">
        <v>875</v>
      </c>
      <c r="C1061" s="129">
        <f t="shared" si="87"/>
        <v>1634955.2</v>
      </c>
      <c r="D1061" s="63"/>
      <c r="E1061" s="64">
        <v>1634955.2</v>
      </c>
      <c r="F1061" s="66"/>
      <c r="G1061" s="66"/>
      <c r="H1061" s="66"/>
      <c r="I1061" s="66"/>
      <c r="J1061" s="66"/>
      <c r="K1061" s="64"/>
      <c r="L1061" s="65"/>
      <c r="M1061" s="64"/>
      <c r="N1061" s="64"/>
      <c r="O1061" s="64"/>
      <c r="P1061" s="64"/>
      <c r="Q1061" s="64"/>
      <c r="R1061" s="64"/>
      <c r="S1061" s="64"/>
    </row>
    <row r="1062" spans="1:19" hidden="1" x14ac:dyDescent="0.25">
      <c r="A1062" s="55">
        <v>261</v>
      </c>
      <c r="B1062" s="67" t="s">
        <v>876</v>
      </c>
      <c r="C1062" s="129">
        <f t="shared" si="87"/>
        <v>456012.37</v>
      </c>
      <c r="D1062" s="63"/>
      <c r="E1062" s="64">
        <v>456012.37</v>
      </c>
      <c r="F1062" s="66"/>
      <c r="G1062" s="66"/>
      <c r="H1062" s="66"/>
      <c r="I1062" s="66"/>
      <c r="J1062" s="66"/>
      <c r="K1062" s="64"/>
      <c r="L1062" s="65"/>
      <c r="M1062" s="64"/>
      <c r="N1062" s="64"/>
      <c r="O1062" s="66"/>
      <c r="P1062" s="66"/>
      <c r="Q1062" s="64"/>
      <c r="R1062" s="64"/>
      <c r="S1062" s="64"/>
    </row>
    <row r="1063" spans="1:19" hidden="1" x14ac:dyDescent="0.25">
      <c r="A1063" s="55">
        <v>262</v>
      </c>
      <c r="B1063" s="67" t="s">
        <v>297</v>
      </c>
      <c r="C1063" s="129">
        <f t="shared" si="87"/>
        <v>29436305.399999999</v>
      </c>
      <c r="D1063" s="63">
        <v>70266.599999999991</v>
      </c>
      <c r="E1063" s="64"/>
      <c r="F1063" s="64"/>
      <c r="G1063" s="64"/>
      <c r="H1063" s="64"/>
      <c r="I1063" s="64"/>
      <c r="J1063" s="64">
        <v>2680693.2000000002</v>
      </c>
      <c r="K1063" s="64"/>
      <c r="L1063" s="65"/>
      <c r="M1063" s="64"/>
      <c r="N1063" s="64"/>
      <c r="O1063" s="66"/>
      <c r="P1063" s="64"/>
      <c r="Q1063" s="66"/>
      <c r="R1063" s="64">
        <v>26685345.600000001</v>
      </c>
      <c r="S1063" s="64"/>
    </row>
    <row r="1064" spans="1:19" hidden="1" x14ac:dyDescent="0.25">
      <c r="A1064" s="55">
        <v>263</v>
      </c>
      <c r="B1064" s="67" t="s">
        <v>298</v>
      </c>
      <c r="C1064" s="129">
        <f t="shared" si="87"/>
        <v>47659160.609999999</v>
      </c>
      <c r="D1064" s="63">
        <f>ROUND((F1064+G1064+H1064+I1064+J1064+K1064+M1064+O1064+P1064+Q1064+R1064+S1064)*0.0214,2)</f>
        <v>998537.34</v>
      </c>
      <c r="E1064" s="64"/>
      <c r="F1064" s="69"/>
      <c r="G1064" s="64">
        <v>10813038</v>
      </c>
      <c r="H1064" s="64"/>
      <c r="I1064" s="64"/>
      <c r="J1064" s="64">
        <v>6359032.4900000002</v>
      </c>
      <c r="K1064" s="64"/>
      <c r="L1064" s="65"/>
      <c r="M1064" s="64"/>
      <c r="N1064" s="64"/>
      <c r="O1064" s="66"/>
      <c r="P1064" s="64"/>
      <c r="Q1064" s="66"/>
      <c r="R1064" s="64">
        <v>29488552.780000001</v>
      </c>
      <c r="S1064" s="64"/>
    </row>
    <row r="1065" spans="1:19" hidden="1" x14ac:dyDescent="0.25">
      <c r="A1065" s="55">
        <v>264</v>
      </c>
      <c r="B1065" s="67" t="s">
        <v>877</v>
      </c>
      <c r="C1065" s="129">
        <f t="shared" si="87"/>
        <v>1611073.79</v>
      </c>
      <c r="D1065" s="63"/>
      <c r="E1065" s="64">
        <v>1611073.79</v>
      </c>
      <c r="F1065" s="69"/>
      <c r="G1065" s="64"/>
      <c r="H1065" s="64"/>
      <c r="I1065" s="64"/>
      <c r="J1065" s="64"/>
      <c r="K1065" s="68"/>
      <c r="L1065" s="65"/>
      <c r="M1065" s="64"/>
      <c r="N1065" s="64"/>
      <c r="O1065" s="66"/>
      <c r="P1065" s="64"/>
      <c r="Q1065" s="69"/>
      <c r="R1065" s="64"/>
      <c r="S1065" s="64"/>
    </row>
    <row r="1066" spans="1:19" hidden="1" x14ac:dyDescent="0.25">
      <c r="A1066" s="55">
        <v>265</v>
      </c>
      <c r="B1066" s="67" t="s">
        <v>878</v>
      </c>
      <c r="C1066" s="129">
        <f t="shared" si="87"/>
        <v>1821086.81</v>
      </c>
      <c r="D1066" s="63"/>
      <c r="E1066" s="64">
        <v>1821086.81</v>
      </c>
      <c r="F1066" s="69"/>
      <c r="G1066" s="66"/>
      <c r="H1066" s="69"/>
      <c r="I1066" s="69"/>
      <c r="J1066" s="69"/>
      <c r="K1066" s="64"/>
      <c r="L1066" s="65"/>
      <c r="M1066" s="64"/>
      <c r="N1066" s="64"/>
      <c r="O1066" s="66"/>
      <c r="P1066" s="64"/>
      <c r="Q1066" s="69"/>
      <c r="R1066" s="64"/>
      <c r="S1066" s="64"/>
    </row>
    <row r="1067" spans="1:19" hidden="1" x14ac:dyDescent="0.25">
      <c r="A1067" s="55">
        <v>266</v>
      </c>
      <c r="B1067" s="67" t="s">
        <v>879</v>
      </c>
      <c r="C1067" s="129">
        <f t="shared" si="87"/>
        <v>652392.01</v>
      </c>
      <c r="D1067" s="63"/>
      <c r="E1067" s="64">
        <v>652392.01</v>
      </c>
      <c r="F1067" s="68"/>
      <c r="G1067" s="66"/>
      <c r="H1067" s="68"/>
      <c r="I1067" s="68"/>
      <c r="J1067" s="68"/>
      <c r="K1067" s="64"/>
      <c r="L1067" s="65"/>
      <c r="M1067" s="64"/>
      <c r="N1067" s="64"/>
      <c r="O1067" s="68"/>
      <c r="P1067" s="64"/>
      <c r="Q1067" s="68"/>
      <c r="R1067" s="64"/>
      <c r="S1067" s="64"/>
    </row>
    <row r="1068" spans="1:19" hidden="1" x14ac:dyDescent="0.25">
      <c r="A1068" s="55">
        <v>267</v>
      </c>
      <c r="B1068" s="67" t="s">
        <v>880</v>
      </c>
      <c r="C1068" s="129">
        <f t="shared" si="87"/>
        <v>563063.12</v>
      </c>
      <c r="D1068" s="63"/>
      <c r="E1068" s="64">
        <v>563063.12</v>
      </c>
      <c r="F1068" s="64"/>
      <c r="G1068" s="66"/>
      <c r="H1068" s="64"/>
      <c r="I1068" s="64"/>
      <c r="J1068" s="64"/>
      <c r="K1068" s="64"/>
      <c r="L1068" s="65"/>
      <c r="M1068" s="64"/>
      <c r="N1068" s="64"/>
      <c r="O1068" s="64"/>
      <c r="P1068" s="64"/>
      <c r="Q1068" s="64"/>
      <c r="R1068" s="64"/>
      <c r="S1068" s="64"/>
    </row>
    <row r="1069" spans="1:19" hidden="1" x14ac:dyDescent="0.25">
      <c r="A1069" s="55">
        <v>268</v>
      </c>
      <c r="B1069" s="67" t="s">
        <v>881</v>
      </c>
      <c r="C1069" s="129">
        <f t="shared" si="87"/>
        <v>512115.12</v>
      </c>
      <c r="D1069" s="63"/>
      <c r="E1069" s="64">
        <v>512115.12</v>
      </c>
      <c r="F1069" s="69"/>
      <c r="G1069" s="68"/>
      <c r="H1069" s="64"/>
      <c r="I1069" s="64"/>
      <c r="J1069" s="64"/>
      <c r="K1069" s="64"/>
      <c r="L1069" s="65"/>
      <c r="M1069" s="64"/>
      <c r="N1069" s="64"/>
      <c r="O1069" s="69"/>
      <c r="P1069" s="64"/>
      <c r="Q1069" s="69"/>
      <c r="R1069" s="64"/>
      <c r="S1069" s="64"/>
    </row>
    <row r="1070" spans="1:19" hidden="1" x14ac:dyDescent="0.25">
      <c r="A1070" s="55">
        <v>269</v>
      </c>
      <c r="B1070" s="67" t="s">
        <v>299</v>
      </c>
      <c r="C1070" s="129">
        <f t="shared" si="87"/>
        <v>7335890.6500000004</v>
      </c>
      <c r="D1070" s="63">
        <v>7035.7099999999991</v>
      </c>
      <c r="E1070" s="64"/>
      <c r="F1070" s="68">
        <v>1304522.3999999999</v>
      </c>
      <c r="G1070" s="68">
        <v>2651184.14</v>
      </c>
      <c r="H1070" s="69">
        <v>696692.4</v>
      </c>
      <c r="I1070" s="69">
        <v>368235.6</v>
      </c>
      <c r="J1070" s="69">
        <v>432898.8</v>
      </c>
      <c r="K1070" s="64"/>
      <c r="L1070" s="65"/>
      <c r="M1070" s="64"/>
      <c r="N1070" s="64"/>
      <c r="O1070" s="68"/>
      <c r="P1070" s="64">
        <v>1875321.6</v>
      </c>
      <c r="Q1070" s="66"/>
      <c r="R1070" s="64"/>
      <c r="S1070" s="64"/>
    </row>
    <row r="1071" spans="1:19" hidden="1" x14ac:dyDescent="0.25">
      <c r="A1071" s="55">
        <v>270</v>
      </c>
      <c r="B1071" s="67" t="s">
        <v>300</v>
      </c>
      <c r="C1071" s="129">
        <f t="shared" si="87"/>
        <v>19202211.309999999</v>
      </c>
      <c r="D1071" s="63">
        <f t="shared" ref="D1071" si="88">ROUND((F1071+G1071+H1071+I1071+J1071+K1071+M1071+O1071+P1071+Q1071+R1071+S1071)*0.0214,2)</f>
        <v>402317.72</v>
      </c>
      <c r="E1071" s="64"/>
      <c r="F1071" s="68"/>
      <c r="G1071" s="64"/>
      <c r="H1071" s="64"/>
      <c r="I1071" s="64"/>
      <c r="J1071" s="64">
        <v>2990630.4</v>
      </c>
      <c r="K1071" s="64"/>
      <c r="L1071" s="65"/>
      <c r="M1071" s="64"/>
      <c r="N1071" s="64"/>
      <c r="O1071" s="69"/>
      <c r="P1071" s="64">
        <v>5928396.1299999999</v>
      </c>
      <c r="Q1071" s="69">
        <v>9880867.0600000005</v>
      </c>
      <c r="R1071" s="64"/>
      <c r="S1071" s="64"/>
    </row>
    <row r="1072" spans="1:19" hidden="1" x14ac:dyDescent="0.25">
      <c r="A1072" s="55">
        <v>271</v>
      </c>
      <c r="B1072" s="67" t="s">
        <v>301</v>
      </c>
      <c r="C1072" s="129">
        <f t="shared" si="87"/>
        <v>7125841.5899999999</v>
      </c>
      <c r="D1072" s="63">
        <v>6834.25</v>
      </c>
      <c r="E1072" s="64"/>
      <c r="F1072" s="64">
        <v>1306308</v>
      </c>
      <c r="G1072" s="64">
        <v>2553267.7400000002</v>
      </c>
      <c r="H1072" s="64">
        <v>695217.6</v>
      </c>
      <c r="I1072" s="64">
        <v>376840.8</v>
      </c>
      <c r="J1072" s="64">
        <v>298633.2</v>
      </c>
      <c r="K1072" s="64"/>
      <c r="L1072" s="65"/>
      <c r="M1072" s="64"/>
      <c r="N1072" s="64"/>
      <c r="O1072" s="66"/>
      <c r="P1072" s="64">
        <v>1888740</v>
      </c>
      <c r="Q1072" s="66"/>
      <c r="R1072" s="64"/>
      <c r="S1072" s="64"/>
    </row>
    <row r="1073" spans="1:19" hidden="1" x14ac:dyDescent="0.25">
      <c r="A1073" s="55">
        <v>272</v>
      </c>
      <c r="B1073" s="67" t="s">
        <v>302</v>
      </c>
      <c r="C1073" s="129">
        <f t="shared" si="87"/>
        <v>7277524.2699999996</v>
      </c>
      <c r="D1073" s="63">
        <v>6979.73</v>
      </c>
      <c r="E1073" s="64"/>
      <c r="F1073" s="68">
        <v>1317960</v>
      </c>
      <c r="G1073" s="69">
        <v>2544193.34</v>
      </c>
      <c r="H1073" s="64">
        <v>676734</v>
      </c>
      <c r="I1073" s="64">
        <v>434763.6</v>
      </c>
      <c r="J1073" s="64">
        <v>409336.8</v>
      </c>
      <c r="K1073" s="64"/>
      <c r="L1073" s="65"/>
      <c r="M1073" s="64"/>
      <c r="N1073" s="64"/>
      <c r="O1073" s="66"/>
      <c r="P1073" s="64">
        <v>1887556.8</v>
      </c>
      <c r="Q1073" s="68"/>
      <c r="R1073" s="64"/>
      <c r="S1073" s="64"/>
    </row>
    <row r="1074" spans="1:19" hidden="1" x14ac:dyDescent="0.25">
      <c r="A1074" s="55">
        <v>273</v>
      </c>
      <c r="B1074" s="67" t="s">
        <v>303</v>
      </c>
      <c r="C1074" s="129">
        <f t="shared" si="87"/>
        <v>7062994.9100000001</v>
      </c>
      <c r="D1074" s="63">
        <v>6773.9700000000012</v>
      </c>
      <c r="E1074" s="64"/>
      <c r="F1074" s="64">
        <v>1303636.8</v>
      </c>
      <c r="G1074" s="69">
        <v>2544193.344</v>
      </c>
      <c r="H1074" s="64">
        <v>646317.6</v>
      </c>
      <c r="I1074" s="64">
        <v>385282.8</v>
      </c>
      <c r="J1074" s="64">
        <v>299553.59999999998</v>
      </c>
      <c r="K1074" s="64"/>
      <c r="L1074" s="65"/>
      <c r="M1074" s="64"/>
      <c r="N1074" s="64"/>
      <c r="O1074" s="64"/>
      <c r="P1074" s="64">
        <v>1877236.8</v>
      </c>
      <c r="Q1074" s="68"/>
      <c r="R1074" s="64"/>
      <c r="S1074" s="64"/>
    </row>
    <row r="1075" spans="1:19" hidden="1" x14ac:dyDescent="0.25">
      <c r="A1075" s="55">
        <v>274</v>
      </c>
      <c r="B1075" s="67" t="s">
        <v>304</v>
      </c>
      <c r="C1075" s="129">
        <f t="shared" si="87"/>
        <v>21260530.960000001</v>
      </c>
      <c r="D1075" s="63">
        <v>52172.560000000005</v>
      </c>
      <c r="E1075" s="64"/>
      <c r="F1075" s="68"/>
      <c r="G1075" s="69">
        <v>6615190.7999999998</v>
      </c>
      <c r="H1075" s="64"/>
      <c r="I1075" s="64"/>
      <c r="J1075" s="64">
        <v>1514286</v>
      </c>
      <c r="K1075" s="64"/>
      <c r="L1075" s="65"/>
      <c r="M1075" s="64"/>
      <c r="N1075" s="64"/>
      <c r="O1075" s="64"/>
      <c r="P1075" s="64"/>
      <c r="Q1075" s="68">
        <v>13078881.6</v>
      </c>
      <c r="R1075" s="64"/>
      <c r="S1075" s="64"/>
    </row>
    <row r="1076" spans="1:19" hidden="1" x14ac:dyDescent="0.25">
      <c r="A1076" s="55">
        <v>275</v>
      </c>
      <c r="B1076" s="67" t="s">
        <v>305</v>
      </c>
      <c r="C1076" s="129">
        <f t="shared" si="87"/>
        <v>21071514.719999999</v>
      </c>
      <c r="D1076" s="63">
        <v>51708.72</v>
      </c>
      <c r="E1076" s="64"/>
      <c r="F1076" s="68"/>
      <c r="G1076" s="68"/>
      <c r="H1076" s="68">
        <v>1368302.4</v>
      </c>
      <c r="I1076" s="68">
        <v>701618.4</v>
      </c>
      <c r="J1076" s="68">
        <v>3867936</v>
      </c>
      <c r="K1076" s="64"/>
      <c r="L1076" s="65"/>
      <c r="M1076" s="64"/>
      <c r="N1076" s="64" t="s">
        <v>56</v>
      </c>
      <c r="O1076" s="64">
        <v>10543402.800000001</v>
      </c>
      <c r="P1076" s="64">
        <v>4538546.4000000004</v>
      </c>
      <c r="Q1076" s="69"/>
      <c r="R1076" s="64"/>
      <c r="S1076" s="64"/>
    </row>
    <row r="1077" spans="1:19" hidden="1" x14ac:dyDescent="0.25">
      <c r="A1077" s="55">
        <v>276</v>
      </c>
      <c r="B1077" s="67" t="s">
        <v>308</v>
      </c>
      <c r="C1077" s="129">
        <f>ROUND(SUM(D1077+E1077+F1077+G1077+H1077+I1077+J1077+K1077+M1077+O1077+P1077+Q1077+R1077+S1077),2)</f>
        <v>558467.49</v>
      </c>
      <c r="D1077" s="63">
        <f>ROUND((F1077+G1077+H1077+I1077+J1077+K1077+M1077+O1077+P1077+Q1077+R1077+S1077)*0.0214,2)</f>
        <v>11700.81</v>
      </c>
      <c r="E1077" s="64"/>
      <c r="F1077" s="64"/>
      <c r="G1077" s="68"/>
      <c r="H1077" s="64">
        <v>546766.68000000005</v>
      </c>
      <c r="I1077" s="64"/>
      <c r="J1077" s="64"/>
      <c r="K1077" s="64"/>
      <c r="L1077" s="65"/>
      <c r="M1077" s="64"/>
      <c r="N1077" s="64"/>
      <c r="O1077" s="64"/>
      <c r="P1077" s="64"/>
      <c r="Q1077" s="64"/>
      <c r="R1077" s="64"/>
      <c r="S1077" s="64"/>
    </row>
    <row r="1078" spans="1:19" hidden="1" x14ac:dyDescent="0.25">
      <c r="A1078" s="55">
        <v>277</v>
      </c>
      <c r="B1078" s="67" t="s">
        <v>309</v>
      </c>
      <c r="C1078" s="129">
        <f>ROUND(SUM(D1078+E1078+F1078+G1078+H1078+I1078+J1078+K1078+M1078+O1078+P1078+Q1078+R1078+S1078),2)</f>
        <v>668148.51</v>
      </c>
      <c r="D1078" s="63">
        <f>ROUND((F1078+G1078+H1078+I1078+J1078+K1078+M1078+O1078+P1078+Q1078+R1078+S1078)*0.0214,2)</f>
        <v>13998.8</v>
      </c>
      <c r="E1078" s="64"/>
      <c r="F1078" s="64"/>
      <c r="G1078" s="68"/>
      <c r="H1078" s="64">
        <v>654149.71</v>
      </c>
      <c r="I1078" s="64"/>
      <c r="J1078" s="64"/>
      <c r="K1078" s="64"/>
      <c r="L1078" s="65"/>
      <c r="M1078" s="64"/>
      <c r="N1078" s="64"/>
      <c r="O1078" s="64"/>
      <c r="P1078" s="64"/>
      <c r="Q1078" s="64"/>
      <c r="R1078" s="64"/>
      <c r="S1078" s="64"/>
    </row>
    <row r="1079" spans="1:19" hidden="1" x14ac:dyDescent="0.25">
      <c r="A1079" s="193" t="s">
        <v>312</v>
      </c>
      <c r="B1079" s="193"/>
      <c r="C1079" s="100">
        <f t="shared" ref="C1079" si="89">ROUND(SUM(D1079+E1079+F1079+G1079+H1079+I1079+J1079+K1079+M1079+O1079+P1079+Q1079+R1079+S1079),2)</f>
        <v>1021791049.26</v>
      </c>
      <c r="D1079" s="70">
        <f t="shared" ref="D1079:M1079" si="90">ROUND(SUM(D975:D1078),2)</f>
        <v>12663531.66</v>
      </c>
      <c r="E1079" s="70">
        <f t="shared" si="90"/>
        <v>37031017.479999997</v>
      </c>
      <c r="F1079" s="70">
        <f t="shared" si="90"/>
        <v>27171765.079999998</v>
      </c>
      <c r="G1079" s="70">
        <f t="shared" si="90"/>
        <v>125810060.84</v>
      </c>
      <c r="H1079" s="70">
        <f t="shared" si="90"/>
        <v>52060730.310000002</v>
      </c>
      <c r="I1079" s="70">
        <f t="shared" si="90"/>
        <v>26415270.829999998</v>
      </c>
      <c r="J1079" s="70">
        <f t="shared" si="90"/>
        <v>93012293.590000004</v>
      </c>
      <c r="K1079" s="70">
        <f t="shared" si="90"/>
        <v>0</v>
      </c>
      <c r="L1079" s="70">
        <f t="shared" si="90"/>
        <v>0</v>
      </c>
      <c r="M1079" s="70">
        <f t="shared" si="90"/>
        <v>0</v>
      </c>
      <c r="N1079" s="135" t="s">
        <v>19</v>
      </c>
      <c r="O1079" s="70">
        <f>ROUND(SUM(O975:O1078),2)</f>
        <v>167513731.55000001</v>
      </c>
      <c r="P1079" s="70">
        <f>ROUND(SUM(P975:P1078),2)</f>
        <v>67318729.519999996</v>
      </c>
      <c r="Q1079" s="70">
        <f>ROUND(SUM(Q975:Q1078),2)</f>
        <v>147559884.31</v>
      </c>
      <c r="R1079" s="70">
        <f>ROUND(SUM(R975:R1078),2)</f>
        <v>265234034.09</v>
      </c>
      <c r="S1079" s="70">
        <f>ROUND(SUM(S975:S1078),2)</f>
        <v>0</v>
      </c>
    </row>
    <row r="1080" spans="1:19" ht="15.75" hidden="1" x14ac:dyDescent="0.25">
      <c r="A1080" s="197" t="s">
        <v>1109</v>
      </c>
      <c r="B1080" s="194"/>
      <c r="C1080" s="195"/>
      <c r="D1080" s="82"/>
      <c r="E1080" s="64"/>
      <c r="F1080" s="64"/>
      <c r="G1080" s="64"/>
      <c r="H1080" s="64"/>
      <c r="I1080" s="64"/>
      <c r="J1080" s="64"/>
      <c r="K1080" s="64"/>
      <c r="L1080" s="90"/>
      <c r="M1080" s="69"/>
      <c r="N1080" s="100"/>
      <c r="O1080" s="69"/>
      <c r="P1080" s="69"/>
      <c r="Q1080" s="69"/>
      <c r="R1080" s="69"/>
      <c r="S1080" s="69"/>
    </row>
    <row r="1081" spans="1:19" ht="21.75" hidden="1" customHeight="1" x14ac:dyDescent="0.25">
      <c r="A1081" s="55">
        <v>278</v>
      </c>
      <c r="B1081" s="62" t="s">
        <v>313</v>
      </c>
      <c r="C1081" s="129">
        <f t="shared" ref="C1081" si="91">ROUND(SUM(D1081+E1081+F1081+G1081+H1081+I1081+J1081+K1081+M1081+O1081+P1081+Q1081+R1081+S1081),2)</f>
        <v>7106364.5899999999</v>
      </c>
      <c r="D1081" s="63">
        <v>144360.37</v>
      </c>
      <c r="E1081" s="64"/>
      <c r="F1081" s="68"/>
      <c r="G1081" s="68"/>
      <c r="H1081" s="68"/>
      <c r="I1081" s="68"/>
      <c r="J1081" s="68"/>
      <c r="K1081" s="64"/>
      <c r="L1081" s="65">
        <v>4</v>
      </c>
      <c r="M1081" s="64">
        <v>6962004.2199999997</v>
      </c>
      <c r="N1081" s="64"/>
      <c r="O1081" s="64"/>
      <c r="P1081" s="64"/>
      <c r="Q1081" s="69"/>
      <c r="R1081" s="64"/>
      <c r="S1081" s="64"/>
    </row>
    <row r="1082" spans="1:19" ht="24.75" hidden="1" customHeight="1" x14ac:dyDescent="0.25">
      <c r="A1082" s="55">
        <v>279</v>
      </c>
      <c r="B1082" s="62" t="s">
        <v>1074</v>
      </c>
      <c r="C1082" s="57">
        <f>ROUND(SUM(D1082+E1082+F1082+G1082+H1082+I1082+J1082+K1082+M1082+O1082+P1082+Q1082+R1082+S1082),2)</f>
        <v>8360766.4000000004</v>
      </c>
      <c r="D1082" s="64">
        <v>133721.14000000001</v>
      </c>
      <c r="E1082" s="64">
        <v>147931.66</v>
      </c>
      <c r="F1082" s="68"/>
      <c r="G1082" s="68"/>
      <c r="H1082" s="68"/>
      <c r="I1082" s="68"/>
      <c r="J1082" s="68"/>
      <c r="K1082" s="64"/>
      <c r="L1082" s="65">
        <v>4</v>
      </c>
      <c r="M1082" s="64">
        <v>8079113.5999999996</v>
      </c>
      <c r="N1082" s="64"/>
      <c r="O1082" s="69"/>
      <c r="P1082" s="64"/>
      <c r="Q1082" s="64"/>
      <c r="R1082" s="64"/>
      <c r="S1082" s="64"/>
    </row>
    <row r="1083" spans="1:19" hidden="1" x14ac:dyDescent="0.25">
      <c r="A1083" s="55">
        <v>280</v>
      </c>
      <c r="B1083" s="62" t="s">
        <v>317</v>
      </c>
      <c r="C1083" s="57">
        <f>ROUND(SUM(D1083+E1083+F1083+G1083+H1083+I1083+J1083+K1083+M1083+O1083+P1083+Q1083+R1083+S1083),2)</f>
        <v>2113014.71</v>
      </c>
      <c r="D1083" s="63">
        <f>ROUND((F1083+G1083+H1083+I1083+J1083+K1083+M1083+O1083+Q1083+S1083)*0.0214,2)</f>
        <v>44271.11</v>
      </c>
      <c r="E1083" s="64"/>
      <c r="F1083" s="64"/>
      <c r="G1083" s="64">
        <v>2068743.6</v>
      </c>
      <c r="H1083" s="64"/>
      <c r="I1083" s="64"/>
      <c r="J1083" s="64"/>
      <c r="K1083" s="64"/>
      <c r="L1083" s="65"/>
      <c r="M1083" s="64"/>
      <c r="N1083" s="64"/>
      <c r="O1083" s="66"/>
      <c r="P1083" s="64"/>
      <c r="Q1083" s="66"/>
      <c r="R1083" s="64"/>
      <c r="S1083" s="64"/>
    </row>
    <row r="1084" spans="1:19" hidden="1" x14ac:dyDescent="0.25">
      <c r="A1084" s="55">
        <v>281</v>
      </c>
      <c r="B1084" s="62" t="s">
        <v>319</v>
      </c>
      <c r="C1084" s="129">
        <f t="shared" ref="C1084:C1093" si="92">ROUND(SUM(D1084+E1084+F1084+G1084+H1084+I1084+J1084+K1084+M1084+O1084+P1084+Q1084+R1084+S1084),2)</f>
        <v>1867472.41</v>
      </c>
      <c r="D1084" s="63">
        <v>38553.61</v>
      </c>
      <c r="E1084" s="64"/>
      <c r="F1084" s="68"/>
      <c r="G1084" s="68"/>
      <c r="H1084" s="68"/>
      <c r="I1084" s="68"/>
      <c r="J1084" s="68">
        <v>1828918.8</v>
      </c>
      <c r="K1084" s="64"/>
      <c r="L1084" s="65"/>
      <c r="M1084" s="64"/>
      <c r="N1084" s="64"/>
      <c r="O1084" s="69"/>
      <c r="P1084" s="64"/>
      <c r="Q1084" s="64"/>
      <c r="R1084" s="64"/>
      <c r="S1084" s="64"/>
    </row>
    <row r="1085" spans="1:19" hidden="1" x14ac:dyDescent="0.25">
      <c r="A1085" s="55">
        <v>282</v>
      </c>
      <c r="B1085" s="62" t="s">
        <v>320</v>
      </c>
      <c r="C1085" s="129">
        <f t="shared" si="92"/>
        <v>13872943.039999999</v>
      </c>
      <c r="D1085" s="63">
        <v>289213.04000000004</v>
      </c>
      <c r="E1085" s="64"/>
      <c r="F1085" s="68">
        <v>1464836.4</v>
      </c>
      <c r="G1085" s="68">
        <v>3985038</v>
      </c>
      <c r="H1085" s="68"/>
      <c r="I1085" s="68"/>
      <c r="J1085" s="68">
        <v>1354825.2</v>
      </c>
      <c r="K1085" s="64"/>
      <c r="L1085" s="65"/>
      <c r="M1085" s="64"/>
      <c r="N1085" s="64" t="s">
        <v>56</v>
      </c>
      <c r="O1085" s="69">
        <v>4899694.8</v>
      </c>
      <c r="P1085" s="64">
        <v>1879335.6</v>
      </c>
      <c r="Q1085" s="64"/>
      <c r="R1085" s="64"/>
      <c r="S1085" s="64"/>
    </row>
    <row r="1086" spans="1:19" hidden="1" x14ac:dyDescent="0.25">
      <c r="A1086" s="55">
        <v>283</v>
      </c>
      <c r="B1086" s="62" t="s">
        <v>321</v>
      </c>
      <c r="C1086" s="129">
        <f t="shared" si="92"/>
        <v>4643661.09</v>
      </c>
      <c r="D1086" s="63">
        <v>95867.49</v>
      </c>
      <c r="E1086" s="64"/>
      <c r="F1086" s="68"/>
      <c r="G1086" s="68">
        <v>4547793.5999999996</v>
      </c>
      <c r="H1086" s="68"/>
      <c r="I1086" s="68"/>
      <c r="J1086" s="68"/>
      <c r="K1086" s="64"/>
      <c r="L1086" s="65"/>
      <c r="M1086" s="64"/>
      <c r="N1086" s="64"/>
      <c r="O1086" s="69"/>
      <c r="P1086" s="64"/>
      <c r="Q1086" s="64"/>
      <c r="R1086" s="64"/>
      <c r="S1086" s="64"/>
    </row>
    <row r="1087" spans="1:19" ht="25.5" hidden="1" customHeight="1" x14ac:dyDescent="0.25">
      <c r="A1087" s="55">
        <v>284</v>
      </c>
      <c r="B1087" s="62" t="s">
        <v>322</v>
      </c>
      <c r="C1087" s="129">
        <f t="shared" si="92"/>
        <v>1870998.81</v>
      </c>
      <c r="D1087" s="63">
        <v>38626.410000000003</v>
      </c>
      <c r="E1087" s="64"/>
      <c r="F1087" s="68">
        <v>1832372.4</v>
      </c>
      <c r="G1087" s="68"/>
      <c r="H1087" s="68"/>
      <c r="I1087" s="68"/>
      <c r="J1087" s="68"/>
      <c r="K1087" s="64"/>
      <c r="L1087" s="65"/>
      <c r="M1087" s="64"/>
      <c r="N1087" s="64"/>
      <c r="O1087" s="69"/>
      <c r="P1087" s="64"/>
      <c r="Q1087" s="64"/>
      <c r="R1087" s="64"/>
      <c r="S1087" s="64"/>
    </row>
    <row r="1088" spans="1:19" ht="25.5" hidden="1" customHeight="1" x14ac:dyDescent="0.25">
      <c r="A1088" s="55">
        <v>285</v>
      </c>
      <c r="B1088" s="62" t="s">
        <v>323</v>
      </c>
      <c r="C1088" s="129">
        <f t="shared" si="92"/>
        <v>3992551.05</v>
      </c>
      <c r="D1088" s="63">
        <v>82425.45</v>
      </c>
      <c r="E1088" s="64"/>
      <c r="F1088" s="68"/>
      <c r="G1088" s="68"/>
      <c r="H1088" s="68"/>
      <c r="I1088" s="68"/>
      <c r="J1088" s="68"/>
      <c r="K1088" s="64"/>
      <c r="L1088" s="65"/>
      <c r="M1088" s="64"/>
      <c r="N1088" s="64" t="s">
        <v>56</v>
      </c>
      <c r="O1088" s="69">
        <v>3910125.6</v>
      </c>
      <c r="P1088" s="64"/>
      <c r="Q1088" s="64"/>
      <c r="R1088" s="64"/>
      <c r="S1088" s="64"/>
    </row>
    <row r="1089" spans="1:19" ht="21.75" hidden="1" customHeight="1" x14ac:dyDescent="0.25">
      <c r="A1089" s="55">
        <v>286</v>
      </c>
      <c r="B1089" s="62" t="s">
        <v>324</v>
      </c>
      <c r="C1089" s="129">
        <f t="shared" si="92"/>
        <v>7865557.3200000003</v>
      </c>
      <c r="D1089" s="63">
        <v>162382.91999999998</v>
      </c>
      <c r="E1089" s="64"/>
      <c r="F1089" s="68">
        <v>1487995.2</v>
      </c>
      <c r="G1089" s="68">
        <v>2616366</v>
      </c>
      <c r="H1089" s="68"/>
      <c r="I1089" s="68"/>
      <c r="J1089" s="68">
        <v>1582237.2</v>
      </c>
      <c r="K1089" s="64"/>
      <c r="L1089" s="65"/>
      <c r="M1089" s="64"/>
      <c r="N1089" s="64"/>
      <c r="O1089" s="69"/>
      <c r="P1089" s="64">
        <v>2016576</v>
      </c>
      <c r="Q1089" s="64"/>
      <c r="R1089" s="64"/>
      <c r="S1089" s="64"/>
    </row>
    <row r="1090" spans="1:19" ht="22.5" hidden="1" customHeight="1" x14ac:dyDescent="0.25">
      <c r="A1090" s="55">
        <v>287</v>
      </c>
      <c r="B1090" s="62" t="s">
        <v>325</v>
      </c>
      <c r="C1090" s="129">
        <f t="shared" si="92"/>
        <v>8651397.5099999998</v>
      </c>
      <c r="D1090" s="63">
        <f t="shared" ref="D1090:D1091" si="93">ROUND((F1090+G1090+H1090+I1090+J1090+K1090+M1090+O1090+P1090+Q1090+R1090+S1090)*0.0214,2)</f>
        <v>181260.92</v>
      </c>
      <c r="E1090" s="64"/>
      <c r="F1090" s="68">
        <v>1486297.37</v>
      </c>
      <c r="G1090" s="68">
        <v>3024194.92</v>
      </c>
      <c r="H1090" s="68">
        <v>1994894.14</v>
      </c>
      <c r="I1090" s="68">
        <v>507697.78</v>
      </c>
      <c r="J1090" s="68">
        <v>1457052.38</v>
      </c>
      <c r="K1090" s="64"/>
      <c r="L1090" s="65"/>
      <c r="M1090" s="64"/>
      <c r="N1090" s="64"/>
      <c r="O1090" s="69"/>
      <c r="P1090" s="64"/>
      <c r="Q1090" s="64"/>
      <c r="R1090" s="64"/>
      <c r="S1090" s="64"/>
    </row>
    <row r="1091" spans="1:19" ht="22.5" hidden="1" customHeight="1" x14ac:dyDescent="0.25">
      <c r="A1091" s="55">
        <v>288</v>
      </c>
      <c r="B1091" s="62" t="s">
        <v>326</v>
      </c>
      <c r="C1091" s="129">
        <f t="shared" si="92"/>
        <v>5469800</v>
      </c>
      <c r="D1091" s="63">
        <f t="shared" si="93"/>
        <v>114601.25</v>
      </c>
      <c r="E1091" s="64"/>
      <c r="F1091" s="68">
        <v>1498507.1580000001</v>
      </c>
      <c r="G1091" s="68">
        <v>3856691.59</v>
      </c>
      <c r="H1091" s="68"/>
      <c r="I1091" s="68"/>
      <c r="J1091" s="68"/>
      <c r="K1091" s="64"/>
      <c r="L1091" s="65"/>
      <c r="M1091" s="64"/>
      <c r="N1091" s="64"/>
      <c r="O1091" s="64"/>
      <c r="P1091" s="64"/>
      <c r="Q1091" s="69"/>
      <c r="R1091" s="64"/>
      <c r="S1091" s="64"/>
    </row>
    <row r="1092" spans="1:19" ht="22.5" hidden="1" customHeight="1" x14ac:dyDescent="0.25">
      <c r="A1092" s="55">
        <v>289</v>
      </c>
      <c r="B1092" s="62" t="s">
        <v>327</v>
      </c>
      <c r="C1092" s="129">
        <f t="shared" si="92"/>
        <v>13424832.6</v>
      </c>
      <c r="D1092" s="63">
        <v>273621.28000000003</v>
      </c>
      <c r="E1092" s="64"/>
      <c r="F1092" s="68"/>
      <c r="G1092" s="68"/>
      <c r="H1092" s="68"/>
      <c r="I1092" s="68"/>
      <c r="J1092" s="68">
        <v>2631724.0099999998</v>
      </c>
      <c r="K1092" s="64"/>
      <c r="L1092" s="65">
        <v>6</v>
      </c>
      <c r="M1092" s="64">
        <v>10519487.310000001</v>
      </c>
      <c r="N1092" s="64"/>
      <c r="O1092" s="69"/>
      <c r="P1092" s="64"/>
      <c r="Q1092" s="64"/>
      <c r="R1092" s="64"/>
      <c r="S1092" s="64"/>
    </row>
    <row r="1093" spans="1:19" hidden="1" x14ac:dyDescent="0.25">
      <c r="A1093" s="196" t="s">
        <v>1114</v>
      </c>
      <c r="B1093" s="196"/>
      <c r="C1093" s="100">
        <f t="shared" si="92"/>
        <v>79239359.530000001</v>
      </c>
      <c r="D1093" s="70">
        <f>ROUND(SUM(D1081:D1092),2)</f>
        <v>1598904.99</v>
      </c>
      <c r="E1093" s="70">
        <f t="shared" ref="E1093:S1093" si="94">ROUND(SUM(E1081:E1092),2)</f>
        <v>147931.66</v>
      </c>
      <c r="F1093" s="70">
        <f t="shared" si="94"/>
        <v>7770008.5300000003</v>
      </c>
      <c r="G1093" s="70">
        <f t="shared" si="94"/>
        <v>20098827.710000001</v>
      </c>
      <c r="H1093" s="70">
        <f t="shared" si="94"/>
        <v>1994894.14</v>
      </c>
      <c r="I1093" s="70">
        <f t="shared" si="94"/>
        <v>507697.78</v>
      </c>
      <c r="J1093" s="70">
        <f t="shared" si="94"/>
        <v>8854757.5899999999</v>
      </c>
      <c r="K1093" s="70">
        <f t="shared" si="94"/>
        <v>0</v>
      </c>
      <c r="L1093" s="70">
        <f t="shared" si="94"/>
        <v>14</v>
      </c>
      <c r="M1093" s="70">
        <f t="shared" si="94"/>
        <v>25560605.129999999</v>
      </c>
      <c r="N1093" s="70">
        <f t="shared" si="94"/>
        <v>0</v>
      </c>
      <c r="O1093" s="70">
        <f t="shared" si="94"/>
        <v>8809820.4000000004</v>
      </c>
      <c r="P1093" s="70">
        <f t="shared" si="94"/>
        <v>3895911.6</v>
      </c>
      <c r="Q1093" s="70">
        <f t="shared" si="94"/>
        <v>0</v>
      </c>
      <c r="R1093" s="70">
        <f t="shared" si="94"/>
        <v>0</v>
      </c>
      <c r="S1093" s="70">
        <f t="shared" si="94"/>
        <v>0</v>
      </c>
    </row>
    <row r="1094" spans="1:19" ht="15.75" hidden="1" x14ac:dyDescent="0.25">
      <c r="A1094" s="197" t="s">
        <v>328</v>
      </c>
      <c r="B1094" s="194"/>
      <c r="C1094" s="195"/>
      <c r="D1094" s="82"/>
      <c r="E1094" s="64"/>
      <c r="F1094" s="64"/>
      <c r="G1094" s="64"/>
      <c r="H1094" s="64"/>
      <c r="I1094" s="64"/>
      <c r="J1094" s="64"/>
      <c r="K1094" s="64"/>
      <c r="L1094" s="95"/>
      <c r="M1094" s="69"/>
      <c r="N1094" s="100"/>
      <c r="O1094" s="69"/>
      <c r="P1094" s="69"/>
      <c r="Q1094" s="69"/>
      <c r="R1094" s="69"/>
      <c r="S1094" s="69"/>
    </row>
    <row r="1095" spans="1:19" hidden="1" x14ac:dyDescent="0.25">
      <c r="A1095" s="55">
        <v>290</v>
      </c>
      <c r="B1095" s="76" t="s">
        <v>329</v>
      </c>
      <c r="C1095" s="129">
        <f t="shared" ref="C1095:C1126" si="95">ROUND(SUM(D1095+E1095+F1095+G1095+H1095+I1095+J1095+K1095+M1095+O1095+P1095+Q1095+R1095+S1095),2)</f>
        <v>10492796.689999999</v>
      </c>
      <c r="D1095" s="63">
        <f t="shared" ref="D1095:D1096" si="96">ROUND((F1095+G1095+H1095+I1095+J1095+K1095+M1095+O1095+P1095+Q1095+R1095+S1095)*0.0214,2)</f>
        <v>219841.25</v>
      </c>
      <c r="E1095" s="64"/>
      <c r="F1095" s="64"/>
      <c r="G1095" s="64"/>
      <c r="H1095" s="64"/>
      <c r="I1095" s="64"/>
      <c r="J1095" s="64">
        <v>10272955.439999999</v>
      </c>
      <c r="K1095" s="64"/>
      <c r="L1095" s="65"/>
      <c r="M1095" s="64"/>
      <c r="N1095" s="64"/>
      <c r="O1095" s="66"/>
      <c r="P1095" s="64"/>
      <c r="Q1095" s="64"/>
      <c r="R1095" s="64"/>
      <c r="S1095" s="64"/>
    </row>
    <row r="1096" spans="1:19" hidden="1" x14ac:dyDescent="0.25">
      <c r="A1096" s="55">
        <v>291</v>
      </c>
      <c r="B1096" s="67" t="s">
        <v>331</v>
      </c>
      <c r="C1096" s="129">
        <f t="shared" si="95"/>
        <v>2034464.73</v>
      </c>
      <c r="D1096" s="63">
        <f t="shared" si="96"/>
        <v>42625.36</v>
      </c>
      <c r="E1096" s="64"/>
      <c r="F1096" s="64"/>
      <c r="G1096" s="64"/>
      <c r="H1096" s="64"/>
      <c r="I1096" s="64"/>
      <c r="J1096" s="64">
        <v>1991839.37</v>
      </c>
      <c r="K1096" s="64"/>
      <c r="L1096" s="65"/>
      <c r="M1096" s="64"/>
      <c r="N1096" s="64"/>
      <c r="O1096" s="66"/>
      <c r="P1096" s="64"/>
      <c r="Q1096" s="64"/>
      <c r="R1096" s="64"/>
      <c r="S1096" s="64"/>
    </row>
    <row r="1097" spans="1:19" hidden="1" x14ac:dyDescent="0.25">
      <c r="A1097" s="55">
        <v>292</v>
      </c>
      <c r="B1097" s="67" t="s">
        <v>332</v>
      </c>
      <c r="C1097" s="129">
        <f t="shared" si="95"/>
        <v>1441210.32</v>
      </c>
      <c r="D1097" s="63">
        <v>2460.2600000000002</v>
      </c>
      <c r="E1097" s="64"/>
      <c r="F1097" s="64"/>
      <c r="G1097" s="64"/>
      <c r="H1097" s="64"/>
      <c r="I1097" s="64"/>
      <c r="J1097" s="64">
        <v>1438750.06</v>
      </c>
      <c r="K1097" s="64"/>
      <c r="L1097" s="65"/>
      <c r="M1097" s="64"/>
      <c r="N1097" s="64"/>
      <c r="O1097" s="66"/>
      <c r="P1097" s="64"/>
      <c r="Q1097" s="64"/>
      <c r="R1097" s="64"/>
      <c r="S1097" s="64"/>
    </row>
    <row r="1098" spans="1:19" hidden="1" x14ac:dyDescent="0.25">
      <c r="A1098" s="55">
        <v>293</v>
      </c>
      <c r="B1098" s="67" t="s">
        <v>333</v>
      </c>
      <c r="C1098" s="129">
        <f t="shared" si="95"/>
        <v>1854562.33</v>
      </c>
      <c r="D1098" s="63">
        <v>3165.89</v>
      </c>
      <c r="E1098" s="64"/>
      <c r="F1098" s="64"/>
      <c r="G1098" s="64"/>
      <c r="H1098" s="64"/>
      <c r="I1098" s="64"/>
      <c r="J1098" s="64">
        <v>1851396.44</v>
      </c>
      <c r="K1098" s="64"/>
      <c r="L1098" s="65"/>
      <c r="M1098" s="64"/>
      <c r="N1098" s="64"/>
      <c r="O1098" s="66"/>
      <c r="P1098" s="64"/>
      <c r="Q1098" s="64"/>
      <c r="R1098" s="64"/>
      <c r="S1098" s="64"/>
    </row>
    <row r="1099" spans="1:19" hidden="1" x14ac:dyDescent="0.25">
      <c r="A1099" s="55">
        <v>294</v>
      </c>
      <c r="B1099" s="76" t="s">
        <v>335</v>
      </c>
      <c r="C1099" s="129">
        <f t="shared" si="95"/>
        <v>894261.68</v>
      </c>
      <c r="D1099" s="63">
        <v>1526.58</v>
      </c>
      <c r="E1099" s="59"/>
      <c r="F1099" s="59"/>
      <c r="G1099" s="59"/>
      <c r="H1099" s="59"/>
      <c r="I1099" s="59"/>
      <c r="J1099" s="59">
        <v>892735.1</v>
      </c>
      <c r="K1099" s="59"/>
      <c r="L1099" s="60"/>
      <c r="M1099" s="59"/>
      <c r="N1099" s="59"/>
      <c r="O1099" s="61"/>
      <c r="P1099" s="59"/>
      <c r="Q1099" s="59"/>
      <c r="R1099" s="59"/>
      <c r="S1099" s="59"/>
    </row>
    <row r="1100" spans="1:19" hidden="1" x14ac:dyDescent="0.25">
      <c r="A1100" s="55">
        <v>295</v>
      </c>
      <c r="B1100" s="62" t="s">
        <v>133</v>
      </c>
      <c r="C1100" s="129">
        <f t="shared" si="95"/>
        <v>1319502.82</v>
      </c>
      <c r="D1100" s="63">
        <f>ROUND((F1100+G1100+H1100+I1100+J1100+K1100+M1100+O1100+Q1100+S1100)*0.0214,2)</f>
        <v>27645.74</v>
      </c>
      <c r="E1100" s="64"/>
      <c r="F1100" s="64"/>
      <c r="G1100" s="64">
        <v>847328.88</v>
      </c>
      <c r="H1100" s="64"/>
      <c r="I1100" s="64"/>
      <c r="J1100" s="64">
        <v>444528.2</v>
      </c>
      <c r="K1100" s="64"/>
      <c r="L1100" s="65"/>
      <c r="M1100" s="64"/>
      <c r="N1100" s="64"/>
      <c r="O1100" s="66"/>
      <c r="P1100" s="64"/>
      <c r="Q1100" s="64"/>
      <c r="R1100" s="64"/>
      <c r="S1100" s="64"/>
    </row>
    <row r="1101" spans="1:19" hidden="1" x14ac:dyDescent="0.25">
      <c r="A1101" s="55">
        <v>296</v>
      </c>
      <c r="B1101" s="67" t="s">
        <v>336</v>
      </c>
      <c r="C1101" s="129">
        <f t="shared" si="95"/>
        <v>5701893.5199999996</v>
      </c>
      <c r="D1101" s="63">
        <f>ROUND((F1101+G1101+H1101+I1101+J1101+K1101+M1101+O1101+P1101+Q1101+R1101+S1101)*0.0214,2)</f>
        <v>119463.99</v>
      </c>
      <c r="E1101" s="64"/>
      <c r="F1101" s="64"/>
      <c r="G1101" s="64">
        <v>5582429.5300000003</v>
      </c>
      <c r="H1101" s="64"/>
      <c r="I1101" s="64"/>
      <c r="J1101" s="64"/>
      <c r="K1101" s="64"/>
      <c r="L1101" s="65"/>
      <c r="M1101" s="64"/>
      <c r="N1101" s="64"/>
      <c r="O1101" s="66"/>
      <c r="P1101" s="64"/>
      <c r="Q1101" s="64"/>
      <c r="R1101" s="64"/>
      <c r="S1101" s="64"/>
    </row>
    <row r="1102" spans="1:19" ht="18.75" hidden="1" x14ac:dyDescent="0.25">
      <c r="A1102" s="55">
        <v>297</v>
      </c>
      <c r="B1102" s="62" t="s">
        <v>882</v>
      </c>
      <c r="C1102" s="129">
        <f t="shared" si="95"/>
        <v>311742.28000000003</v>
      </c>
      <c r="D1102" s="105"/>
      <c r="E1102" s="64">
        <v>311742.28000000003</v>
      </c>
      <c r="F1102" s="105"/>
      <c r="G1102" s="105"/>
      <c r="H1102" s="105"/>
      <c r="I1102" s="105"/>
      <c r="J1102" s="105"/>
      <c r="K1102" s="105"/>
      <c r="L1102" s="105"/>
      <c r="M1102" s="105"/>
      <c r="N1102" s="105"/>
      <c r="O1102" s="106"/>
      <c r="P1102" s="105"/>
      <c r="Q1102" s="105"/>
      <c r="R1102" s="64"/>
      <c r="S1102" s="64"/>
    </row>
    <row r="1103" spans="1:19" hidden="1" x14ac:dyDescent="0.25">
      <c r="A1103" s="55">
        <v>298</v>
      </c>
      <c r="B1103" s="67" t="s">
        <v>337</v>
      </c>
      <c r="C1103" s="129">
        <f>ROUND(SUM(D1103+E1103+F1103+G1103+H1103+I1103+J1103+K1103+M1103+O1103+P1103+Q1103+R1103+S1103),2)</f>
        <v>358764.78</v>
      </c>
      <c r="D1103" s="63">
        <v>612.44000000000005</v>
      </c>
      <c r="E1103" s="64"/>
      <c r="F1103" s="64"/>
      <c r="G1103" s="64"/>
      <c r="H1103" s="64"/>
      <c r="I1103" s="64"/>
      <c r="J1103" s="64">
        <v>358152.34</v>
      </c>
      <c r="K1103" s="64"/>
      <c r="L1103" s="65"/>
      <c r="M1103" s="64"/>
      <c r="N1103" s="64"/>
      <c r="O1103" s="66"/>
      <c r="P1103" s="64"/>
      <c r="Q1103" s="64"/>
      <c r="R1103" s="64"/>
      <c r="S1103" s="64"/>
    </row>
    <row r="1104" spans="1:19" hidden="1" x14ac:dyDescent="0.25">
      <c r="A1104" s="55">
        <v>299</v>
      </c>
      <c r="B1104" s="67" t="s">
        <v>338</v>
      </c>
      <c r="C1104" s="129">
        <f t="shared" si="95"/>
        <v>352774.14</v>
      </c>
      <c r="D1104" s="63">
        <v>602.22</v>
      </c>
      <c r="E1104" s="64"/>
      <c r="F1104" s="64"/>
      <c r="G1104" s="64"/>
      <c r="H1104" s="64"/>
      <c r="I1104" s="64"/>
      <c r="J1104" s="64">
        <v>352171.92</v>
      </c>
      <c r="K1104" s="64"/>
      <c r="L1104" s="65"/>
      <c r="M1104" s="64"/>
      <c r="N1104" s="64"/>
      <c r="O1104" s="66"/>
      <c r="P1104" s="64"/>
      <c r="Q1104" s="64"/>
      <c r="R1104" s="64"/>
      <c r="S1104" s="64"/>
    </row>
    <row r="1105" spans="1:19" hidden="1" x14ac:dyDescent="0.25">
      <c r="A1105" s="55">
        <v>300</v>
      </c>
      <c r="B1105" s="67" t="s">
        <v>339</v>
      </c>
      <c r="C1105" s="129">
        <f t="shared" si="95"/>
        <v>341938.67</v>
      </c>
      <c r="D1105" s="63">
        <v>583.72</v>
      </c>
      <c r="E1105" s="64"/>
      <c r="F1105" s="64"/>
      <c r="G1105" s="64"/>
      <c r="H1105" s="64"/>
      <c r="I1105" s="64"/>
      <c r="J1105" s="64">
        <v>341354.95</v>
      </c>
      <c r="K1105" s="64"/>
      <c r="L1105" s="65"/>
      <c r="M1105" s="64"/>
      <c r="N1105" s="64"/>
      <c r="O1105" s="66"/>
      <c r="P1105" s="64"/>
      <c r="Q1105" s="64"/>
      <c r="R1105" s="64"/>
      <c r="S1105" s="64"/>
    </row>
    <row r="1106" spans="1:19" hidden="1" x14ac:dyDescent="0.25">
      <c r="A1106" s="55">
        <v>301</v>
      </c>
      <c r="B1106" s="67" t="s">
        <v>340</v>
      </c>
      <c r="C1106" s="129">
        <f t="shared" si="95"/>
        <v>6375471.7699999996</v>
      </c>
      <c r="D1106" s="63">
        <f t="shared" ref="D1106:D1112" si="97">ROUND((F1106+G1106+H1106+I1106+J1106+K1106+M1106+O1106+P1106+Q1106+R1106+S1106)*0.0214,2)</f>
        <v>133576.56</v>
      </c>
      <c r="E1106" s="64"/>
      <c r="F1106" s="64"/>
      <c r="G1106" s="64"/>
      <c r="H1106" s="64"/>
      <c r="I1106" s="64"/>
      <c r="J1106" s="64">
        <v>822625.68</v>
      </c>
      <c r="K1106" s="64"/>
      <c r="L1106" s="65"/>
      <c r="M1106" s="64"/>
      <c r="N1106" s="64"/>
      <c r="O1106" s="66"/>
      <c r="P1106" s="64"/>
      <c r="Q1106" s="64">
        <v>5419269.5300000003</v>
      </c>
      <c r="R1106" s="64"/>
      <c r="S1106" s="64"/>
    </row>
    <row r="1107" spans="1:19" hidden="1" x14ac:dyDescent="0.25">
      <c r="A1107" s="55">
        <v>302</v>
      </c>
      <c r="B1107" s="67" t="s">
        <v>341</v>
      </c>
      <c r="C1107" s="129">
        <f t="shared" si="95"/>
        <v>208773.65</v>
      </c>
      <c r="D1107" s="63">
        <v>356.4</v>
      </c>
      <c r="E1107" s="64"/>
      <c r="F1107" s="64"/>
      <c r="G1107" s="64"/>
      <c r="H1107" s="64"/>
      <c r="I1107" s="64"/>
      <c r="J1107" s="64">
        <v>208417.25</v>
      </c>
      <c r="K1107" s="64"/>
      <c r="L1107" s="65"/>
      <c r="M1107" s="64"/>
      <c r="N1107" s="64"/>
      <c r="O1107" s="66"/>
      <c r="P1107" s="64"/>
      <c r="Q1107" s="64"/>
      <c r="R1107" s="64"/>
      <c r="S1107" s="64"/>
    </row>
    <row r="1108" spans="1:19" hidden="1" x14ac:dyDescent="0.25">
      <c r="A1108" s="55">
        <v>303</v>
      </c>
      <c r="B1108" s="67" t="s">
        <v>342</v>
      </c>
      <c r="C1108" s="129">
        <f t="shared" si="95"/>
        <v>4729435.37</v>
      </c>
      <c r="D1108" s="63">
        <v>8073.53</v>
      </c>
      <c r="E1108" s="64"/>
      <c r="F1108" s="64"/>
      <c r="G1108" s="64"/>
      <c r="H1108" s="64"/>
      <c r="I1108" s="64"/>
      <c r="J1108" s="64">
        <v>288641.06</v>
      </c>
      <c r="K1108" s="64"/>
      <c r="L1108" s="65"/>
      <c r="M1108" s="64"/>
      <c r="N1108" s="64"/>
      <c r="O1108" s="66"/>
      <c r="P1108" s="64">
        <v>95295.679999999993</v>
      </c>
      <c r="Q1108" s="64">
        <v>4337425.0999999996</v>
      </c>
      <c r="R1108" s="64"/>
      <c r="S1108" s="64"/>
    </row>
    <row r="1109" spans="1:19" hidden="1" x14ac:dyDescent="0.25">
      <c r="A1109" s="55">
        <v>304</v>
      </c>
      <c r="B1109" s="67" t="s">
        <v>343</v>
      </c>
      <c r="C1109" s="129">
        <f t="shared" si="95"/>
        <v>3433485.32</v>
      </c>
      <c r="D1109" s="63">
        <f t="shared" si="97"/>
        <v>71937.13</v>
      </c>
      <c r="E1109" s="64"/>
      <c r="F1109" s="64">
        <v>2025588.37</v>
      </c>
      <c r="G1109" s="64"/>
      <c r="H1109" s="64"/>
      <c r="I1109" s="64"/>
      <c r="J1109" s="64">
        <v>1335959.8149999999</v>
      </c>
      <c r="K1109" s="64"/>
      <c r="L1109" s="65"/>
      <c r="M1109" s="64"/>
      <c r="N1109" s="64"/>
      <c r="O1109" s="66"/>
      <c r="P1109" s="64"/>
      <c r="Q1109" s="64"/>
      <c r="R1109" s="64"/>
      <c r="S1109" s="64"/>
    </row>
    <row r="1110" spans="1:19" hidden="1" x14ac:dyDescent="0.25">
      <c r="A1110" s="55">
        <v>305</v>
      </c>
      <c r="B1110" s="67" t="s">
        <v>344</v>
      </c>
      <c r="C1110" s="129">
        <f t="shared" si="95"/>
        <v>2462178.4500000002</v>
      </c>
      <c r="D1110" s="63">
        <f t="shared" si="97"/>
        <v>51586.66</v>
      </c>
      <c r="E1110" s="64"/>
      <c r="F1110" s="64"/>
      <c r="G1110" s="64">
        <v>744354.96</v>
      </c>
      <c r="H1110" s="64"/>
      <c r="I1110" s="64"/>
      <c r="J1110" s="64">
        <v>1666236.83</v>
      </c>
      <c r="K1110" s="64"/>
      <c r="L1110" s="65"/>
      <c r="M1110" s="64"/>
      <c r="N1110" s="64"/>
      <c r="O1110" s="66"/>
      <c r="P1110" s="64"/>
      <c r="Q1110" s="64"/>
      <c r="R1110" s="64"/>
      <c r="S1110" s="64"/>
    </row>
    <row r="1111" spans="1:19" hidden="1" x14ac:dyDescent="0.25">
      <c r="A1111" s="55">
        <v>306</v>
      </c>
      <c r="B1111" s="67" t="s">
        <v>345</v>
      </c>
      <c r="C1111" s="129">
        <f t="shared" si="95"/>
        <v>5644088.2199999997</v>
      </c>
      <c r="D1111" s="63">
        <f t="shared" si="97"/>
        <v>118252.88</v>
      </c>
      <c r="E1111" s="64"/>
      <c r="F1111" s="64"/>
      <c r="G1111" s="64"/>
      <c r="H1111" s="64"/>
      <c r="I1111" s="64"/>
      <c r="J1111" s="64"/>
      <c r="K1111" s="64"/>
      <c r="L1111" s="65"/>
      <c r="M1111" s="64"/>
      <c r="N1111" s="64"/>
      <c r="O1111" s="66"/>
      <c r="P1111" s="64"/>
      <c r="Q1111" s="64">
        <v>5525835.3399999999</v>
      </c>
      <c r="R1111" s="64"/>
      <c r="S1111" s="64"/>
    </row>
    <row r="1112" spans="1:19" hidden="1" x14ac:dyDescent="0.25">
      <c r="A1112" s="55">
        <v>307</v>
      </c>
      <c r="B1112" s="67" t="s">
        <v>346</v>
      </c>
      <c r="C1112" s="129">
        <f t="shared" si="95"/>
        <v>8971090.9399999995</v>
      </c>
      <c r="D1112" s="63">
        <f t="shared" si="97"/>
        <v>182800.72</v>
      </c>
      <c r="E1112" s="64">
        <v>246200.55</v>
      </c>
      <c r="F1112" s="64"/>
      <c r="G1112" s="64">
        <v>2087850.62</v>
      </c>
      <c r="H1112" s="64"/>
      <c r="I1112" s="64"/>
      <c r="J1112" s="64">
        <v>4615675.3099999996</v>
      </c>
      <c r="K1112" s="64"/>
      <c r="L1112" s="65"/>
      <c r="M1112" s="64"/>
      <c r="N1112" s="64"/>
      <c r="O1112" s="66"/>
      <c r="P1112" s="64">
        <v>1056988.1200000001</v>
      </c>
      <c r="Q1112" s="64">
        <v>781575.62</v>
      </c>
      <c r="R1112" s="64"/>
      <c r="S1112" s="64"/>
    </row>
    <row r="1113" spans="1:19" hidden="1" x14ac:dyDescent="0.25">
      <c r="A1113" s="55">
        <v>308</v>
      </c>
      <c r="B1113" s="67" t="s">
        <v>347</v>
      </c>
      <c r="C1113" s="129">
        <f t="shared" si="95"/>
        <v>12301675.42</v>
      </c>
      <c r="D1113" s="63">
        <v>19001.169999999998</v>
      </c>
      <c r="E1113" s="64"/>
      <c r="F1113" s="64"/>
      <c r="G1113" s="64">
        <v>3125152.29</v>
      </c>
      <c r="H1113" s="64"/>
      <c r="I1113" s="64"/>
      <c r="J1113" s="64">
        <v>1170880.3400000001</v>
      </c>
      <c r="K1113" s="64"/>
      <c r="L1113" s="65"/>
      <c r="M1113" s="64"/>
      <c r="N1113" s="64"/>
      <c r="O1113" s="66"/>
      <c r="P1113" s="64"/>
      <c r="Q1113" s="64"/>
      <c r="R1113" s="64">
        <v>7986641.620000001</v>
      </c>
      <c r="S1113" s="64"/>
    </row>
    <row r="1114" spans="1:19" hidden="1" x14ac:dyDescent="0.25">
      <c r="A1114" s="55">
        <v>309</v>
      </c>
      <c r="B1114" s="67" t="s">
        <v>350</v>
      </c>
      <c r="C1114" s="129">
        <f t="shared" si="95"/>
        <v>2036874.97</v>
      </c>
      <c r="D1114" s="63">
        <v>3477.11</v>
      </c>
      <c r="E1114" s="64"/>
      <c r="F1114" s="64"/>
      <c r="G1114" s="64"/>
      <c r="H1114" s="64"/>
      <c r="I1114" s="64"/>
      <c r="J1114" s="64">
        <v>2033397.86</v>
      </c>
      <c r="K1114" s="64"/>
      <c r="L1114" s="65"/>
      <c r="M1114" s="64"/>
      <c r="N1114" s="64"/>
      <c r="O1114" s="66"/>
      <c r="P1114" s="64"/>
      <c r="Q1114" s="64"/>
      <c r="R1114" s="64"/>
      <c r="S1114" s="64"/>
    </row>
    <row r="1115" spans="1:19" hidden="1" x14ac:dyDescent="0.25">
      <c r="A1115" s="55">
        <v>310</v>
      </c>
      <c r="B1115" s="67" t="s">
        <v>357</v>
      </c>
      <c r="C1115" s="129">
        <f t="shared" si="95"/>
        <v>1379887.25</v>
      </c>
      <c r="D1115" s="63">
        <f>ROUND((F1115+G1115+H1115+I1115+J1115+K1115+M1115+O1115+P1115+Q1115+R1115+S1115)*0.0214,2)</f>
        <v>28910.89</v>
      </c>
      <c r="E1115" s="64"/>
      <c r="F1115" s="64"/>
      <c r="G1115" s="64"/>
      <c r="H1115" s="64"/>
      <c r="I1115" s="64"/>
      <c r="J1115" s="64">
        <v>1350976.36</v>
      </c>
      <c r="K1115" s="64"/>
      <c r="L1115" s="65"/>
      <c r="M1115" s="64"/>
      <c r="N1115" s="64"/>
      <c r="O1115" s="66"/>
      <c r="P1115" s="64"/>
      <c r="Q1115" s="64"/>
      <c r="R1115" s="64"/>
      <c r="S1115" s="64"/>
    </row>
    <row r="1116" spans="1:19" hidden="1" x14ac:dyDescent="0.25">
      <c r="A1116" s="55">
        <v>311</v>
      </c>
      <c r="B1116" s="67" t="s">
        <v>883</v>
      </c>
      <c r="C1116" s="129">
        <f t="shared" si="95"/>
        <v>668889.34</v>
      </c>
      <c r="D1116" s="63"/>
      <c r="E1116" s="64">
        <v>668889.34</v>
      </c>
      <c r="F1116" s="64"/>
      <c r="G1116" s="64"/>
      <c r="H1116" s="64"/>
      <c r="I1116" s="64"/>
      <c r="J1116" s="64"/>
      <c r="K1116" s="64"/>
      <c r="L1116" s="65"/>
      <c r="M1116" s="64"/>
      <c r="N1116" s="64"/>
      <c r="O1116" s="66"/>
      <c r="P1116" s="64"/>
      <c r="Q1116" s="64"/>
      <c r="R1116" s="64"/>
      <c r="S1116" s="64"/>
    </row>
    <row r="1117" spans="1:19" hidden="1" x14ac:dyDescent="0.25">
      <c r="A1117" s="55">
        <v>312</v>
      </c>
      <c r="B1117" s="67" t="s">
        <v>412</v>
      </c>
      <c r="C1117" s="129">
        <f t="shared" si="95"/>
        <v>209376.04</v>
      </c>
      <c r="D1117" s="63"/>
      <c r="E1117" s="64">
        <v>209376.04</v>
      </c>
      <c r="F1117" s="64"/>
      <c r="G1117" s="64"/>
      <c r="H1117" s="64"/>
      <c r="I1117" s="64"/>
      <c r="J1117" s="64"/>
      <c r="K1117" s="64"/>
      <c r="L1117" s="65"/>
      <c r="M1117" s="64"/>
      <c r="N1117" s="64"/>
      <c r="O1117" s="66"/>
      <c r="P1117" s="64"/>
      <c r="Q1117" s="64"/>
      <c r="R1117" s="64"/>
      <c r="S1117" s="64"/>
    </row>
    <row r="1118" spans="1:19" hidden="1" x14ac:dyDescent="0.25">
      <c r="A1118" s="55">
        <v>313</v>
      </c>
      <c r="B1118" s="67" t="s">
        <v>884</v>
      </c>
      <c r="C1118" s="129">
        <f t="shared" si="95"/>
        <v>290734.23</v>
      </c>
      <c r="D1118" s="63"/>
      <c r="E1118" s="64">
        <v>290734.23</v>
      </c>
      <c r="F1118" s="64"/>
      <c r="G1118" s="64"/>
      <c r="H1118" s="64"/>
      <c r="I1118" s="64"/>
      <c r="J1118" s="64"/>
      <c r="K1118" s="64"/>
      <c r="L1118" s="65"/>
      <c r="M1118" s="64"/>
      <c r="N1118" s="64"/>
      <c r="O1118" s="66"/>
      <c r="P1118" s="64"/>
      <c r="Q1118" s="64"/>
      <c r="R1118" s="64"/>
      <c r="S1118" s="64"/>
    </row>
    <row r="1119" spans="1:19" hidden="1" x14ac:dyDescent="0.25">
      <c r="A1119" s="55">
        <v>314</v>
      </c>
      <c r="B1119" s="67" t="s">
        <v>137</v>
      </c>
      <c r="C1119" s="129">
        <f t="shared" si="95"/>
        <v>390629.8</v>
      </c>
      <c r="D1119" s="63"/>
      <c r="E1119" s="64">
        <v>390629.8</v>
      </c>
      <c r="F1119" s="64"/>
      <c r="G1119" s="64"/>
      <c r="H1119" s="64"/>
      <c r="I1119" s="64"/>
      <c r="J1119" s="64"/>
      <c r="K1119" s="64"/>
      <c r="L1119" s="65"/>
      <c r="M1119" s="64"/>
      <c r="N1119" s="64"/>
      <c r="O1119" s="66"/>
      <c r="P1119" s="64"/>
      <c r="Q1119" s="64"/>
      <c r="R1119" s="64"/>
      <c r="S1119" s="64"/>
    </row>
    <row r="1120" spans="1:19" hidden="1" x14ac:dyDescent="0.25">
      <c r="A1120" s="55">
        <v>315</v>
      </c>
      <c r="B1120" s="67" t="s">
        <v>138</v>
      </c>
      <c r="C1120" s="129">
        <f t="shared" si="95"/>
        <v>288133.69</v>
      </c>
      <c r="D1120" s="63"/>
      <c r="E1120" s="64">
        <v>288133.69</v>
      </c>
      <c r="F1120" s="64"/>
      <c r="G1120" s="64"/>
      <c r="H1120" s="64"/>
      <c r="I1120" s="64"/>
      <c r="J1120" s="64"/>
      <c r="K1120" s="64"/>
      <c r="L1120" s="65"/>
      <c r="M1120" s="64"/>
      <c r="N1120" s="64"/>
      <c r="O1120" s="66"/>
      <c r="P1120" s="64"/>
      <c r="Q1120" s="64"/>
      <c r="R1120" s="64"/>
      <c r="S1120" s="64"/>
    </row>
    <row r="1121" spans="1:19" hidden="1" x14ac:dyDescent="0.25">
      <c r="A1121" s="55">
        <v>316</v>
      </c>
      <c r="B1121" s="67" t="s">
        <v>141</v>
      </c>
      <c r="C1121" s="129">
        <f t="shared" si="95"/>
        <v>188074.72</v>
      </c>
      <c r="D1121" s="63"/>
      <c r="E1121" s="64">
        <v>188074.72</v>
      </c>
      <c r="F1121" s="64"/>
      <c r="G1121" s="64"/>
      <c r="H1121" s="64"/>
      <c r="I1121" s="64"/>
      <c r="J1121" s="64"/>
      <c r="K1121" s="64"/>
      <c r="L1121" s="65"/>
      <c r="M1121" s="64"/>
      <c r="N1121" s="64"/>
      <c r="O1121" s="66"/>
      <c r="P1121" s="64"/>
      <c r="Q1121" s="64"/>
      <c r="R1121" s="64"/>
      <c r="S1121" s="64"/>
    </row>
    <row r="1122" spans="1:19" hidden="1" x14ac:dyDescent="0.25">
      <c r="A1122" s="55">
        <v>317</v>
      </c>
      <c r="B1122" s="67" t="s">
        <v>142</v>
      </c>
      <c r="C1122" s="129">
        <f t="shared" si="95"/>
        <v>258726.75</v>
      </c>
      <c r="D1122" s="63"/>
      <c r="E1122" s="64">
        <v>258726.75</v>
      </c>
      <c r="F1122" s="64"/>
      <c r="G1122" s="64"/>
      <c r="H1122" s="64"/>
      <c r="I1122" s="64"/>
      <c r="J1122" s="64"/>
      <c r="K1122" s="64"/>
      <c r="L1122" s="65"/>
      <c r="M1122" s="64"/>
      <c r="N1122" s="64"/>
      <c r="O1122" s="66"/>
      <c r="P1122" s="64"/>
      <c r="Q1122" s="64"/>
      <c r="R1122" s="64"/>
      <c r="S1122" s="64"/>
    </row>
    <row r="1123" spans="1:19" hidden="1" x14ac:dyDescent="0.25">
      <c r="A1123" s="55">
        <v>318</v>
      </c>
      <c r="B1123" s="67" t="s">
        <v>413</v>
      </c>
      <c r="C1123" s="129">
        <f t="shared" si="95"/>
        <v>284767.14</v>
      </c>
      <c r="D1123" s="63"/>
      <c r="E1123" s="64">
        <v>284767.14</v>
      </c>
      <c r="F1123" s="64"/>
      <c r="G1123" s="64"/>
      <c r="H1123" s="64"/>
      <c r="I1123" s="64"/>
      <c r="J1123" s="64"/>
      <c r="K1123" s="64"/>
      <c r="L1123" s="65"/>
      <c r="M1123" s="64"/>
      <c r="N1123" s="64"/>
      <c r="O1123" s="66"/>
      <c r="P1123" s="64"/>
      <c r="Q1123" s="64"/>
      <c r="R1123" s="64"/>
      <c r="S1123" s="64"/>
    </row>
    <row r="1124" spans="1:19" hidden="1" x14ac:dyDescent="0.25">
      <c r="A1124" s="55">
        <v>319</v>
      </c>
      <c r="B1124" s="67" t="s">
        <v>885</v>
      </c>
      <c r="C1124" s="129">
        <f t="shared" si="95"/>
        <v>199886.77</v>
      </c>
      <c r="D1124" s="63"/>
      <c r="E1124" s="64">
        <v>199886.77</v>
      </c>
      <c r="F1124" s="64"/>
      <c r="G1124" s="64"/>
      <c r="H1124" s="64"/>
      <c r="I1124" s="64"/>
      <c r="J1124" s="64"/>
      <c r="K1124" s="64"/>
      <c r="L1124" s="65"/>
      <c r="M1124" s="64"/>
      <c r="N1124" s="64"/>
      <c r="O1124" s="66"/>
      <c r="P1124" s="64"/>
      <c r="Q1124" s="64"/>
      <c r="R1124" s="64"/>
      <c r="S1124" s="64"/>
    </row>
    <row r="1125" spans="1:19" hidden="1" x14ac:dyDescent="0.25">
      <c r="A1125" s="55">
        <v>320</v>
      </c>
      <c r="B1125" s="67" t="s">
        <v>144</v>
      </c>
      <c r="C1125" s="129">
        <f t="shared" si="95"/>
        <v>355576.41</v>
      </c>
      <c r="D1125" s="63"/>
      <c r="E1125" s="64">
        <v>355576.41</v>
      </c>
      <c r="F1125" s="64"/>
      <c r="G1125" s="64"/>
      <c r="H1125" s="64"/>
      <c r="I1125" s="64"/>
      <c r="J1125" s="64"/>
      <c r="K1125" s="64"/>
      <c r="L1125" s="65"/>
      <c r="M1125" s="64"/>
      <c r="N1125" s="64"/>
      <c r="O1125" s="66"/>
      <c r="P1125" s="64"/>
      <c r="Q1125" s="64"/>
      <c r="R1125" s="64"/>
      <c r="S1125" s="64"/>
    </row>
    <row r="1126" spans="1:19" hidden="1" x14ac:dyDescent="0.25">
      <c r="A1126" s="55">
        <v>321</v>
      </c>
      <c r="B1126" s="67" t="s">
        <v>886</v>
      </c>
      <c r="C1126" s="129">
        <f t="shared" si="95"/>
        <v>365164.09</v>
      </c>
      <c r="D1126" s="63"/>
      <c r="E1126" s="64">
        <v>365164.09</v>
      </c>
      <c r="F1126" s="64"/>
      <c r="G1126" s="64"/>
      <c r="H1126" s="64"/>
      <c r="I1126" s="64"/>
      <c r="J1126" s="64"/>
      <c r="K1126" s="64"/>
      <c r="L1126" s="65"/>
      <c r="M1126" s="64"/>
      <c r="N1126" s="64"/>
      <c r="O1126" s="66"/>
      <c r="P1126" s="64"/>
      <c r="Q1126" s="64"/>
      <c r="R1126" s="64"/>
      <c r="S1126" s="64"/>
    </row>
    <row r="1127" spans="1:19" hidden="1" x14ac:dyDescent="0.25">
      <c r="A1127" s="55">
        <v>322</v>
      </c>
      <c r="B1127" s="67" t="s">
        <v>1100</v>
      </c>
      <c r="C1127" s="129">
        <v>1532843.58</v>
      </c>
      <c r="D1127" s="63"/>
      <c r="E1127" s="64"/>
      <c r="F1127" s="64"/>
      <c r="G1127" s="64"/>
      <c r="H1127" s="64">
        <v>766421.79</v>
      </c>
      <c r="I1127" s="64">
        <v>766421.79</v>
      </c>
      <c r="J1127" s="64"/>
      <c r="K1127" s="64"/>
      <c r="L1127" s="65"/>
      <c r="M1127" s="64"/>
      <c r="N1127" s="64"/>
      <c r="O1127" s="66"/>
      <c r="P1127" s="64"/>
      <c r="Q1127" s="64"/>
      <c r="R1127" s="64"/>
      <c r="S1127" s="64"/>
    </row>
    <row r="1128" spans="1:19" hidden="1" x14ac:dyDescent="0.25">
      <c r="A1128" s="55">
        <v>323</v>
      </c>
      <c r="B1128" s="67" t="s">
        <v>1173</v>
      </c>
      <c r="C1128" s="129">
        <f>ROUND(SUM(D1128+E1128+F1128+G1128+H1128+I1128+J1128+K1128+M1128+O1128+P1128+Q1128+R1128+S1128),2)</f>
        <v>703298.14</v>
      </c>
      <c r="D1128" s="63"/>
      <c r="E1128" s="64"/>
      <c r="F1128" s="64"/>
      <c r="G1128" s="64"/>
      <c r="H1128" s="64">
        <v>351649.07</v>
      </c>
      <c r="I1128" s="64">
        <v>351649.07</v>
      </c>
      <c r="J1128" s="64"/>
      <c r="K1128" s="64"/>
      <c r="L1128" s="65"/>
      <c r="M1128" s="64"/>
      <c r="N1128" s="64"/>
      <c r="O1128" s="66"/>
      <c r="P1128" s="64"/>
      <c r="Q1128" s="64"/>
      <c r="R1128" s="64"/>
      <c r="S1128" s="64"/>
    </row>
    <row r="1129" spans="1:19" hidden="1" x14ac:dyDescent="0.25">
      <c r="A1129" s="55">
        <v>324</v>
      </c>
      <c r="B1129" s="67" t="s">
        <v>887</v>
      </c>
      <c r="C1129" s="129">
        <f>ROUND(SUM(D1129+E1129+F1129+G1129+H1129+I1129+J1129+K1129+M1129+O1129+P1129+Q1129+R1129+S1129),2)</f>
        <v>115912.44</v>
      </c>
      <c r="D1129" s="63"/>
      <c r="E1129" s="64">
        <v>115912.44</v>
      </c>
      <c r="F1129" s="64"/>
      <c r="G1129" s="64"/>
      <c r="H1129" s="64"/>
      <c r="I1129" s="64"/>
      <c r="J1129" s="64"/>
      <c r="K1129" s="64"/>
      <c r="L1129" s="65"/>
      <c r="M1129" s="64"/>
      <c r="N1129" s="64"/>
      <c r="O1129" s="66"/>
      <c r="P1129" s="64"/>
      <c r="Q1129" s="64"/>
      <c r="R1129" s="64"/>
      <c r="S1129" s="64"/>
    </row>
    <row r="1130" spans="1:19" hidden="1" x14ac:dyDescent="0.25">
      <c r="A1130" s="55">
        <v>325</v>
      </c>
      <c r="B1130" s="67" t="s">
        <v>888</v>
      </c>
      <c r="C1130" s="129">
        <f>ROUND(SUM(D1130+E1130+F1130+G1130+H1130+I1130+J1130+K1130+M1130+O1130+P1130+Q1130+R1130+S1130),2)</f>
        <v>219072.11</v>
      </c>
      <c r="D1130" s="63"/>
      <c r="E1130" s="64">
        <v>219072.11</v>
      </c>
      <c r="F1130" s="64"/>
      <c r="G1130" s="64"/>
      <c r="H1130" s="64"/>
      <c r="I1130" s="64"/>
      <c r="J1130" s="64"/>
      <c r="K1130" s="64"/>
      <c r="L1130" s="65"/>
      <c r="M1130" s="64"/>
      <c r="N1130" s="64"/>
      <c r="O1130" s="66"/>
      <c r="P1130" s="64"/>
      <c r="Q1130" s="64"/>
      <c r="R1130" s="64"/>
      <c r="S1130" s="64"/>
    </row>
    <row r="1131" spans="1:19" hidden="1" x14ac:dyDescent="0.25">
      <c r="A1131" s="55">
        <v>326</v>
      </c>
      <c r="B1131" s="67" t="s">
        <v>889</v>
      </c>
      <c r="C1131" s="129">
        <f>ROUND(SUM(D1131+E1131+F1131+G1131+H1131+I1131+J1131+K1131+M1131+O1131+P1131+Q1131+R1131+S1131),2)</f>
        <v>160043.29</v>
      </c>
      <c r="D1131" s="63"/>
      <c r="E1131" s="64">
        <v>160043.29</v>
      </c>
      <c r="F1131" s="64"/>
      <c r="G1131" s="64"/>
      <c r="H1131" s="64"/>
      <c r="I1131" s="64"/>
      <c r="J1131" s="64"/>
      <c r="K1131" s="64"/>
      <c r="L1131" s="65"/>
      <c r="M1131" s="64"/>
      <c r="N1131" s="64"/>
      <c r="O1131" s="66"/>
      <c r="P1131" s="64"/>
      <c r="Q1131" s="64"/>
      <c r="R1131" s="64"/>
      <c r="S1131" s="64"/>
    </row>
    <row r="1132" spans="1:19" hidden="1" x14ac:dyDescent="0.25">
      <c r="A1132" s="55">
        <v>327</v>
      </c>
      <c r="B1132" s="67" t="s">
        <v>890</v>
      </c>
      <c r="C1132" s="129">
        <f>ROUND(SUM(D1132+E1132+F1132+G1132+H1132+I1132+J1132+K1132+M1132+O1132+P1132+Q1132+R1132+S1132),2)</f>
        <v>179782.09</v>
      </c>
      <c r="D1132" s="63"/>
      <c r="E1132" s="64">
        <v>179782.09</v>
      </c>
      <c r="F1132" s="64"/>
      <c r="G1132" s="64"/>
      <c r="H1132" s="64"/>
      <c r="I1132" s="64"/>
      <c r="J1132" s="64"/>
      <c r="K1132" s="64"/>
      <c r="L1132" s="65"/>
      <c r="M1132" s="64"/>
      <c r="N1132" s="64"/>
      <c r="O1132" s="66"/>
      <c r="P1132" s="64"/>
      <c r="Q1132" s="64"/>
      <c r="R1132" s="64"/>
      <c r="S1132" s="64"/>
    </row>
    <row r="1133" spans="1:19" hidden="1" x14ac:dyDescent="0.25">
      <c r="A1133" s="185" t="s">
        <v>367</v>
      </c>
      <c r="B1133" s="185"/>
      <c r="C1133" s="100">
        <f t="shared" ref="C1133" si="98">ROUND(SUM(D1133+E1133+F1133+G1133+H1133+I1133+J1133+K1133+M1133+O1133+P1133+Q1133+R1133+S1133),2)</f>
        <v>79057783.950000003</v>
      </c>
      <c r="D1133" s="70">
        <f t="shared" ref="D1133:S1133" si="99">ROUND(SUM(D1095:D1132),2)</f>
        <v>1036500.5</v>
      </c>
      <c r="E1133" s="70">
        <f t="shared" si="99"/>
        <v>4732711.74</v>
      </c>
      <c r="F1133" s="70">
        <f t="shared" si="99"/>
        <v>2025588.37</v>
      </c>
      <c r="G1133" s="70">
        <f t="shared" si="99"/>
        <v>12387116.279999999</v>
      </c>
      <c r="H1133" s="70">
        <f t="shared" si="99"/>
        <v>1118070.8600000001</v>
      </c>
      <c r="I1133" s="70">
        <f t="shared" si="99"/>
        <v>1118070.8600000001</v>
      </c>
      <c r="J1133" s="70">
        <f t="shared" si="99"/>
        <v>31436694.329999998</v>
      </c>
      <c r="K1133" s="70">
        <f t="shared" si="99"/>
        <v>0</v>
      </c>
      <c r="L1133" s="70">
        <f t="shared" si="99"/>
        <v>0</v>
      </c>
      <c r="M1133" s="70">
        <f t="shared" si="99"/>
        <v>0</v>
      </c>
      <c r="N1133" s="70">
        <f t="shared" si="99"/>
        <v>0</v>
      </c>
      <c r="O1133" s="70">
        <f t="shared" si="99"/>
        <v>0</v>
      </c>
      <c r="P1133" s="70">
        <f t="shared" si="99"/>
        <v>1152283.8</v>
      </c>
      <c r="Q1133" s="70">
        <f t="shared" si="99"/>
        <v>16064105.59</v>
      </c>
      <c r="R1133" s="70">
        <f t="shared" si="99"/>
        <v>7986641.6200000001</v>
      </c>
      <c r="S1133" s="70">
        <f t="shared" si="99"/>
        <v>0</v>
      </c>
    </row>
    <row r="1134" spans="1:19" ht="15.75" hidden="1" x14ac:dyDescent="0.25">
      <c r="A1134" s="216" t="s">
        <v>1110</v>
      </c>
      <c r="B1134" s="217"/>
      <c r="C1134" s="218"/>
      <c r="D1134" s="134"/>
      <c r="E1134" s="64"/>
      <c r="F1134" s="64"/>
      <c r="G1134" s="64"/>
      <c r="H1134" s="64"/>
      <c r="I1134" s="64"/>
      <c r="J1134" s="64"/>
      <c r="K1134" s="64"/>
      <c r="L1134" s="43"/>
      <c r="M1134" s="64"/>
      <c r="N1134" s="69"/>
      <c r="O1134" s="64"/>
      <c r="P1134" s="64"/>
      <c r="Q1134" s="64"/>
      <c r="R1134" s="64"/>
      <c r="S1134" s="69"/>
    </row>
    <row r="1135" spans="1:19" hidden="1" x14ac:dyDescent="0.25">
      <c r="A1135" s="55">
        <v>328</v>
      </c>
      <c r="B1135" s="62" t="s">
        <v>1095</v>
      </c>
      <c r="C1135" s="129">
        <f t="shared" ref="C1135" si="100">ROUND(SUM(D1135+E1135+F1135+G1135+H1135+I1135+J1135+K1135+M1135+O1135+P1135+Q1135+R1135+S1135),2)</f>
        <v>948622.7</v>
      </c>
      <c r="D1135" s="63"/>
      <c r="E1135" s="64">
        <v>948622.7</v>
      </c>
      <c r="F1135" s="68"/>
      <c r="G1135" s="68"/>
      <c r="H1135" s="68"/>
      <c r="I1135" s="68"/>
      <c r="J1135" s="68"/>
      <c r="K1135" s="64"/>
      <c r="L1135" s="65"/>
      <c r="M1135" s="64"/>
      <c r="N1135" s="64"/>
      <c r="O1135" s="64"/>
      <c r="P1135" s="64"/>
      <c r="Q1135" s="69"/>
      <c r="R1135" s="64"/>
      <c r="S1135" s="64"/>
    </row>
    <row r="1136" spans="1:19" hidden="1" x14ac:dyDescent="0.25">
      <c r="A1136" s="193" t="s">
        <v>1115</v>
      </c>
      <c r="B1136" s="193"/>
      <c r="C1136" s="100">
        <f>ROUND(SUM(D1136+E1136+F1136+G1136+H1136+I1136+J1136+K1136+M1136+O1136+P1136+Q1136+R1136+S1136),2)</f>
        <v>948622.7</v>
      </c>
      <c r="D1136" s="70">
        <f t="shared" ref="D1136:M1136" si="101">ROUND(SUM(D1135:D1135),2)</f>
        <v>0</v>
      </c>
      <c r="E1136" s="70">
        <f t="shared" si="101"/>
        <v>948622.7</v>
      </c>
      <c r="F1136" s="70">
        <f t="shared" si="101"/>
        <v>0</v>
      </c>
      <c r="G1136" s="70">
        <f t="shared" si="101"/>
        <v>0</v>
      </c>
      <c r="H1136" s="70">
        <f t="shared" si="101"/>
        <v>0</v>
      </c>
      <c r="I1136" s="70">
        <f t="shared" si="101"/>
        <v>0</v>
      </c>
      <c r="J1136" s="70">
        <f t="shared" si="101"/>
        <v>0</v>
      </c>
      <c r="K1136" s="70">
        <f t="shared" si="101"/>
        <v>0</v>
      </c>
      <c r="L1136" s="70">
        <f t="shared" si="101"/>
        <v>0</v>
      </c>
      <c r="M1136" s="70">
        <f t="shared" si="101"/>
        <v>0</v>
      </c>
      <c r="N1136" s="135" t="s">
        <v>19</v>
      </c>
      <c r="O1136" s="70">
        <f>ROUND(SUM(O1135:O1135),2)</f>
        <v>0</v>
      </c>
      <c r="P1136" s="70">
        <f>ROUND(SUM(P1135:P1135),2)</f>
        <v>0</v>
      </c>
      <c r="Q1136" s="70">
        <f>ROUND(SUM(Q1135:Q1135),2)</f>
        <v>0</v>
      </c>
      <c r="R1136" s="70">
        <f>ROUND(SUM(R1135:R1135),2)</f>
        <v>0</v>
      </c>
      <c r="S1136" s="70">
        <f>ROUND(SUM(S1135:S1135),2)</f>
        <v>0</v>
      </c>
    </row>
    <row r="1137" spans="1:19" ht="15.75" hidden="1" x14ac:dyDescent="0.25">
      <c r="A1137" s="206" t="s">
        <v>369</v>
      </c>
      <c r="B1137" s="207"/>
      <c r="C1137" s="208"/>
      <c r="D1137" s="104"/>
      <c r="E1137" s="64"/>
      <c r="F1137" s="64"/>
      <c r="G1137" s="64"/>
      <c r="H1137" s="64"/>
      <c r="I1137" s="64"/>
      <c r="J1137" s="64"/>
      <c r="K1137" s="64"/>
      <c r="L1137" s="90"/>
      <c r="M1137" s="69"/>
      <c r="N1137" s="70"/>
      <c r="O1137" s="69"/>
      <c r="P1137" s="69"/>
      <c r="Q1137" s="69"/>
      <c r="R1137" s="69"/>
      <c r="S1137" s="69"/>
    </row>
    <row r="1138" spans="1:19" hidden="1" x14ac:dyDescent="0.25">
      <c r="A1138" s="55">
        <v>329</v>
      </c>
      <c r="B1138" s="108" t="s">
        <v>371</v>
      </c>
      <c r="C1138" s="129">
        <f>ROUND(SUM(D1138+E1138+F1138+G1138+H1138+I1138+J1138+K1138+M1138+O1138+P1138+Q1138+R1138+S1138),2)</f>
        <v>11393319.539999999</v>
      </c>
      <c r="D1138" s="63">
        <v>105876.21</v>
      </c>
      <c r="E1138" s="64"/>
      <c r="F1138" s="64">
        <v>3033442.89</v>
      </c>
      <c r="G1138" s="64">
        <v>8254000.4400000004</v>
      </c>
      <c r="H1138" s="64"/>
      <c r="I1138" s="64"/>
      <c r="J1138" s="64"/>
      <c r="K1138" s="64"/>
      <c r="L1138" s="109"/>
      <c r="M1138" s="64"/>
      <c r="N1138" s="137"/>
      <c r="O1138" s="69"/>
      <c r="P1138" s="64"/>
      <c r="Q1138" s="64"/>
      <c r="R1138" s="64"/>
      <c r="S1138" s="64"/>
    </row>
    <row r="1139" spans="1:19" hidden="1" x14ac:dyDescent="0.25">
      <c r="A1139" s="55">
        <v>330</v>
      </c>
      <c r="B1139" s="108" t="s">
        <v>373</v>
      </c>
      <c r="C1139" s="129">
        <f t="shared" ref="C1139:C1145" si="102">ROUND(SUM(D1139+E1139+F1139+G1139+H1139+I1139+J1139+K1139+M1139+O1139+P1139+Q1139+R1139+S1139),2)</f>
        <v>17170610.449999999</v>
      </c>
      <c r="D1139" s="63">
        <v>159563.62</v>
      </c>
      <c r="E1139" s="64"/>
      <c r="F1139" s="64"/>
      <c r="G1139" s="64">
        <v>8196323.2300000004</v>
      </c>
      <c r="H1139" s="64"/>
      <c r="I1139" s="64"/>
      <c r="J1139" s="64"/>
      <c r="K1139" s="64"/>
      <c r="L1139" s="109"/>
      <c r="M1139" s="64"/>
      <c r="N1139" s="137"/>
      <c r="O1139" s="69"/>
      <c r="P1139" s="64"/>
      <c r="Q1139" s="64"/>
      <c r="R1139" s="64">
        <v>8814723.5999999996</v>
      </c>
      <c r="S1139" s="64"/>
    </row>
    <row r="1140" spans="1:19" hidden="1" x14ac:dyDescent="0.25">
      <c r="A1140" s="55">
        <v>331</v>
      </c>
      <c r="B1140" s="67" t="s">
        <v>376</v>
      </c>
      <c r="C1140" s="129">
        <f t="shared" si="102"/>
        <v>7003727.8899999997</v>
      </c>
      <c r="D1140" s="63">
        <v>65084.479999999996</v>
      </c>
      <c r="E1140" s="64"/>
      <c r="F1140" s="64">
        <v>1513758</v>
      </c>
      <c r="G1140" s="64"/>
      <c r="H1140" s="64"/>
      <c r="I1140" s="64"/>
      <c r="J1140" s="64"/>
      <c r="K1140" s="64"/>
      <c r="L1140" s="65"/>
      <c r="M1140" s="64"/>
      <c r="N1140" s="64" t="s">
        <v>56</v>
      </c>
      <c r="O1140" s="69">
        <v>5424885.4100000001</v>
      </c>
      <c r="P1140" s="64"/>
      <c r="Q1140" s="68"/>
      <c r="R1140" s="64"/>
      <c r="S1140" s="64"/>
    </row>
    <row r="1141" spans="1:19" hidden="1" x14ac:dyDescent="0.25">
      <c r="A1141" s="55">
        <v>332</v>
      </c>
      <c r="B1141" s="67" t="s">
        <v>379</v>
      </c>
      <c r="C1141" s="129">
        <f t="shared" si="102"/>
        <v>12043734.880000001</v>
      </c>
      <c r="D1141" s="63">
        <v>111920.42</v>
      </c>
      <c r="E1141" s="64"/>
      <c r="F1141" s="64"/>
      <c r="G1141" s="64"/>
      <c r="H1141" s="64"/>
      <c r="I1141" s="64"/>
      <c r="J1141" s="64"/>
      <c r="K1141" s="64"/>
      <c r="L1141" s="65"/>
      <c r="M1141" s="64"/>
      <c r="N1141" s="64" t="s">
        <v>56</v>
      </c>
      <c r="O1141" s="69">
        <v>11931814.460000001</v>
      </c>
      <c r="P1141" s="64"/>
      <c r="Q1141" s="66"/>
      <c r="R1141" s="64"/>
      <c r="S1141" s="64"/>
    </row>
    <row r="1142" spans="1:19" hidden="1" x14ac:dyDescent="0.25">
      <c r="A1142" s="55">
        <v>333</v>
      </c>
      <c r="B1142" s="67" t="s">
        <v>381</v>
      </c>
      <c r="C1142" s="129">
        <f t="shared" si="102"/>
        <v>22155627.719999999</v>
      </c>
      <c r="D1142" s="63">
        <v>205888.56</v>
      </c>
      <c r="E1142" s="64"/>
      <c r="F1142" s="69">
        <v>2874326.99</v>
      </c>
      <c r="G1142" s="64">
        <v>8270453.1900000004</v>
      </c>
      <c r="H1142" s="69"/>
      <c r="I1142" s="69"/>
      <c r="J1142" s="69"/>
      <c r="K1142" s="64"/>
      <c r="L1142" s="65"/>
      <c r="M1142" s="64"/>
      <c r="N1142" s="64" t="s">
        <v>56</v>
      </c>
      <c r="O1142" s="66">
        <v>10804958.98</v>
      </c>
      <c r="P1142" s="64"/>
      <c r="Q1142" s="69"/>
      <c r="R1142" s="64"/>
      <c r="S1142" s="64"/>
    </row>
    <row r="1143" spans="1:19" hidden="1" x14ac:dyDescent="0.25">
      <c r="A1143" s="55">
        <v>334</v>
      </c>
      <c r="B1143" s="67" t="s">
        <v>383</v>
      </c>
      <c r="C1143" s="129">
        <f t="shared" si="102"/>
        <v>17382620.609999999</v>
      </c>
      <c r="D1143" s="63">
        <v>161533.79999999999</v>
      </c>
      <c r="E1143" s="64"/>
      <c r="F1143" s="68">
        <v>2092887</v>
      </c>
      <c r="G1143" s="64"/>
      <c r="H1143" s="64"/>
      <c r="I1143" s="64"/>
      <c r="J1143" s="64"/>
      <c r="K1143" s="64"/>
      <c r="L1143" s="65"/>
      <c r="M1143" s="64"/>
      <c r="N1143" s="64" t="s">
        <v>56</v>
      </c>
      <c r="O1143" s="66">
        <v>15128199.809999999</v>
      </c>
      <c r="P1143" s="64"/>
      <c r="Q1143" s="68"/>
      <c r="R1143" s="64"/>
      <c r="S1143" s="64"/>
    </row>
    <row r="1144" spans="1:19" hidden="1" x14ac:dyDescent="0.25">
      <c r="A1144" s="55">
        <v>335</v>
      </c>
      <c r="B1144" s="67" t="s">
        <v>384</v>
      </c>
      <c r="C1144" s="129">
        <f t="shared" si="102"/>
        <v>16778714.390000001</v>
      </c>
      <c r="D1144" s="63">
        <v>155921.79999999999</v>
      </c>
      <c r="E1144" s="64"/>
      <c r="F1144" s="64"/>
      <c r="G1144" s="64"/>
      <c r="H1144" s="64"/>
      <c r="I1144" s="64"/>
      <c r="J1144" s="64"/>
      <c r="K1144" s="64"/>
      <c r="L1144" s="65"/>
      <c r="M1144" s="64"/>
      <c r="N1144" s="64" t="s">
        <v>56</v>
      </c>
      <c r="O1144" s="66">
        <v>11236688.34</v>
      </c>
      <c r="P1144" s="64">
        <v>5386104.25</v>
      </c>
      <c r="Q1144" s="64"/>
      <c r="R1144" s="64"/>
      <c r="S1144" s="64"/>
    </row>
    <row r="1145" spans="1:19" hidden="1" x14ac:dyDescent="0.25">
      <c r="A1145" s="212" t="s">
        <v>385</v>
      </c>
      <c r="B1145" s="213"/>
      <c r="C1145" s="100">
        <f t="shared" si="102"/>
        <v>103928355.48</v>
      </c>
      <c r="D1145" s="70">
        <f>ROUND(SUM(D1138:D1144),2)</f>
        <v>965788.89</v>
      </c>
      <c r="E1145" s="70">
        <f t="shared" ref="E1145:S1145" si="103">ROUND(SUM(E1138:E1144),2)</f>
        <v>0</v>
      </c>
      <c r="F1145" s="70">
        <f t="shared" si="103"/>
        <v>9514414.8800000008</v>
      </c>
      <c r="G1145" s="70">
        <f t="shared" si="103"/>
        <v>24720776.859999999</v>
      </c>
      <c r="H1145" s="70">
        <f t="shared" si="103"/>
        <v>0</v>
      </c>
      <c r="I1145" s="70">
        <f t="shared" si="103"/>
        <v>0</v>
      </c>
      <c r="J1145" s="70">
        <f t="shared" si="103"/>
        <v>0</v>
      </c>
      <c r="K1145" s="70">
        <f t="shared" si="103"/>
        <v>0</v>
      </c>
      <c r="L1145" s="70">
        <f t="shared" si="103"/>
        <v>0</v>
      </c>
      <c r="M1145" s="70">
        <f t="shared" si="103"/>
        <v>0</v>
      </c>
      <c r="N1145" s="135" t="s">
        <v>19</v>
      </c>
      <c r="O1145" s="70">
        <f t="shared" si="103"/>
        <v>54526547</v>
      </c>
      <c r="P1145" s="70">
        <f t="shared" si="103"/>
        <v>5386104.25</v>
      </c>
      <c r="Q1145" s="70">
        <f t="shared" si="103"/>
        <v>0</v>
      </c>
      <c r="R1145" s="70">
        <f t="shared" si="103"/>
        <v>8814723.5999999996</v>
      </c>
      <c r="S1145" s="70">
        <f t="shared" si="103"/>
        <v>0</v>
      </c>
    </row>
    <row r="1146" spans="1:19" ht="15.75" hidden="1" x14ac:dyDescent="0.25">
      <c r="A1146" s="155" t="s">
        <v>386</v>
      </c>
      <c r="B1146" s="156"/>
      <c r="C1146" s="159"/>
      <c r="D1146" s="50"/>
      <c r="E1146" s="64"/>
      <c r="F1146" s="64"/>
      <c r="G1146" s="64"/>
      <c r="H1146" s="64"/>
      <c r="I1146" s="64"/>
      <c r="J1146" s="64"/>
      <c r="K1146" s="64"/>
      <c r="L1146" s="95"/>
      <c r="M1146" s="69"/>
      <c r="N1146" s="100"/>
      <c r="O1146" s="69"/>
      <c r="P1146" s="69"/>
      <c r="Q1146" s="69"/>
      <c r="R1146" s="69"/>
      <c r="S1146" s="69"/>
    </row>
    <row r="1147" spans="1:19" hidden="1" x14ac:dyDescent="0.25">
      <c r="A1147" s="55">
        <v>336</v>
      </c>
      <c r="B1147" s="67" t="s">
        <v>387</v>
      </c>
      <c r="C1147" s="129">
        <f t="shared" ref="C1147:C1165" si="104">ROUND(SUM(D1147+E1147+F1147+G1147+H1147+I1147+J1147+K1147+M1147+O1147+P1147+Q1147+R1147+S1147),2)</f>
        <v>26575404.879999999</v>
      </c>
      <c r="D1147" s="63">
        <f>ROUND((F1147+G1147+H1147+I1147+J1147+K1147+M1147+O1147+P1147+Q1147+R1147+S1147)*0.0214,2)</f>
        <v>556798.18000000005</v>
      </c>
      <c r="E1147" s="64"/>
      <c r="F1147" s="64">
        <v>3492074.87</v>
      </c>
      <c r="G1147" s="64">
        <v>6014640</v>
      </c>
      <c r="H1147" s="64">
        <v>8053967.5800000001</v>
      </c>
      <c r="I1147" s="64">
        <v>3851586.87</v>
      </c>
      <c r="J1147" s="64">
        <v>4606337.38</v>
      </c>
      <c r="K1147" s="64"/>
      <c r="L1147" s="65"/>
      <c r="M1147" s="64"/>
      <c r="N1147" s="64"/>
      <c r="O1147" s="69"/>
      <c r="P1147" s="64"/>
      <c r="Q1147" s="68"/>
      <c r="R1147" s="64"/>
      <c r="S1147" s="64"/>
    </row>
    <row r="1148" spans="1:19" ht="21" hidden="1" customHeight="1" x14ac:dyDescent="0.25">
      <c r="A1148" s="55">
        <v>337</v>
      </c>
      <c r="B1148" s="67" t="s">
        <v>389</v>
      </c>
      <c r="C1148" s="129">
        <f t="shared" si="104"/>
        <v>3278582.93</v>
      </c>
      <c r="D1148" s="63">
        <f>ROUND((F1148+G1148+H1148+I1148+J1148+K1148+M1148+O1148+P1148+Q1148+R1148+S1148)*0.0214,2)</f>
        <v>68691.67</v>
      </c>
      <c r="E1148" s="64"/>
      <c r="F1148" s="64">
        <v>281299.34000000003</v>
      </c>
      <c r="G1148" s="64">
        <v>1377304.68</v>
      </c>
      <c r="H1148" s="64">
        <v>753126.38</v>
      </c>
      <c r="I1148" s="64">
        <v>431470.16</v>
      </c>
      <c r="J1148" s="64">
        <v>366690.7</v>
      </c>
      <c r="K1148" s="64"/>
      <c r="L1148" s="65"/>
      <c r="M1148" s="64"/>
      <c r="N1148" s="64"/>
      <c r="O1148" s="69"/>
      <c r="P1148" s="64"/>
      <c r="Q1148" s="68"/>
      <c r="R1148" s="64"/>
      <c r="S1148" s="64"/>
    </row>
    <row r="1149" spans="1:19" ht="21.75" hidden="1" customHeight="1" x14ac:dyDescent="0.25">
      <c r="A1149" s="55">
        <v>338</v>
      </c>
      <c r="B1149" s="67" t="s">
        <v>393</v>
      </c>
      <c r="C1149" s="129">
        <f t="shared" si="104"/>
        <v>3045956.97</v>
      </c>
      <c r="D1149" s="63">
        <v>5867.37</v>
      </c>
      <c r="E1149" s="64"/>
      <c r="F1149" s="64"/>
      <c r="G1149" s="64"/>
      <c r="H1149" s="64"/>
      <c r="I1149" s="64"/>
      <c r="J1149" s="64"/>
      <c r="K1149" s="64"/>
      <c r="L1149" s="65"/>
      <c r="M1149" s="64"/>
      <c r="N1149" s="64"/>
      <c r="O1149" s="69"/>
      <c r="P1149" s="64"/>
      <c r="Q1149" s="68"/>
      <c r="R1149" s="64">
        <v>3040089.6</v>
      </c>
      <c r="S1149" s="64"/>
    </row>
    <row r="1150" spans="1:19" ht="24.75" hidden="1" customHeight="1" x14ac:dyDescent="0.25">
      <c r="A1150" s="55">
        <v>339</v>
      </c>
      <c r="B1150" s="67" t="s">
        <v>394</v>
      </c>
      <c r="C1150" s="129">
        <f t="shared" si="104"/>
        <v>2913483.39</v>
      </c>
      <c r="D1150" s="63">
        <v>5612.19</v>
      </c>
      <c r="E1150" s="64"/>
      <c r="F1150" s="64"/>
      <c r="G1150" s="64"/>
      <c r="H1150" s="64"/>
      <c r="I1150" s="64"/>
      <c r="J1150" s="64"/>
      <c r="K1150" s="64"/>
      <c r="L1150" s="65"/>
      <c r="M1150" s="64"/>
      <c r="N1150" s="64"/>
      <c r="O1150" s="69"/>
      <c r="P1150" s="64"/>
      <c r="Q1150" s="68"/>
      <c r="R1150" s="64">
        <v>2907871.2</v>
      </c>
      <c r="S1150" s="64"/>
    </row>
    <row r="1151" spans="1:19" ht="28.5" hidden="1" customHeight="1" x14ac:dyDescent="0.25">
      <c r="A1151" s="55">
        <v>340</v>
      </c>
      <c r="B1151" s="67" t="s">
        <v>891</v>
      </c>
      <c r="C1151" s="129">
        <f t="shared" si="104"/>
        <v>176361.71</v>
      </c>
      <c r="D1151" s="63"/>
      <c r="E1151" s="64">
        <v>176361.71</v>
      </c>
      <c r="F1151" s="68"/>
      <c r="G1151" s="68"/>
      <c r="H1151" s="68"/>
      <c r="I1151" s="68"/>
      <c r="J1151" s="68"/>
      <c r="K1151" s="64"/>
      <c r="L1151" s="65"/>
      <c r="M1151" s="64"/>
      <c r="N1151" s="64"/>
      <c r="O1151" s="69"/>
      <c r="P1151" s="64"/>
      <c r="Q1151" s="64"/>
      <c r="R1151" s="64"/>
      <c r="S1151" s="64"/>
    </row>
    <row r="1152" spans="1:19" ht="26.25" hidden="1" customHeight="1" x14ac:dyDescent="0.25">
      <c r="A1152" s="55">
        <v>341</v>
      </c>
      <c r="B1152" s="67" t="s">
        <v>892</v>
      </c>
      <c r="C1152" s="129">
        <f t="shared" si="104"/>
        <v>280463.28000000003</v>
      </c>
      <c r="D1152" s="63"/>
      <c r="E1152" s="64">
        <v>280463.28000000003</v>
      </c>
      <c r="F1152" s="64"/>
      <c r="G1152" s="64"/>
      <c r="H1152" s="64"/>
      <c r="I1152" s="64"/>
      <c r="J1152" s="64"/>
      <c r="K1152" s="64"/>
      <c r="L1152" s="65"/>
      <c r="M1152" s="64"/>
      <c r="N1152" s="64"/>
      <c r="O1152" s="66"/>
      <c r="P1152" s="64"/>
      <c r="Q1152" s="64"/>
      <c r="R1152" s="64"/>
      <c r="S1152" s="64"/>
    </row>
    <row r="1153" spans="1:19" ht="23.25" hidden="1" customHeight="1" x14ac:dyDescent="0.25">
      <c r="A1153" s="55">
        <v>342</v>
      </c>
      <c r="B1153" s="67" t="s">
        <v>893</v>
      </c>
      <c r="C1153" s="129">
        <f t="shared" si="104"/>
        <v>305735.12</v>
      </c>
      <c r="D1153" s="63"/>
      <c r="E1153" s="64">
        <v>305735.12</v>
      </c>
      <c r="F1153" s="64"/>
      <c r="G1153" s="64"/>
      <c r="H1153" s="64"/>
      <c r="I1153" s="64"/>
      <c r="J1153" s="64"/>
      <c r="K1153" s="64"/>
      <c r="L1153" s="65"/>
      <c r="M1153" s="64"/>
      <c r="N1153" s="64"/>
      <c r="O1153" s="66"/>
      <c r="P1153" s="64"/>
      <c r="Q1153" s="64"/>
      <c r="R1153" s="64"/>
      <c r="S1153" s="64"/>
    </row>
    <row r="1154" spans="1:19" ht="25.5" hidden="1" customHeight="1" x14ac:dyDescent="0.25">
      <c r="A1154" s="55">
        <v>343</v>
      </c>
      <c r="B1154" s="67" t="s">
        <v>894</v>
      </c>
      <c r="C1154" s="129">
        <f t="shared" si="104"/>
        <v>282600.51</v>
      </c>
      <c r="D1154" s="63"/>
      <c r="E1154" s="64">
        <v>282600.51</v>
      </c>
      <c r="F1154" s="64"/>
      <c r="G1154" s="64"/>
      <c r="H1154" s="64"/>
      <c r="I1154" s="64"/>
      <c r="J1154" s="64"/>
      <c r="K1154" s="64"/>
      <c r="L1154" s="65"/>
      <c r="M1154" s="64"/>
      <c r="N1154" s="64"/>
      <c r="O1154" s="66"/>
      <c r="P1154" s="64"/>
      <c r="Q1154" s="64"/>
      <c r="R1154" s="64"/>
      <c r="S1154" s="64"/>
    </row>
    <row r="1155" spans="1:19" hidden="1" x14ac:dyDescent="0.25">
      <c r="A1155" s="55">
        <v>344</v>
      </c>
      <c r="B1155" s="67" t="s">
        <v>395</v>
      </c>
      <c r="C1155" s="129">
        <f t="shared" si="104"/>
        <v>6130713.9800000004</v>
      </c>
      <c r="D1155" s="63">
        <f>ROUND((F1155+G1155+H1155+I1155+J1155+K1155+M1155+O1155+P1155+Q1155+R1155+S1155)*0.0214,2)</f>
        <v>128448.48</v>
      </c>
      <c r="E1155" s="64"/>
      <c r="F1155" s="64"/>
      <c r="G1155" s="64"/>
      <c r="H1155" s="64"/>
      <c r="I1155" s="64"/>
      <c r="J1155" s="64">
        <v>3459237.5</v>
      </c>
      <c r="K1155" s="64"/>
      <c r="L1155" s="65"/>
      <c r="M1155" s="64"/>
      <c r="N1155" s="64"/>
      <c r="O1155" s="69"/>
      <c r="P1155" s="64"/>
      <c r="Q1155" s="68">
        <v>2543028</v>
      </c>
      <c r="R1155" s="64"/>
      <c r="S1155" s="64"/>
    </row>
    <row r="1156" spans="1:19" hidden="1" x14ac:dyDescent="0.25">
      <c r="A1156" s="55">
        <v>345</v>
      </c>
      <c r="B1156" s="67" t="s">
        <v>396</v>
      </c>
      <c r="C1156" s="129">
        <f t="shared" si="104"/>
        <v>10014845.630000001</v>
      </c>
      <c r="D1156" s="63">
        <v>209827.39</v>
      </c>
      <c r="E1156" s="64"/>
      <c r="F1156" s="64"/>
      <c r="G1156" s="64"/>
      <c r="H1156" s="64"/>
      <c r="I1156" s="64"/>
      <c r="J1156" s="64">
        <v>3423361.8</v>
      </c>
      <c r="K1156" s="64"/>
      <c r="L1156" s="65"/>
      <c r="M1156" s="64"/>
      <c r="N1156" s="64"/>
      <c r="O1156" s="69"/>
      <c r="P1156" s="64"/>
      <c r="Q1156" s="68">
        <v>6381656.4400000004</v>
      </c>
      <c r="R1156" s="64"/>
      <c r="S1156" s="64"/>
    </row>
    <row r="1157" spans="1:19" hidden="1" x14ac:dyDescent="0.25">
      <c r="A1157" s="55">
        <v>346</v>
      </c>
      <c r="B1157" s="67" t="s">
        <v>397</v>
      </c>
      <c r="C1157" s="129">
        <f t="shared" si="104"/>
        <v>8154238.4100000001</v>
      </c>
      <c r="D1157" s="63">
        <f>ROUND((F1157+G1157+H1157+I1157+J1157+K1157+M1157+O1157+P1157+Q1157+R1157+S1157)*0.0214,2)</f>
        <v>170844.63</v>
      </c>
      <c r="E1157" s="64"/>
      <c r="F1157" s="64"/>
      <c r="G1157" s="64"/>
      <c r="H1157" s="64"/>
      <c r="I1157" s="64"/>
      <c r="J1157" s="64">
        <v>3484042.98</v>
      </c>
      <c r="K1157" s="64"/>
      <c r="L1157" s="65"/>
      <c r="M1157" s="64"/>
      <c r="N1157" s="64"/>
      <c r="O1157" s="64"/>
      <c r="P1157" s="64"/>
      <c r="Q1157" s="66">
        <v>4499350.8</v>
      </c>
      <c r="R1157" s="64"/>
      <c r="S1157" s="64"/>
    </row>
    <row r="1158" spans="1:19" hidden="1" x14ac:dyDescent="0.25">
      <c r="A1158" s="55">
        <v>347</v>
      </c>
      <c r="B1158" s="67" t="s">
        <v>398</v>
      </c>
      <c r="C1158" s="129">
        <f t="shared" si="104"/>
        <v>9612135.2899999991</v>
      </c>
      <c r="D1158" s="63">
        <v>18515.690000000002</v>
      </c>
      <c r="E1158" s="64"/>
      <c r="F1158" s="64"/>
      <c r="G1158" s="64"/>
      <c r="H1158" s="64"/>
      <c r="I1158" s="64"/>
      <c r="J1158" s="64"/>
      <c r="K1158" s="64"/>
      <c r="L1158" s="65"/>
      <c r="M1158" s="64"/>
      <c r="N1158" s="64"/>
      <c r="O1158" s="69"/>
      <c r="P1158" s="64">
        <v>3229056</v>
      </c>
      <c r="Q1158" s="66">
        <v>6364563.5999999996</v>
      </c>
      <c r="R1158" s="64"/>
      <c r="S1158" s="64"/>
    </row>
    <row r="1159" spans="1:19" hidden="1" x14ac:dyDescent="0.25">
      <c r="A1159" s="55">
        <v>348</v>
      </c>
      <c r="B1159" s="67" t="s">
        <v>399</v>
      </c>
      <c r="C1159" s="129">
        <f t="shared" si="104"/>
        <v>6349892.4900000002</v>
      </c>
      <c r="D1159" s="63">
        <v>12231.69</v>
      </c>
      <c r="E1159" s="64"/>
      <c r="F1159" s="69"/>
      <c r="G1159" s="64"/>
      <c r="H1159" s="69"/>
      <c r="I1159" s="69"/>
      <c r="J1159" s="69"/>
      <c r="K1159" s="64"/>
      <c r="L1159" s="65"/>
      <c r="M1159" s="64"/>
      <c r="N1159" s="64"/>
      <c r="O1159" s="69"/>
      <c r="P1159" s="64"/>
      <c r="Q1159" s="66">
        <v>6337660.7999999998</v>
      </c>
      <c r="R1159" s="64"/>
      <c r="S1159" s="64"/>
    </row>
    <row r="1160" spans="1:19" hidden="1" x14ac:dyDescent="0.25">
      <c r="A1160" s="55">
        <v>349</v>
      </c>
      <c r="B1160" s="67" t="s">
        <v>400</v>
      </c>
      <c r="C1160" s="129">
        <f t="shared" si="104"/>
        <v>15500577.119999999</v>
      </c>
      <c r="D1160" s="63">
        <v>165454.22999999998</v>
      </c>
      <c r="E1160" s="64"/>
      <c r="F1160" s="64"/>
      <c r="G1160" s="64">
        <v>5971129.2000000002</v>
      </c>
      <c r="H1160" s="64">
        <v>1820840.4</v>
      </c>
      <c r="I1160" s="64">
        <v>751045.2</v>
      </c>
      <c r="J1160" s="64">
        <v>1241386.8</v>
      </c>
      <c r="K1160" s="64"/>
      <c r="L1160" s="65"/>
      <c r="M1160" s="64"/>
      <c r="N1160" s="64"/>
      <c r="O1160" s="69"/>
      <c r="P1160" s="64"/>
      <c r="Q1160" s="68">
        <v>5550721.29</v>
      </c>
      <c r="R1160" s="64"/>
      <c r="S1160" s="64"/>
    </row>
    <row r="1161" spans="1:19" hidden="1" x14ac:dyDescent="0.25">
      <c r="A1161" s="55">
        <v>350</v>
      </c>
      <c r="B1161" s="67" t="s">
        <v>401</v>
      </c>
      <c r="C1161" s="129">
        <f t="shared" si="104"/>
        <v>26584975.489999998</v>
      </c>
      <c r="D1161" s="63">
        <f>ROUND((F1161+G1161+H1161+I1161+J1161+K1161+M1161+O1161+P1161+Q1161+R1161+S1161)*0.0214,2)</f>
        <v>556998.69999999995</v>
      </c>
      <c r="E1161" s="64"/>
      <c r="F1161" s="64">
        <v>2941248</v>
      </c>
      <c r="G1161" s="64"/>
      <c r="H1161" s="64"/>
      <c r="I1161" s="64"/>
      <c r="J1161" s="64"/>
      <c r="K1161" s="64"/>
      <c r="L1161" s="65"/>
      <c r="M1161" s="64"/>
      <c r="N1161" s="64" t="s">
        <v>111</v>
      </c>
      <c r="O1161" s="69">
        <v>14233274.4</v>
      </c>
      <c r="P1161" s="64"/>
      <c r="Q1161" s="68">
        <v>8853454.3900000006</v>
      </c>
      <c r="R1161" s="64"/>
      <c r="S1161" s="64"/>
    </row>
    <row r="1162" spans="1:19" hidden="1" x14ac:dyDescent="0.25">
      <c r="A1162" s="55">
        <v>351</v>
      </c>
      <c r="B1162" s="67" t="s">
        <v>895</v>
      </c>
      <c r="C1162" s="129">
        <f t="shared" si="104"/>
        <v>579620.63</v>
      </c>
      <c r="D1162" s="63"/>
      <c r="E1162" s="64">
        <v>579620.63</v>
      </c>
      <c r="F1162" s="64"/>
      <c r="G1162" s="64"/>
      <c r="H1162" s="64"/>
      <c r="I1162" s="64"/>
      <c r="J1162" s="64"/>
      <c r="K1162" s="64"/>
      <c r="L1162" s="65"/>
      <c r="M1162" s="64"/>
      <c r="N1162" s="64"/>
      <c r="O1162" s="66"/>
      <c r="P1162" s="64"/>
      <c r="Q1162" s="64"/>
      <c r="R1162" s="64"/>
      <c r="S1162" s="64"/>
    </row>
    <row r="1163" spans="1:19" hidden="1" x14ac:dyDescent="0.25">
      <c r="A1163" s="55">
        <v>352</v>
      </c>
      <c r="B1163" s="67" t="s">
        <v>1070</v>
      </c>
      <c r="C1163" s="129">
        <f t="shared" si="104"/>
        <v>171115.05</v>
      </c>
      <c r="D1163" s="63"/>
      <c r="E1163" s="64">
        <v>171115.05</v>
      </c>
      <c r="F1163" s="64"/>
      <c r="G1163" s="64"/>
      <c r="H1163" s="64"/>
      <c r="I1163" s="64"/>
      <c r="J1163" s="64"/>
      <c r="K1163" s="64"/>
      <c r="L1163" s="65"/>
      <c r="M1163" s="64"/>
      <c r="N1163" s="64"/>
      <c r="O1163" s="66"/>
      <c r="P1163" s="64"/>
      <c r="Q1163" s="64"/>
      <c r="R1163" s="64"/>
      <c r="S1163" s="64"/>
    </row>
    <row r="1164" spans="1:19" hidden="1" x14ac:dyDescent="0.25">
      <c r="A1164" s="55">
        <v>353</v>
      </c>
      <c r="B1164" s="67" t="s">
        <v>896</v>
      </c>
      <c r="C1164" s="129">
        <f t="shared" si="104"/>
        <v>134644.69</v>
      </c>
      <c r="D1164" s="63"/>
      <c r="E1164" s="64">
        <v>134644.69000000003</v>
      </c>
      <c r="F1164" s="64"/>
      <c r="G1164" s="64"/>
      <c r="H1164" s="64"/>
      <c r="I1164" s="64"/>
      <c r="J1164" s="64"/>
      <c r="K1164" s="64"/>
      <c r="L1164" s="65"/>
      <c r="M1164" s="64"/>
      <c r="N1164" s="64"/>
      <c r="O1164" s="66"/>
      <c r="P1164" s="64"/>
      <c r="Q1164" s="64"/>
      <c r="R1164" s="64"/>
      <c r="S1164" s="64"/>
    </row>
    <row r="1165" spans="1:19" hidden="1" x14ac:dyDescent="0.25">
      <c r="A1165" s="214" t="s">
        <v>897</v>
      </c>
      <c r="B1165" s="215"/>
      <c r="C1165" s="100">
        <f t="shared" si="104"/>
        <v>120091347.56999999</v>
      </c>
      <c r="D1165" s="70">
        <f t="shared" ref="D1165:S1165" si="105">ROUND(SUM(D1147:D1164),2)</f>
        <v>1899290.22</v>
      </c>
      <c r="E1165" s="70">
        <f t="shared" si="105"/>
        <v>1930540.99</v>
      </c>
      <c r="F1165" s="70">
        <f t="shared" si="105"/>
        <v>6714622.21</v>
      </c>
      <c r="G1165" s="70">
        <f t="shared" si="105"/>
        <v>13363073.880000001</v>
      </c>
      <c r="H1165" s="70">
        <f t="shared" si="105"/>
        <v>10627934.359999999</v>
      </c>
      <c r="I1165" s="70">
        <f t="shared" si="105"/>
        <v>5034102.2300000004</v>
      </c>
      <c r="J1165" s="70">
        <f t="shared" si="105"/>
        <v>16581057.16</v>
      </c>
      <c r="K1165" s="70">
        <f t="shared" si="105"/>
        <v>0</v>
      </c>
      <c r="L1165" s="70">
        <f t="shared" si="105"/>
        <v>0</v>
      </c>
      <c r="M1165" s="70">
        <f t="shared" si="105"/>
        <v>0</v>
      </c>
      <c r="N1165" s="135" t="s">
        <v>19</v>
      </c>
      <c r="O1165" s="70">
        <f t="shared" si="105"/>
        <v>14233274.4</v>
      </c>
      <c r="P1165" s="70">
        <f t="shared" si="105"/>
        <v>3229056</v>
      </c>
      <c r="Q1165" s="70">
        <f t="shared" si="105"/>
        <v>40530435.32</v>
      </c>
      <c r="R1165" s="70">
        <f t="shared" si="105"/>
        <v>5947960.7999999998</v>
      </c>
      <c r="S1165" s="70">
        <f t="shared" si="105"/>
        <v>0</v>
      </c>
    </row>
    <row r="1166" spans="1:19" ht="15.75" hidden="1" x14ac:dyDescent="0.25">
      <c r="A1166" s="221" t="s">
        <v>408</v>
      </c>
      <c r="B1166" s="222"/>
      <c r="C1166" s="223"/>
      <c r="D1166" s="64"/>
      <c r="E1166" s="64"/>
      <c r="F1166" s="64"/>
      <c r="G1166" s="64"/>
      <c r="H1166" s="64"/>
      <c r="I1166" s="64"/>
      <c r="J1166" s="64"/>
      <c r="K1166" s="64"/>
      <c r="L1166" s="95"/>
      <c r="M1166" s="69"/>
      <c r="N1166" s="70"/>
      <c r="O1166" s="69"/>
      <c r="P1166" s="69"/>
      <c r="Q1166" s="69"/>
      <c r="R1166" s="69"/>
      <c r="S1166" s="69"/>
    </row>
    <row r="1167" spans="1:19" hidden="1" x14ac:dyDescent="0.25">
      <c r="A1167" s="55">
        <v>354</v>
      </c>
      <c r="B1167" s="56" t="s">
        <v>333</v>
      </c>
      <c r="C1167" s="57">
        <f>ROUND(SUM(D1167+E1167+F1167+G1167+H1167+I1167+J1167+K1167+M1167+O1167+Q1167+S1167),2)</f>
        <v>507661.2</v>
      </c>
      <c r="D1167" s="57"/>
      <c r="E1167" s="64"/>
      <c r="F1167" s="57"/>
      <c r="G1167" s="57"/>
      <c r="H1167" s="57"/>
      <c r="I1167" s="125"/>
      <c r="J1167" s="64">
        <v>507661.2</v>
      </c>
      <c r="K1167" s="125"/>
      <c r="L1167" s="126"/>
      <c r="M1167" s="125"/>
      <c r="N1167" s="125"/>
      <c r="O1167" s="125"/>
      <c r="P1167" s="125"/>
      <c r="Q1167" s="125"/>
      <c r="R1167" s="125"/>
      <c r="S1167" s="125"/>
    </row>
    <row r="1168" spans="1:19" hidden="1" x14ac:dyDescent="0.25">
      <c r="A1168" s="55">
        <v>355</v>
      </c>
      <c r="B1168" s="67" t="s">
        <v>350</v>
      </c>
      <c r="C1168" s="129">
        <f t="shared" ref="C1168:C1179" si="106">ROUND(SUM(D1168+E1168+F1168+G1168+H1168+I1168+J1168+K1168+M1168+O1168+P1168+Q1168+R1168+S1168),2)</f>
        <v>3067887.46</v>
      </c>
      <c r="D1168" s="63">
        <f>ROUND((F1168+G1168+H1168+I1168+J1168+K1168+M1168+O1168+P1168+Q1168+R1168+S1168)*0.0214,2)</f>
        <v>63696.43</v>
      </c>
      <c r="E1168" s="59">
        <v>27722.18</v>
      </c>
      <c r="F1168" s="64"/>
      <c r="G1168" s="64"/>
      <c r="H1168" s="64"/>
      <c r="I1168" s="64"/>
      <c r="J1168" s="64"/>
      <c r="K1168" s="64"/>
      <c r="L1168" s="65"/>
      <c r="M1168" s="64"/>
      <c r="N1168" s="64"/>
      <c r="O1168" s="66"/>
      <c r="P1168" s="64">
        <v>2976468.85</v>
      </c>
      <c r="Q1168" s="64"/>
      <c r="R1168" s="64"/>
      <c r="S1168" s="64"/>
    </row>
    <row r="1169" spans="1:19" hidden="1" x14ac:dyDescent="0.25">
      <c r="A1169" s="55">
        <v>356</v>
      </c>
      <c r="B1169" s="67" t="s">
        <v>354</v>
      </c>
      <c r="C1169" s="129">
        <f t="shared" si="106"/>
        <v>74123825.239999995</v>
      </c>
      <c r="D1169" s="63">
        <f>ROUND((F1169+G1169+H1169+I1169+J1169+K1169+M1169+O1169+P1169+Q1169+R1169+S1169)*0.0214,2)</f>
        <v>1539476.41</v>
      </c>
      <c r="E1169" s="64">
        <v>646198.82999999996</v>
      </c>
      <c r="F1169" s="64">
        <v>5563528.3700000001</v>
      </c>
      <c r="G1169" s="68"/>
      <c r="H1169" s="64">
        <v>10289619.32</v>
      </c>
      <c r="I1169" s="64">
        <v>4588341.6500000004</v>
      </c>
      <c r="J1169" s="64">
        <v>7104224.3500000006</v>
      </c>
      <c r="K1169" s="64"/>
      <c r="L1169" s="65"/>
      <c r="M1169" s="64"/>
      <c r="N1169" s="64" t="s">
        <v>56</v>
      </c>
      <c r="O1169" s="69">
        <v>18659166.219999999</v>
      </c>
      <c r="P1169" s="64">
        <v>8103411.9299999997</v>
      </c>
      <c r="Q1169" s="69">
        <v>17629858.16</v>
      </c>
      <c r="R1169" s="64"/>
      <c r="S1169" s="64"/>
    </row>
    <row r="1170" spans="1:19" hidden="1" x14ac:dyDescent="0.25">
      <c r="A1170" s="55">
        <v>357</v>
      </c>
      <c r="B1170" s="62" t="s">
        <v>409</v>
      </c>
      <c r="C1170" s="129">
        <f t="shared" si="106"/>
        <v>308013.43</v>
      </c>
      <c r="D1170" s="63"/>
      <c r="E1170" s="64">
        <v>308013.43</v>
      </c>
      <c r="F1170" s="68"/>
      <c r="G1170" s="68"/>
      <c r="H1170" s="68"/>
      <c r="I1170" s="68"/>
      <c r="J1170" s="68"/>
      <c r="K1170" s="64"/>
      <c r="L1170" s="65"/>
      <c r="M1170" s="64"/>
      <c r="N1170" s="64"/>
      <c r="O1170" s="69"/>
      <c r="P1170" s="64"/>
      <c r="Q1170" s="69"/>
      <c r="R1170" s="64"/>
      <c r="S1170" s="64"/>
    </row>
    <row r="1171" spans="1:19" hidden="1" x14ac:dyDescent="0.25">
      <c r="A1171" s="55">
        <v>358</v>
      </c>
      <c r="B1171" s="67" t="s">
        <v>410</v>
      </c>
      <c r="C1171" s="129">
        <f t="shared" si="106"/>
        <v>30095249.559999999</v>
      </c>
      <c r="D1171" s="63">
        <f>ROUND((F1171+G1171+H1171+I1171+J1171+K1171+M1171+O1171+P1171+Q1171+R1171+S1171)*0.0214,2)</f>
        <v>624775.82999999996</v>
      </c>
      <c r="E1171" s="64">
        <v>275341.51</v>
      </c>
      <c r="F1171" s="69">
        <v>2087292</v>
      </c>
      <c r="G1171" s="68">
        <v>8792173.1600000001</v>
      </c>
      <c r="H1171" s="69">
        <v>5778470.9000000004</v>
      </c>
      <c r="I1171" s="69">
        <v>2266404.6</v>
      </c>
      <c r="J1171" s="69">
        <v>3303101.6</v>
      </c>
      <c r="K1171" s="64"/>
      <c r="L1171" s="65"/>
      <c r="M1171" s="64"/>
      <c r="N1171" s="64"/>
      <c r="O1171" s="69"/>
      <c r="P1171" s="64"/>
      <c r="Q1171" s="69">
        <v>6967689.96</v>
      </c>
      <c r="R1171" s="64"/>
      <c r="S1171" s="64"/>
    </row>
    <row r="1172" spans="1:19" hidden="1" x14ac:dyDescent="0.25">
      <c r="A1172" s="55">
        <v>359</v>
      </c>
      <c r="B1172" s="97" t="s">
        <v>411</v>
      </c>
      <c r="C1172" s="129">
        <f t="shared" si="106"/>
        <v>30138865.84</v>
      </c>
      <c r="D1172" s="58">
        <f>ROUND((F1172+G1172+H1172+I1172+J1172+K1172+M1172+O1172+P1172+Q1172+R1172+S1172)*0.0214,2)</f>
        <v>626037.81999999995</v>
      </c>
      <c r="E1172" s="64">
        <v>258724.44</v>
      </c>
      <c r="F1172" s="61">
        <v>2092829.75</v>
      </c>
      <c r="G1172" s="77">
        <v>8815499.5</v>
      </c>
      <c r="H1172" s="61">
        <v>5793801.7400000002</v>
      </c>
      <c r="I1172" s="68">
        <v>2272417.5499999998</v>
      </c>
      <c r="J1172" s="68">
        <v>3311865.08</v>
      </c>
      <c r="K1172" s="64"/>
      <c r="L1172" s="65"/>
      <c r="M1172" s="64"/>
      <c r="N1172" s="64"/>
      <c r="O1172" s="64"/>
      <c r="P1172" s="64"/>
      <c r="Q1172" s="64">
        <v>6967689.96</v>
      </c>
      <c r="R1172" s="64"/>
      <c r="S1172" s="64"/>
    </row>
    <row r="1173" spans="1:19" hidden="1" x14ac:dyDescent="0.25">
      <c r="A1173" s="55">
        <v>360</v>
      </c>
      <c r="B1173" s="67" t="s">
        <v>412</v>
      </c>
      <c r="C1173" s="129">
        <f t="shared" si="106"/>
        <v>34164783.560000002</v>
      </c>
      <c r="D1173" s="58">
        <f>ROUND((F1173+G1173+H1173+I1173+J1173+K1173+M1173+O1173+P1173+Q1173+R1173+S1173)*0.0214,2)</f>
        <v>710275.19</v>
      </c>
      <c r="E1173" s="64">
        <v>264078.88</v>
      </c>
      <c r="F1173" s="78">
        <v>2462474.7000000002</v>
      </c>
      <c r="G1173" s="59">
        <v>10372532.43</v>
      </c>
      <c r="H1173" s="78">
        <v>6817128.9000000004</v>
      </c>
      <c r="I1173" s="64">
        <v>2673782</v>
      </c>
      <c r="J1173" s="64">
        <v>3896821.5</v>
      </c>
      <c r="K1173" s="68"/>
      <c r="L1173" s="65"/>
      <c r="M1173" s="64"/>
      <c r="N1173" s="64"/>
      <c r="O1173" s="64"/>
      <c r="P1173" s="64"/>
      <c r="Q1173" s="64">
        <v>6967689.96</v>
      </c>
      <c r="R1173" s="64"/>
      <c r="S1173" s="64"/>
    </row>
    <row r="1174" spans="1:19" hidden="1" x14ac:dyDescent="0.25">
      <c r="A1174" s="55">
        <v>361</v>
      </c>
      <c r="B1174" s="67" t="s">
        <v>360</v>
      </c>
      <c r="C1174" s="129">
        <f t="shared" si="106"/>
        <v>494717.71</v>
      </c>
      <c r="D1174" s="58"/>
      <c r="E1174" s="64">
        <v>494717.71</v>
      </c>
      <c r="F1174" s="61"/>
      <c r="G1174" s="77"/>
      <c r="H1174" s="61"/>
      <c r="I1174" s="68"/>
      <c r="J1174" s="68"/>
      <c r="K1174" s="64"/>
      <c r="L1174" s="65"/>
      <c r="M1174" s="64"/>
      <c r="N1174" s="64"/>
      <c r="O1174" s="64"/>
      <c r="P1174" s="64"/>
      <c r="Q1174" s="64"/>
      <c r="R1174" s="64"/>
      <c r="S1174" s="64"/>
    </row>
    <row r="1175" spans="1:19" hidden="1" x14ac:dyDescent="0.25">
      <c r="A1175" s="55">
        <v>362</v>
      </c>
      <c r="B1175" s="67" t="s">
        <v>413</v>
      </c>
      <c r="C1175" s="129">
        <f t="shared" si="106"/>
        <v>258993.54</v>
      </c>
      <c r="D1175" s="58"/>
      <c r="E1175" s="64">
        <v>258993.54</v>
      </c>
      <c r="F1175" s="61"/>
      <c r="G1175" s="77"/>
      <c r="H1175" s="61"/>
      <c r="I1175" s="68"/>
      <c r="J1175" s="68"/>
      <c r="K1175" s="64"/>
      <c r="L1175" s="65"/>
      <c r="M1175" s="64"/>
      <c r="N1175" s="64"/>
      <c r="O1175" s="64"/>
      <c r="P1175" s="64"/>
      <c r="Q1175" s="64"/>
      <c r="R1175" s="64"/>
      <c r="S1175" s="64"/>
    </row>
    <row r="1176" spans="1:19" hidden="1" x14ac:dyDescent="0.25">
      <c r="A1176" s="55">
        <v>363</v>
      </c>
      <c r="B1176" s="67" t="s">
        <v>414</v>
      </c>
      <c r="C1176" s="129">
        <f t="shared" si="106"/>
        <v>688957.02</v>
      </c>
      <c r="D1176" s="58"/>
      <c r="E1176" s="64">
        <v>688957.02</v>
      </c>
      <c r="F1176" s="61"/>
      <c r="G1176" s="77"/>
      <c r="H1176" s="61"/>
      <c r="I1176" s="68"/>
      <c r="J1176" s="68"/>
      <c r="K1176" s="64"/>
      <c r="L1176" s="65"/>
      <c r="M1176" s="64"/>
      <c r="N1176" s="64"/>
      <c r="O1176" s="64"/>
      <c r="P1176" s="64"/>
      <c r="Q1176" s="64"/>
      <c r="R1176" s="64"/>
      <c r="S1176" s="64"/>
    </row>
    <row r="1177" spans="1:19" hidden="1" x14ac:dyDescent="0.25">
      <c r="A1177" s="55">
        <v>364</v>
      </c>
      <c r="B1177" s="67" t="s">
        <v>150</v>
      </c>
      <c r="C1177" s="129">
        <f t="shared" si="106"/>
        <v>27174.04</v>
      </c>
      <c r="D1177" s="58"/>
      <c r="E1177" s="64">
        <v>27174.04</v>
      </c>
      <c r="F1177" s="61"/>
      <c r="G1177" s="77"/>
      <c r="H1177" s="61"/>
      <c r="I1177" s="68"/>
      <c r="J1177" s="68"/>
      <c r="K1177" s="64"/>
      <c r="L1177" s="65"/>
      <c r="M1177" s="64"/>
      <c r="N1177" s="64"/>
      <c r="O1177" s="64"/>
      <c r="P1177" s="64"/>
      <c r="Q1177" s="64"/>
      <c r="R1177" s="64"/>
      <c r="S1177" s="64"/>
    </row>
    <row r="1178" spans="1:19" hidden="1" x14ac:dyDescent="0.25">
      <c r="A1178" s="55">
        <v>365</v>
      </c>
      <c r="B1178" s="67" t="s">
        <v>417</v>
      </c>
      <c r="C1178" s="129">
        <f t="shared" si="106"/>
        <v>27619.8</v>
      </c>
      <c r="D1178" s="63"/>
      <c r="E1178" s="64">
        <v>27619.8</v>
      </c>
      <c r="F1178" s="68"/>
      <c r="G1178" s="68"/>
      <c r="H1178" s="68"/>
      <c r="I1178" s="68"/>
      <c r="J1178" s="68"/>
      <c r="K1178" s="64"/>
      <c r="L1178" s="65"/>
      <c r="M1178" s="64"/>
      <c r="N1178" s="64"/>
      <c r="O1178" s="69"/>
      <c r="P1178" s="64"/>
      <c r="Q1178" s="64"/>
      <c r="R1178" s="64"/>
      <c r="S1178" s="64"/>
    </row>
    <row r="1179" spans="1:19" hidden="1" x14ac:dyDescent="0.25">
      <c r="A1179" s="204" t="s">
        <v>418</v>
      </c>
      <c r="B1179" s="205"/>
      <c r="C1179" s="100">
        <f t="shared" si="106"/>
        <v>173903748.40000001</v>
      </c>
      <c r="D1179" s="70">
        <f>ROUND(SUM(D1167:D1178),2)</f>
        <v>3564261.68</v>
      </c>
      <c r="E1179" s="70">
        <f t="shared" ref="E1179:S1179" si="107">ROUND(SUM(E1167:E1178),2)</f>
        <v>3277541.38</v>
      </c>
      <c r="F1179" s="70">
        <f>ROUND(SUM(F1167:F1178),2)</f>
        <v>12206124.82</v>
      </c>
      <c r="G1179" s="70">
        <f t="shared" si="107"/>
        <v>27980205.09</v>
      </c>
      <c r="H1179" s="70">
        <f t="shared" si="107"/>
        <v>28679020.859999999</v>
      </c>
      <c r="I1179" s="70">
        <f t="shared" si="107"/>
        <v>11800945.800000001</v>
      </c>
      <c r="J1179" s="70">
        <f t="shared" si="107"/>
        <v>18123673.73</v>
      </c>
      <c r="K1179" s="70">
        <f t="shared" si="107"/>
        <v>0</v>
      </c>
      <c r="L1179" s="70">
        <f t="shared" si="107"/>
        <v>0</v>
      </c>
      <c r="M1179" s="70">
        <f t="shared" si="107"/>
        <v>0</v>
      </c>
      <c r="N1179" s="70">
        <f t="shared" si="107"/>
        <v>0</v>
      </c>
      <c r="O1179" s="70">
        <f t="shared" si="107"/>
        <v>18659166.219999999</v>
      </c>
      <c r="P1179" s="70">
        <f t="shared" si="107"/>
        <v>11079880.779999999</v>
      </c>
      <c r="Q1179" s="70">
        <f t="shared" si="107"/>
        <v>38532928.039999999</v>
      </c>
      <c r="R1179" s="70">
        <f t="shared" si="107"/>
        <v>0</v>
      </c>
      <c r="S1179" s="70">
        <f t="shared" si="107"/>
        <v>0</v>
      </c>
    </row>
    <row r="1180" spans="1:19" ht="15.75" hidden="1" x14ac:dyDescent="0.25">
      <c r="A1180" s="206" t="s">
        <v>419</v>
      </c>
      <c r="B1180" s="207"/>
      <c r="C1180" s="208"/>
      <c r="D1180" s="104"/>
      <c r="E1180" s="64"/>
      <c r="F1180" s="64"/>
      <c r="G1180" s="64"/>
      <c r="H1180" s="64"/>
      <c r="I1180" s="64"/>
      <c r="J1180" s="64"/>
      <c r="K1180" s="64"/>
      <c r="L1180" s="48"/>
      <c r="M1180" s="64"/>
      <c r="N1180" s="70"/>
      <c r="O1180" s="64"/>
      <c r="P1180" s="64"/>
      <c r="Q1180" s="64"/>
      <c r="R1180" s="64"/>
      <c r="S1180" s="64"/>
    </row>
    <row r="1181" spans="1:19" hidden="1" x14ac:dyDescent="0.25">
      <c r="A1181" s="55">
        <v>366</v>
      </c>
      <c r="B1181" s="97" t="s">
        <v>898</v>
      </c>
      <c r="C1181" s="129">
        <f t="shared" ref="C1181:C1211" si="108">ROUND(SUM(D1181+E1181+F1181+G1181+H1181+I1181+J1181+K1181+M1181+O1181+P1181+Q1181+R1181+S1181),2)</f>
        <v>149107.89000000001</v>
      </c>
      <c r="D1181" s="63"/>
      <c r="E1181" s="64">
        <v>149107.89000000001</v>
      </c>
      <c r="F1181" s="68"/>
      <c r="G1181" s="68"/>
      <c r="H1181" s="68"/>
      <c r="I1181" s="68"/>
      <c r="J1181" s="68"/>
      <c r="K1181" s="64"/>
      <c r="L1181" s="65"/>
      <c r="M1181" s="64"/>
      <c r="N1181" s="64"/>
      <c r="O1181" s="69"/>
      <c r="P1181" s="64"/>
      <c r="Q1181" s="64"/>
      <c r="R1181" s="64"/>
      <c r="S1181" s="64"/>
    </row>
    <row r="1182" spans="1:19" hidden="1" x14ac:dyDescent="0.25">
      <c r="A1182" s="55">
        <v>367</v>
      </c>
      <c r="B1182" s="62" t="s">
        <v>899</v>
      </c>
      <c r="C1182" s="129">
        <f t="shared" si="108"/>
        <v>1662398.33</v>
      </c>
      <c r="D1182" s="63">
        <v>33084.32</v>
      </c>
      <c r="E1182" s="64">
        <v>59848.98</v>
      </c>
      <c r="F1182" s="68"/>
      <c r="G1182" s="68"/>
      <c r="H1182" s="68"/>
      <c r="I1182" s="68"/>
      <c r="J1182" s="68"/>
      <c r="K1182" s="64"/>
      <c r="L1182" s="65">
        <v>1</v>
      </c>
      <c r="M1182" s="64">
        <v>1569465.03</v>
      </c>
      <c r="N1182" s="64"/>
      <c r="O1182" s="69"/>
      <c r="P1182" s="64"/>
      <c r="Q1182" s="64"/>
      <c r="R1182" s="64"/>
      <c r="S1182" s="64"/>
    </row>
    <row r="1183" spans="1:19" hidden="1" x14ac:dyDescent="0.25">
      <c r="A1183" s="55">
        <v>368</v>
      </c>
      <c r="B1183" s="62" t="s">
        <v>422</v>
      </c>
      <c r="C1183" s="129">
        <f t="shared" si="108"/>
        <v>11401361.890000001</v>
      </c>
      <c r="D1183" s="63">
        <f t="shared" ref="D1183:D1191" si="109">ROUND((F1183+G1183+H1183+I1183+J1183+K1183+M1183+O1183+P1183+Q1183+R1183+S1183)*0.0214,2)</f>
        <v>238877.17</v>
      </c>
      <c r="E1183" s="64"/>
      <c r="F1183" s="64"/>
      <c r="G1183" s="64"/>
      <c r="H1183" s="64"/>
      <c r="I1183" s="64"/>
      <c r="J1183" s="64"/>
      <c r="K1183" s="64"/>
      <c r="L1183" s="65"/>
      <c r="M1183" s="64"/>
      <c r="N1183" s="64" t="s">
        <v>56</v>
      </c>
      <c r="O1183" s="66">
        <v>11162484.720000001</v>
      </c>
      <c r="P1183" s="64"/>
      <c r="Q1183" s="69"/>
      <c r="R1183" s="64"/>
      <c r="S1183" s="64"/>
    </row>
    <row r="1184" spans="1:19" hidden="1" x14ac:dyDescent="0.25">
      <c r="A1184" s="55">
        <v>369</v>
      </c>
      <c r="B1184" s="62" t="s">
        <v>1004</v>
      </c>
      <c r="C1184" s="129">
        <f t="shared" si="108"/>
        <v>2489775.39</v>
      </c>
      <c r="D1184" s="63">
        <f t="shared" si="109"/>
        <v>50911.29</v>
      </c>
      <c r="E1184" s="64">
        <v>59831.7</v>
      </c>
      <c r="F1184" s="68"/>
      <c r="G1184" s="68"/>
      <c r="H1184" s="68"/>
      <c r="I1184" s="68"/>
      <c r="J1184" s="68"/>
      <c r="K1184" s="64"/>
      <c r="L1184" s="65">
        <v>1</v>
      </c>
      <c r="M1184" s="64">
        <v>2379032.4</v>
      </c>
      <c r="N1184" s="64"/>
      <c r="O1184" s="64"/>
      <c r="P1184" s="64"/>
      <c r="Q1184" s="69"/>
      <c r="R1184" s="64"/>
      <c r="S1184" s="64"/>
    </row>
    <row r="1185" spans="1:19" hidden="1" x14ac:dyDescent="0.25">
      <c r="A1185" s="55">
        <v>370</v>
      </c>
      <c r="B1185" s="62" t="s">
        <v>423</v>
      </c>
      <c r="C1185" s="129">
        <f t="shared" si="108"/>
        <v>31234959.98</v>
      </c>
      <c r="D1185" s="63">
        <f t="shared" si="109"/>
        <v>654423.48</v>
      </c>
      <c r="E1185" s="64"/>
      <c r="F1185" s="64"/>
      <c r="G1185" s="64"/>
      <c r="H1185" s="64"/>
      <c r="I1185" s="64"/>
      <c r="J1185" s="64"/>
      <c r="K1185" s="64"/>
      <c r="L1185" s="65"/>
      <c r="M1185" s="64"/>
      <c r="N1185" s="64" t="s">
        <v>56</v>
      </c>
      <c r="O1185" s="66">
        <v>16443749.42</v>
      </c>
      <c r="P1185" s="64"/>
      <c r="Q1185" s="66">
        <v>14136787.08</v>
      </c>
      <c r="R1185" s="64"/>
      <c r="S1185" s="64"/>
    </row>
    <row r="1186" spans="1:19" hidden="1" x14ac:dyDescent="0.25">
      <c r="A1186" s="55">
        <v>371</v>
      </c>
      <c r="B1186" s="62" t="s">
        <v>424</v>
      </c>
      <c r="C1186" s="129">
        <f t="shared" si="108"/>
        <v>12693940.74</v>
      </c>
      <c r="D1186" s="63">
        <f t="shared" si="109"/>
        <v>265958.81</v>
      </c>
      <c r="E1186" s="64"/>
      <c r="F1186" s="69"/>
      <c r="G1186" s="64"/>
      <c r="H1186" s="69"/>
      <c r="I1186" s="69"/>
      <c r="J1186" s="69"/>
      <c r="K1186" s="64"/>
      <c r="L1186" s="65"/>
      <c r="M1186" s="64"/>
      <c r="N1186" s="64" t="s">
        <v>56</v>
      </c>
      <c r="O1186" s="66">
        <v>5425146.8399999999</v>
      </c>
      <c r="P1186" s="64"/>
      <c r="Q1186" s="66">
        <v>7002835.0899999999</v>
      </c>
      <c r="R1186" s="64"/>
      <c r="S1186" s="64"/>
    </row>
    <row r="1187" spans="1:19" hidden="1" x14ac:dyDescent="0.25">
      <c r="A1187" s="55">
        <v>372</v>
      </c>
      <c r="B1187" s="67" t="s">
        <v>429</v>
      </c>
      <c r="C1187" s="129">
        <f t="shared" si="108"/>
        <v>3845743.62</v>
      </c>
      <c r="D1187" s="63">
        <f t="shared" si="109"/>
        <v>80574.62</v>
      </c>
      <c r="E1187" s="64"/>
      <c r="F1187" s="64"/>
      <c r="G1187" s="64"/>
      <c r="H1187" s="64"/>
      <c r="I1187" s="64"/>
      <c r="J1187" s="64"/>
      <c r="K1187" s="64"/>
      <c r="L1187" s="65"/>
      <c r="M1187" s="64"/>
      <c r="N1187" s="64" t="s">
        <v>56</v>
      </c>
      <c r="O1187" s="66">
        <v>3765169</v>
      </c>
      <c r="P1187" s="64"/>
      <c r="Q1187" s="64"/>
      <c r="R1187" s="64"/>
      <c r="S1187" s="64"/>
    </row>
    <row r="1188" spans="1:19" hidden="1" x14ac:dyDescent="0.25">
      <c r="A1188" s="55">
        <v>373</v>
      </c>
      <c r="B1188" s="67" t="s">
        <v>430</v>
      </c>
      <c r="C1188" s="129">
        <f t="shared" si="108"/>
        <v>11455127</v>
      </c>
      <c r="D1188" s="63">
        <f t="shared" si="109"/>
        <v>240003.64</v>
      </c>
      <c r="E1188" s="64"/>
      <c r="F1188" s="64"/>
      <c r="G1188" s="64"/>
      <c r="H1188" s="64"/>
      <c r="I1188" s="64"/>
      <c r="J1188" s="64"/>
      <c r="K1188" s="64"/>
      <c r="L1188" s="65"/>
      <c r="M1188" s="64"/>
      <c r="N1188" s="64" t="s">
        <v>56</v>
      </c>
      <c r="O1188" s="66">
        <v>11215123.359999999</v>
      </c>
      <c r="P1188" s="64"/>
      <c r="Q1188" s="64"/>
      <c r="R1188" s="64"/>
      <c r="S1188" s="64"/>
    </row>
    <row r="1189" spans="1:19" hidden="1" x14ac:dyDescent="0.25">
      <c r="A1189" s="55">
        <v>374</v>
      </c>
      <c r="B1189" s="67" t="s">
        <v>431</v>
      </c>
      <c r="C1189" s="129">
        <f t="shared" si="108"/>
        <v>17673249.190000001</v>
      </c>
      <c r="D1189" s="63">
        <f t="shared" si="109"/>
        <v>370283.47</v>
      </c>
      <c r="E1189" s="64"/>
      <c r="F1189" s="64"/>
      <c r="G1189" s="64"/>
      <c r="H1189" s="64"/>
      <c r="I1189" s="64"/>
      <c r="J1189" s="64"/>
      <c r="K1189" s="64"/>
      <c r="L1189" s="65"/>
      <c r="M1189" s="64"/>
      <c r="N1189" s="64" t="s">
        <v>56</v>
      </c>
      <c r="O1189" s="66">
        <v>17302965.719999999</v>
      </c>
      <c r="P1189" s="64"/>
      <c r="Q1189" s="64"/>
      <c r="R1189" s="64"/>
      <c r="S1189" s="64"/>
    </row>
    <row r="1190" spans="1:19" hidden="1" x14ac:dyDescent="0.25">
      <c r="A1190" s="55">
        <v>375</v>
      </c>
      <c r="B1190" s="67" t="s">
        <v>432</v>
      </c>
      <c r="C1190" s="129">
        <f t="shared" si="108"/>
        <v>5413980.9500000002</v>
      </c>
      <c r="D1190" s="63">
        <v>111199.33</v>
      </c>
      <c r="E1190" s="64"/>
      <c r="F1190" s="69"/>
      <c r="G1190" s="64"/>
      <c r="H1190" s="64"/>
      <c r="I1190" s="64"/>
      <c r="J1190" s="64"/>
      <c r="K1190" s="64"/>
      <c r="L1190" s="65"/>
      <c r="M1190" s="64"/>
      <c r="N1190" s="74" t="s">
        <v>56</v>
      </c>
      <c r="O1190" s="79">
        <v>5302781.62</v>
      </c>
      <c r="P1190" s="64"/>
      <c r="Q1190" s="69"/>
      <c r="R1190" s="64"/>
      <c r="S1190" s="64"/>
    </row>
    <row r="1191" spans="1:19" hidden="1" x14ac:dyDescent="0.25">
      <c r="A1191" s="55">
        <v>376</v>
      </c>
      <c r="B1191" s="67" t="s">
        <v>435</v>
      </c>
      <c r="C1191" s="129">
        <f t="shared" si="108"/>
        <v>16465302.619999999</v>
      </c>
      <c r="D1191" s="63">
        <f t="shared" si="109"/>
        <v>344975.01</v>
      </c>
      <c r="E1191" s="64"/>
      <c r="F1191" s="66">
        <v>2027498.02</v>
      </c>
      <c r="G1191" s="69"/>
      <c r="H1191" s="69"/>
      <c r="I1191" s="69"/>
      <c r="J1191" s="69"/>
      <c r="K1191" s="64"/>
      <c r="L1191" s="65"/>
      <c r="M1191" s="64"/>
      <c r="N1191" s="64" t="s">
        <v>56</v>
      </c>
      <c r="O1191" s="66">
        <v>8152528.4299999997</v>
      </c>
      <c r="P1191" s="64"/>
      <c r="Q1191" s="68">
        <v>5940301.1600000001</v>
      </c>
      <c r="R1191" s="64"/>
      <c r="S1191" s="64"/>
    </row>
    <row r="1192" spans="1:19" hidden="1" x14ac:dyDescent="0.25">
      <c r="A1192" s="55">
        <v>377</v>
      </c>
      <c r="B1192" s="67" t="s">
        <v>900</v>
      </c>
      <c r="C1192" s="129">
        <f t="shared" si="108"/>
        <v>170462.94</v>
      </c>
      <c r="D1192" s="63"/>
      <c r="E1192" s="64">
        <v>170462.94</v>
      </c>
      <c r="F1192" s="64"/>
      <c r="G1192" s="69"/>
      <c r="H1192" s="64"/>
      <c r="I1192" s="64"/>
      <c r="J1192" s="64"/>
      <c r="K1192" s="64"/>
      <c r="L1192" s="65"/>
      <c r="M1192" s="64"/>
      <c r="N1192" s="103"/>
      <c r="O1192" s="103"/>
      <c r="P1192" s="64"/>
      <c r="Q1192" s="66"/>
      <c r="R1192" s="64"/>
      <c r="S1192" s="64"/>
    </row>
    <row r="1193" spans="1:19" hidden="1" x14ac:dyDescent="0.25">
      <c r="A1193" s="55">
        <v>378</v>
      </c>
      <c r="B1193" s="67" t="s">
        <v>1128</v>
      </c>
      <c r="C1193" s="129">
        <f t="shared" si="108"/>
        <v>7430089</v>
      </c>
      <c r="D1193" s="63">
        <v>155680</v>
      </c>
      <c r="E1193" s="64"/>
      <c r="F1193" s="64"/>
      <c r="G1193" s="69"/>
      <c r="H1193" s="64"/>
      <c r="I1193" s="64"/>
      <c r="J1193" s="64"/>
      <c r="K1193" s="64"/>
      <c r="L1193" s="65">
        <v>3</v>
      </c>
      <c r="M1193" s="64">
        <v>7274409</v>
      </c>
      <c r="N1193" s="103"/>
      <c r="O1193" s="103"/>
      <c r="P1193" s="64"/>
      <c r="Q1193" s="68"/>
      <c r="R1193" s="64"/>
      <c r="S1193" s="64"/>
    </row>
    <row r="1194" spans="1:19" hidden="1" x14ac:dyDescent="0.25">
      <c r="A1194" s="55">
        <v>379</v>
      </c>
      <c r="B1194" s="67" t="s">
        <v>901</v>
      </c>
      <c r="C1194" s="129">
        <f t="shared" si="108"/>
        <v>429256.87</v>
      </c>
      <c r="D1194" s="63"/>
      <c r="E1194" s="64">
        <v>429256.87</v>
      </c>
      <c r="F1194" s="69"/>
      <c r="G1194" s="69"/>
      <c r="H1194" s="69"/>
      <c r="I1194" s="69"/>
      <c r="J1194" s="69"/>
      <c r="K1194" s="64"/>
      <c r="L1194" s="65"/>
      <c r="M1194" s="64"/>
      <c r="N1194" s="64"/>
      <c r="O1194" s="66"/>
      <c r="P1194" s="69"/>
      <c r="Q1194" s="68"/>
      <c r="R1194" s="64"/>
      <c r="S1194" s="64"/>
    </row>
    <row r="1195" spans="1:19" hidden="1" x14ac:dyDescent="0.25">
      <c r="A1195" s="55">
        <v>380</v>
      </c>
      <c r="B1195" s="67" t="s">
        <v>902</v>
      </c>
      <c r="C1195" s="129">
        <f t="shared" si="108"/>
        <v>1420846.43</v>
      </c>
      <c r="D1195" s="63"/>
      <c r="E1195" s="64">
        <v>1420846.43</v>
      </c>
      <c r="F1195" s="69"/>
      <c r="G1195" s="64"/>
      <c r="H1195" s="69"/>
      <c r="I1195" s="69"/>
      <c r="J1195" s="69"/>
      <c r="K1195" s="64"/>
      <c r="L1195" s="65"/>
      <c r="M1195" s="64"/>
      <c r="N1195" s="64"/>
      <c r="O1195" s="68"/>
      <c r="P1195" s="64"/>
      <c r="Q1195" s="68"/>
      <c r="R1195" s="64"/>
      <c r="S1195" s="64"/>
    </row>
    <row r="1196" spans="1:19" hidden="1" x14ac:dyDescent="0.25">
      <c r="A1196" s="55">
        <v>381</v>
      </c>
      <c r="B1196" s="67" t="s">
        <v>903</v>
      </c>
      <c r="C1196" s="129">
        <f t="shared" si="108"/>
        <v>1212737.23</v>
      </c>
      <c r="D1196" s="63"/>
      <c r="E1196" s="64">
        <v>1212737.23</v>
      </c>
      <c r="F1196" s="66"/>
      <c r="G1196" s="69"/>
      <c r="H1196" s="64"/>
      <c r="I1196" s="64"/>
      <c r="J1196" s="64"/>
      <c r="K1196" s="64"/>
      <c r="L1196" s="65"/>
      <c r="M1196" s="64"/>
      <c r="N1196" s="64"/>
      <c r="O1196" s="66"/>
      <c r="P1196" s="64"/>
      <c r="Q1196" s="66"/>
      <c r="R1196" s="64"/>
      <c r="S1196" s="64"/>
    </row>
    <row r="1197" spans="1:19" hidden="1" x14ac:dyDescent="0.25">
      <c r="A1197" s="55">
        <v>382</v>
      </c>
      <c r="B1197" s="67" t="s">
        <v>904</v>
      </c>
      <c r="C1197" s="129">
        <f t="shared" si="108"/>
        <v>1590640.22</v>
      </c>
      <c r="D1197" s="63"/>
      <c r="E1197" s="64">
        <v>1590640.22</v>
      </c>
      <c r="F1197" s="68"/>
      <c r="G1197" s="64"/>
      <c r="H1197" s="64"/>
      <c r="I1197" s="64"/>
      <c r="J1197" s="64"/>
      <c r="K1197" s="64"/>
      <c r="L1197" s="65"/>
      <c r="M1197" s="64"/>
      <c r="N1197" s="64"/>
      <c r="O1197" s="66"/>
      <c r="P1197" s="64"/>
      <c r="Q1197" s="66"/>
      <c r="R1197" s="64"/>
      <c r="S1197" s="64"/>
    </row>
    <row r="1198" spans="1:19" hidden="1" x14ac:dyDescent="0.25">
      <c r="A1198" s="55">
        <v>383</v>
      </c>
      <c r="B1198" s="67" t="s">
        <v>439</v>
      </c>
      <c r="C1198" s="129">
        <f t="shared" si="108"/>
        <v>17144468.940000001</v>
      </c>
      <c r="D1198" s="63">
        <v>56050.01</v>
      </c>
      <c r="E1198" s="64"/>
      <c r="F1198" s="68">
        <v>1921629.48</v>
      </c>
      <c r="G1198" s="68">
        <v>3145455.41</v>
      </c>
      <c r="H1198" s="68">
        <v>1826005.44</v>
      </c>
      <c r="I1198" s="68">
        <v>843640.19</v>
      </c>
      <c r="J1198" s="68">
        <v>1667233.64</v>
      </c>
      <c r="K1198" s="64"/>
      <c r="L1198" s="65"/>
      <c r="M1198" s="64"/>
      <c r="N1198" s="64" t="s">
        <v>56</v>
      </c>
      <c r="O1198" s="68">
        <v>7684454.7699999996</v>
      </c>
      <c r="P1198" s="64"/>
      <c r="Q1198" s="69"/>
      <c r="R1198" s="64"/>
      <c r="S1198" s="64"/>
    </row>
    <row r="1199" spans="1:19" hidden="1" x14ac:dyDescent="0.25">
      <c r="A1199" s="55">
        <v>384</v>
      </c>
      <c r="B1199" s="67" t="s">
        <v>440</v>
      </c>
      <c r="C1199" s="129">
        <f t="shared" si="108"/>
        <v>13211578.640000001</v>
      </c>
      <c r="D1199" s="63">
        <f>ROUND((F1199+G1199+H1199+I1199+J1199+K1199+M1199+O1199+P1199+Q1199+R1199+S1199)*0.0214,2)</f>
        <v>276804.17</v>
      </c>
      <c r="E1199" s="64"/>
      <c r="F1199" s="69"/>
      <c r="G1199" s="66">
        <v>1734978.21</v>
      </c>
      <c r="H1199" s="64">
        <v>857376.65</v>
      </c>
      <c r="I1199" s="64">
        <v>365413.43</v>
      </c>
      <c r="J1199" s="64">
        <v>805514.82</v>
      </c>
      <c r="K1199" s="64"/>
      <c r="L1199" s="65"/>
      <c r="M1199" s="64"/>
      <c r="N1199" s="64"/>
      <c r="O1199" s="64"/>
      <c r="P1199" s="64"/>
      <c r="Q1199" s="68">
        <v>9171491.3599999994</v>
      </c>
      <c r="R1199" s="64"/>
      <c r="S1199" s="64"/>
    </row>
    <row r="1200" spans="1:19" hidden="1" x14ac:dyDescent="0.25">
      <c r="A1200" s="55">
        <v>385</v>
      </c>
      <c r="B1200" s="67" t="s">
        <v>441</v>
      </c>
      <c r="C1200" s="129">
        <f t="shared" si="108"/>
        <v>1098813.83</v>
      </c>
      <c r="D1200" s="63">
        <v>15534.23</v>
      </c>
      <c r="E1200" s="64"/>
      <c r="F1200" s="64"/>
      <c r="G1200" s="68">
        <v>1083279.6000000001</v>
      </c>
      <c r="H1200" s="64"/>
      <c r="I1200" s="64"/>
      <c r="J1200" s="64"/>
      <c r="K1200" s="69"/>
      <c r="L1200" s="65"/>
      <c r="M1200" s="64"/>
      <c r="N1200" s="64"/>
      <c r="O1200" s="64"/>
      <c r="P1200" s="64"/>
      <c r="Q1200" s="64"/>
      <c r="R1200" s="64"/>
      <c r="S1200" s="64"/>
    </row>
    <row r="1201" spans="1:19" hidden="1" x14ac:dyDescent="0.25">
      <c r="A1201" s="55">
        <v>386</v>
      </c>
      <c r="B1201" s="67" t="s">
        <v>442</v>
      </c>
      <c r="C1201" s="129">
        <f t="shared" si="108"/>
        <v>3089457.38</v>
      </c>
      <c r="D1201" s="63">
        <v>14789.16</v>
      </c>
      <c r="E1201" s="64"/>
      <c r="F1201" s="64"/>
      <c r="G1201" s="68"/>
      <c r="H1201" s="64">
        <v>1489473.3599999999</v>
      </c>
      <c r="I1201" s="64">
        <v>596964.22</v>
      </c>
      <c r="J1201" s="64">
        <v>988230.6399999999</v>
      </c>
      <c r="K1201" s="64"/>
      <c r="L1201" s="65"/>
      <c r="M1201" s="64"/>
      <c r="N1201" s="64"/>
      <c r="O1201" s="64"/>
      <c r="P1201" s="64"/>
      <c r="Q1201" s="64"/>
      <c r="R1201" s="64"/>
      <c r="S1201" s="64"/>
    </row>
    <row r="1202" spans="1:19" hidden="1" x14ac:dyDescent="0.25">
      <c r="A1202" s="55">
        <v>387</v>
      </c>
      <c r="B1202" s="67" t="s">
        <v>443</v>
      </c>
      <c r="C1202" s="129">
        <f t="shared" si="108"/>
        <v>52266867.770000003</v>
      </c>
      <c r="D1202" s="63">
        <v>176586.06</v>
      </c>
      <c r="E1202" s="64"/>
      <c r="F1202" s="68">
        <v>4961315.7300000004</v>
      </c>
      <c r="G1202" s="68">
        <v>17146928.620000001</v>
      </c>
      <c r="H1202" s="68">
        <v>9258518.1199999992</v>
      </c>
      <c r="I1202" s="68">
        <v>2261451.0499999998</v>
      </c>
      <c r="J1202" s="68">
        <v>4745091.16</v>
      </c>
      <c r="K1202" s="64"/>
      <c r="L1202" s="65"/>
      <c r="M1202" s="64"/>
      <c r="N1202" s="64" t="s">
        <v>56</v>
      </c>
      <c r="O1202" s="68">
        <v>9393663.0500000007</v>
      </c>
      <c r="P1202" s="66">
        <v>4323313.9800000004</v>
      </c>
      <c r="Q1202" s="64"/>
      <c r="R1202" s="64"/>
      <c r="S1202" s="64"/>
    </row>
    <row r="1203" spans="1:19" hidden="1" x14ac:dyDescent="0.25">
      <c r="A1203" s="55">
        <v>388</v>
      </c>
      <c r="B1203" s="67" t="s">
        <v>444</v>
      </c>
      <c r="C1203" s="129">
        <f t="shared" si="108"/>
        <v>4353004.3600000003</v>
      </c>
      <c r="D1203" s="63">
        <f>ROUND((F1203+G1203+H1203+I1203+J1203+K1203+M1203+O1203+P1203+Q1203+R1203+S1203)*0.0214,2)</f>
        <v>91202.559999999998</v>
      </c>
      <c r="E1203" s="64"/>
      <c r="F1203" s="66">
        <v>1028039.42</v>
      </c>
      <c r="G1203" s="64"/>
      <c r="H1203" s="68">
        <v>1374761.3</v>
      </c>
      <c r="I1203" s="68">
        <v>731830.85</v>
      </c>
      <c r="J1203" s="68">
        <v>1127170.23</v>
      </c>
      <c r="K1203" s="64"/>
      <c r="L1203" s="65"/>
      <c r="M1203" s="64"/>
      <c r="N1203" s="64"/>
      <c r="O1203" s="64"/>
      <c r="P1203" s="64"/>
      <c r="Q1203" s="64"/>
      <c r="R1203" s="64"/>
      <c r="S1203" s="64"/>
    </row>
    <row r="1204" spans="1:19" hidden="1" x14ac:dyDescent="0.25">
      <c r="A1204" s="55">
        <v>389</v>
      </c>
      <c r="B1204" s="67" t="s">
        <v>445</v>
      </c>
      <c r="C1204" s="129">
        <f t="shared" si="108"/>
        <v>28054437.050000001</v>
      </c>
      <c r="D1204" s="63">
        <f>ROUND((F1204+G1204+H1204+I1204+J1204+K1204+M1204+O1204+P1204+Q1204+R1204+S1204)*0.0214,2)</f>
        <v>587786.32999999996</v>
      </c>
      <c r="E1204" s="64"/>
      <c r="F1204" s="66">
        <v>2290456.06</v>
      </c>
      <c r="G1204" s="68">
        <v>5169664.04</v>
      </c>
      <c r="H1204" s="64"/>
      <c r="I1204" s="64"/>
      <c r="J1204" s="64"/>
      <c r="K1204" s="64"/>
      <c r="L1204" s="65"/>
      <c r="M1204" s="64"/>
      <c r="N1204" s="64" t="s">
        <v>56</v>
      </c>
      <c r="O1204" s="68">
        <v>12436355.02</v>
      </c>
      <c r="P1204" s="64"/>
      <c r="Q1204" s="68">
        <v>7570175.5999999996</v>
      </c>
      <c r="R1204" s="64"/>
      <c r="S1204" s="64"/>
    </row>
    <row r="1205" spans="1:19" hidden="1" x14ac:dyDescent="0.25">
      <c r="A1205" s="55">
        <v>390</v>
      </c>
      <c r="B1205" s="67" t="s">
        <v>446</v>
      </c>
      <c r="C1205" s="129">
        <f t="shared" si="108"/>
        <v>8196855.1699999999</v>
      </c>
      <c r="D1205" s="63">
        <v>26797.79</v>
      </c>
      <c r="E1205" s="64"/>
      <c r="F1205" s="69"/>
      <c r="G1205" s="64">
        <v>3320116.7800000003</v>
      </c>
      <c r="H1205" s="64">
        <v>1916336.2400000002</v>
      </c>
      <c r="I1205" s="64">
        <v>961557.05</v>
      </c>
      <c r="J1205" s="64">
        <v>1972047.31</v>
      </c>
      <c r="K1205" s="64"/>
      <c r="L1205" s="65"/>
      <c r="M1205" s="64"/>
      <c r="N1205" s="64"/>
      <c r="O1205" s="68"/>
      <c r="P1205" s="64"/>
      <c r="Q1205" s="68"/>
      <c r="R1205" s="64"/>
      <c r="S1205" s="64"/>
    </row>
    <row r="1206" spans="1:19" hidden="1" x14ac:dyDescent="0.25">
      <c r="A1206" s="55">
        <v>391</v>
      </c>
      <c r="B1206" s="67" t="s">
        <v>447</v>
      </c>
      <c r="C1206" s="129">
        <f t="shared" si="108"/>
        <v>8766028.1099999994</v>
      </c>
      <c r="D1206" s="63">
        <v>32570.57</v>
      </c>
      <c r="E1206" s="64"/>
      <c r="F1206" s="64"/>
      <c r="G1206" s="69"/>
      <c r="H1206" s="64">
        <v>1217734.51</v>
      </c>
      <c r="I1206" s="64">
        <v>492672.32</v>
      </c>
      <c r="J1206" s="64">
        <v>854841.89</v>
      </c>
      <c r="K1206" s="64"/>
      <c r="L1206" s="65"/>
      <c r="M1206" s="64"/>
      <c r="N1206" s="64"/>
      <c r="O1206" s="64"/>
      <c r="P1206" s="69"/>
      <c r="Q1206" s="68">
        <v>6168208.8200000003</v>
      </c>
      <c r="R1206" s="64"/>
      <c r="S1206" s="64"/>
    </row>
    <row r="1207" spans="1:19" hidden="1" x14ac:dyDescent="0.25">
      <c r="A1207" s="55">
        <v>392</v>
      </c>
      <c r="B1207" s="67" t="s">
        <v>448</v>
      </c>
      <c r="C1207" s="129">
        <f t="shared" si="108"/>
        <v>7674997.6699999999</v>
      </c>
      <c r="D1207" s="63">
        <v>29582.58</v>
      </c>
      <c r="E1207" s="64"/>
      <c r="F1207" s="68">
        <v>1978491.38</v>
      </c>
      <c r="G1207" s="68">
        <v>2722068.51</v>
      </c>
      <c r="H1207" s="64">
        <v>1385892.16</v>
      </c>
      <c r="I1207" s="64">
        <v>580912.96</v>
      </c>
      <c r="J1207" s="64">
        <v>978050.08000000007</v>
      </c>
      <c r="K1207" s="64"/>
      <c r="L1207" s="65"/>
      <c r="M1207" s="64"/>
      <c r="N1207" s="64"/>
      <c r="O1207" s="64"/>
      <c r="P1207" s="69"/>
      <c r="Q1207" s="64"/>
      <c r="R1207" s="64"/>
      <c r="S1207" s="64"/>
    </row>
    <row r="1208" spans="1:19" hidden="1" x14ac:dyDescent="0.25">
      <c r="A1208" s="55">
        <v>393</v>
      </c>
      <c r="B1208" s="67" t="s">
        <v>452</v>
      </c>
      <c r="C1208" s="129">
        <f t="shared" si="108"/>
        <v>6568953.6699999999</v>
      </c>
      <c r="D1208" s="63">
        <f t="shared" ref="D1208:D1211" si="110">ROUND((F1208+G1208+H1208+I1208+J1208+K1208+M1208+O1208+P1208+Q1208+R1208+S1208)*0.0214,2)</f>
        <v>137630.32</v>
      </c>
      <c r="E1208" s="64"/>
      <c r="F1208" s="68"/>
      <c r="G1208" s="68"/>
      <c r="H1208" s="64">
        <v>3138346.92</v>
      </c>
      <c r="I1208" s="64">
        <v>2134907.38</v>
      </c>
      <c r="J1208" s="64">
        <v>1158069.0499999998</v>
      </c>
      <c r="K1208" s="64"/>
      <c r="L1208" s="65"/>
      <c r="M1208" s="64"/>
      <c r="N1208" s="64"/>
      <c r="O1208" s="64"/>
      <c r="P1208" s="64"/>
      <c r="Q1208" s="64"/>
      <c r="R1208" s="64"/>
      <c r="S1208" s="64"/>
    </row>
    <row r="1209" spans="1:19" hidden="1" x14ac:dyDescent="0.25">
      <c r="A1209" s="55">
        <v>394</v>
      </c>
      <c r="B1209" s="67" t="s">
        <v>456</v>
      </c>
      <c r="C1209" s="129">
        <f t="shared" si="108"/>
        <v>2439927.42</v>
      </c>
      <c r="D1209" s="63">
        <f t="shared" si="110"/>
        <v>51120.47</v>
      </c>
      <c r="E1209" s="64"/>
      <c r="F1209" s="68">
        <v>2388806.9500000002</v>
      </c>
      <c r="G1209" s="69"/>
      <c r="H1209" s="69"/>
      <c r="I1209" s="69"/>
      <c r="J1209" s="69"/>
      <c r="K1209" s="64"/>
      <c r="L1209" s="65"/>
      <c r="M1209" s="64"/>
      <c r="N1209" s="64"/>
      <c r="O1209" s="69"/>
      <c r="P1209" s="69"/>
      <c r="Q1209" s="69"/>
      <c r="R1209" s="64"/>
      <c r="S1209" s="64"/>
    </row>
    <row r="1210" spans="1:19" hidden="1" x14ac:dyDescent="0.25">
      <c r="A1210" s="55">
        <v>395</v>
      </c>
      <c r="B1210" s="67" t="s">
        <v>457</v>
      </c>
      <c r="C1210" s="129">
        <f t="shared" si="108"/>
        <v>2140572.4</v>
      </c>
      <c r="D1210" s="63">
        <f t="shared" si="110"/>
        <v>44848.49</v>
      </c>
      <c r="E1210" s="64"/>
      <c r="F1210" s="68">
        <v>2095723.91</v>
      </c>
      <c r="G1210" s="69"/>
      <c r="H1210" s="69"/>
      <c r="I1210" s="69"/>
      <c r="J1210" s="69"/>
      <c r="K1210" s="64"/>
      <c r="L1210" s="65"/>
      <c r="M1210" s="64"/>
      <c r="N1210" s="64"/>
      <c r="O1210" s="69"/>
      <c r="P1210" s="69"/>
      <c r="Q1210" s="69"/>
      <c r="R1210" s="64"/>
      <c r="S1210" s="64"/>
    </row>
    <row r="1211" spans="1:19" hidden="1" x14ac:dyDescent="0.25">
      <c r="A1211" s="55">
        <v>396</v>
      </c>
      <c r="B1211" s="67" t="s">
        <v>458</v>
      </c>
      <c r="C1211" s="129">
        <f t="shared" si="108"/>
        <v>2435633.39</v>
      </c>
      <c r="D1211" s="63">
        <f t="shared" si="110"/>
        <v>51030.5</v>
      </c>
      <c r="E1211" s="64"/>
      <c r="F1211" s="66">
        <v>2384602.89</v>
      </c>
      <c r="G1211" s="64"/>
      <c r="H1211" s="64"/>
      <c r="I1211" s="64"/>
      <c r="J1211" s="64"/>
      <c r="K1211" s="64"/>
      <c r="L1211" s="65"/>
      <c r="M1211" s="64"/>
      <c r="N1211" s="64"/>
      <c r="O1211" s="64"/>
      <c r="P1211" s="64"/>
      <c r="Q1211" s="69"/>
      <c r="R1211" s="64"/>
      <c r="S1211" s="64"/>
    </row>
    <row r="1212" spans="1:19" hidden="1" x14ac:dyDescent="0.25">
      <c r="A1212" s="55">
        <v>397</v>
      </c>
      <c r="B1212" s="67" t="s">
        <v>466</v>
      </c>
      <c r="C1212" s="129">
        <f t="shared" ref="C1212:C1240" si="111">ROUND(SUM(D1212+E1212+F1212+G1212+H1212+I1212+J1212+K1212+M1212+O1212+P1212+Q1212+R1212+S1212),2)</f>
        <v>4423236.05</v>
      </c>
      <c r="D1212" s="63">
        <v>20297.89</v>
      </c>
      <c r="E1212" s="64"/>
      <c r="F1212" s="68"/>
      <c r="G1212" s="64">
        <v>1339291.1599999999</v>
      </c>
      <c r="H1212" s="64">
        <v>1419283.28</v>
      </c>
      <c r="I1212" s="64">
        <v>362383.48</v>
      </c>
      <c r="J1212" s="64">
        <v>1281980.24</v>
      </c>
      <c r="K1212" s="64"/>
      <c r="L1212" s="65"/>
      <c r="M1212" s="64"/>
      <c r="N1212" s="64"/>
      <c r="O1212" s="64"/>
      <c r="P1212" s="64"/>
      <c r="Q1212" s="64"/>
      <c r="R1212" s="64"/>
      <c r="S1212" s="64"/>
    </row>
    <row r="1213" spans="1:19" hidden="1" x14ac:dyDescent="0.25">
      <c r="A1213" s="55">
        <v>398</v>
      </c>
      <c r="B1213" s="67" t="s">
        <v>467</v>
      </c>
      <c r="C1213" s="129">
        <f t="shared" si="111"/>
        <v>7472917.0800000001</v>
      </c>
      <c r="D1213" s="63">
        <v>42280.32</v>
      </c>
      <c r="E1213" s="64"/>
      <c r="F1213" s="64"/>
      <c r="G1213" s="68">
        <v>6317613.6399999997</v>
      </c>
      <c r="H1213" s="64"/>
      <c r="I1213" s="64"/>
      <c r="J1213" s="64"/>
      <c r="K1213" s="69"/>
      <c r="L1213" s="65"/>
      <c r="M1213" s="64"/>
      <c r="N1213" s="64"/>
      <c r="O1213" s="69"/>
      <c r="P1213" s="68">
        <v>1113023.1200000001</v>
      </c>
      <c r="Q1213" s="64"/>
      <c r="R1213" s="64"/>
      <c r="S1213" s="64"/>
    </row>
    <row r="1214" spans="1:19" hidden="1" x14ac:dyDescent="0.25">
      <c r="A1214" s="55">
        <v>399</v>
      </c>
      <c r="B1214" s="67" t="s">
        <v>468</v>
      </c>
      <c r="C1214" s="129">
        <f t="shared" si="111"/>
        <v>298501.96999999997</v>
      </c>
      <c r="D1214" s="63">
        <v>1688.69</v>
      </c>
      <c r="E1214" s="64"/>
      <c r="F1214" s="64"/>
      <c r="G1214" s="69"/>
      <c r="H1214" s="64"/>
      <c r="I1214" s="64"/>
      <c r="J1214" s="64"/>
      <c r="K1214" s="64"/>
      <c r="L1214" s="65"/>
      <c r="M1214" s="64"/>
      <c r="N1214" s="64"/>
      <c r="O1214" s="69"/>
      <c r="P1214" s="68">
        <v>296813.28000000003</v>
      </c>
      <c r="Q1214" s="64"/>
      <c r="R1214" s="64"/>
      <c r="S1214" s="64"/>
    </row>
    <row r="1215" spans="1:19" hidden="1" x14ac:dyDescent="0.25">
      <c r="A1215" s="55">
        <v>400</v>
      </c>
      <c r="B1215" s="67" t="s">
        <v>469</v>
      </c>
      <c r="C1215" s="129">
        <f t="shared" si="111"/>
        <v>8426746.1999999993</v>
      </c>
      <c r="D1215" s="63">
        <v>47675.72</v>
      </c>
      <c r="E1215" s="64"/>
      <c r="F1215" s="64"/>
      <c r="G1215" s="64"/>
      <c r="H1215" s="68">
        <v>3882950.99</v>
      </c>
      <c r="I1215" s="68">
        <v>1616784.35</v>
      </c>
      <c r="J1215" s="68">
        <v>2879335.14</v>
      </c>
      <c r="K1215" s="69"/>
      <c r="L1215" s="65"/>
      <c r="M1215" s="64"/>
      <c r="N1215" s="64"/>
      <c r="O1215" s="64"/>
      <c r="P1215" s="64"/>
      <c r="Q1215" s="64"/>
      <c r="R1215" s="64"/>
      <c r="S1215" s="64"/>
    </row>
    <row r="1216" spans="1:19" hidden="1" x14ac:dyDescent="0.25">
      <c r="A1216" s="55">
        <v>401</v>
      </c>
      <c r="B1216" s="67" t="s">
        <v>1012</v>
      </c>
      <c r="C1216" s="129">
        <f t="shared" si="111"/>
        <v>12710636.52</v>
      </c>
      <c r="D1216" s="63">
        <f>ROUND((F1216+G1216+H1216+I1216+J1216+K1216+M1216+O1216+P1216+Q1216+R1216+S1216)*0.0214,2)</f>
        <v>264677.96000000002</v>
      </c>
      <c r="E1216" s="64">
        <v>77829.759999999995</v>
      </c>
      <c r="F1216" s="64"/>
      <c r="G1216" s="64"/>
      <c r="H1216" s="64"/>
      <c r="I1216" s="64"/>
      <c r="J1216" s="64"/>
      <c r="K1216" s="64"/>
      <c r="L1216" s="65">
        <v>5</v>
      </c>
      <c r="M1216" s="64">
        <v>12368128.800000001</v>
      </c>
      <c r="N1216" s="64"/>
      <c r="O1216" s="69"/>
      <c r="P1216" s="68"/>
      <c r="Q1216" s="64"/>
      <c r="R1216" s="64"/>
      <c r="S1216" s="64"/>
    </row>
    <row r="1217" spans="1:19" hidden="1" x14ac:dyDescent="0.25">
      <c r="A1217" s="55">
        <v>402</v>
      </c>
      <c r="B1217" s="67" t="s">
        <v>905</v>
      </c>
      <c r="C1217" s="129">
        <f t="shared" si="111"/>
        <v>407943.21</v>
      </c>
      <c r="D1217" s="63"/>
      <c r="E1217" s="64">
        <v>407943.21</v>
      </c>
      <c r="F1217" s="64"/>
      <c r="G1217" s="64"/>
      <c r="H1217" s="64"/>
      <c r="I1217" s="64"/>
      <c r="J1217" s="64"/>
      <c r="K1217" s="64"/>
      <c r="L1217" s="65"/>
      <c r="M1217" s="64"/>
      <c r="N1217" s="64"/>
      <c r="O1217" s="66"/>
      <c r="P1217" s="64"/>
      <c r="Q1217" s="66"/>
      <c r="R1217" s="64"/>
      <c r="S1217" s="64"/>
    </row>
    <row r="1218" spans="1:19" hidden="1" x14ac:dyDescent="0.25">
      <c r="A1218" s="55">
        <v>403</v>
      </c>
      <c r="B1218" s="67" t="s">
        <v>906</v>
      </c>
      <c r="C1218" s="129">
        <f t="shared" si="111"/>
        <v>509643.57</v>
      </c>
      <c r="D1218" s="63"/>
      <c r="E1218" s="64">
        <v>509643.57</v>
      </c>
      <c r="F1218" s="64"/>
      <c r="G1218" s="66"/>
      <c r="H1218" s="66"/>
      <c r="I1218" s="66"/>
      <c r="J1218" s="66"/>
      <c r="K1218" s="64"/>
      <c r="L1218" s="65"/>
      <c r="M1218" s="64"/>
      <c r="N1218" s="64"/>
      <c r="O1218" s="66"/>
      <c r="P1218" s="66"/>
      <c r="Q1218" s="66"/>
      <c r="R1218" s="64"/>
      <c r="S1218" s="64"/>
    </row>
    <row r="1219" spans="1:19" hidden="1" x14ac:dyDescent="0.25">
      <c r="A1219" s="55">
        <v>404</v>
      </c>
      <c r="B1219" s="67" t="s">
        <v>907</v>
      </c>
      <c r="C1219" s="129">
        <f t="shared" si="111"/>
        <v>1261398.1200000001</v>
      </c>
      <c r="D1219" s="63"/>
      <c r="E1219" s="64">
        <v>1261398.1200000001</v>
      </c>
      <c r="F1219" s="64"/>
      <c r="G1219" s="66"/>
      <c r="H1219" s="66"/>
      <c r="I1219" s="66"/>
      <c r="J1219" s="66"/>
      <c r="K1219" s="64"/>
      <c r="L1219" s="65"/>
      <c r="M1219" s="64"/>
      <c r="N1219" s="64"/>
      <c r="O1219" s="66"/>
      <c r="P1219" s="66"/>
      <c r="Q1219" s="66"/>
      <c r="R1219" s="64"/>
      <c r="S1219" s="64"/>
    </row>
    <row r="1220" spans="1:19" hidden="1" x14ac:dyDescent="0.25">
      <c r="A1220" s="55">
        <v>405</v>
      </c>
      <c r="B1220" s="67" t="s">
        <v>471</v>
      </c>
      <c r="C1220" s="129">
        <f t="shared" si="111"/>
        <v>8742580.9100000001</v>
      </c>
      <c r="D1220" s="63">
        <f>ROUND((F1220+G1220+H1220+I1220+J1220+K1220+M1220+O1220+P1220+Q1220+R1220+S1220)*0.0214,2)</f>
        <v>183171.36</v>
      </c>
      <c r="E1220" s="64"/>
      <c r="F1220" s="64"/>
      <c r="G1220" s="66">
        <v>3571099.17</v>
      </c>
      <c r="H1220" s="68">
        <v>2380122.71</v>
      </c>
      <c r="I1220" s="68">
        <v>1119347.21</v>
      </c>
      <c r="J1220" s="68">
        <v>1488840.46</v>
      </c>
      <c r="K1220" s="64"/>
      <c r="L1220" s="65"/>
      <c r="M1220" s="64"/>
      <c r="N1220" s="64"/>
      <c r="O1220" s="68"/>
      <c r="P1220" s="68"/>
      <c r="Q1220" s="68"/>
      <c r="R1220" s="64"/>
      <c r="S1220" s="64"/>
    </row>
    <row r="1221" spans="1:19" hidden="1" x14ac:dyDescent="0.25">
      <c r="A1221" s="55">
        <v>406</v>
      </c>
      <c r="B1221" s="67" t="s">
        <v>1090</v>
      </c>
      <c r="C1221" s="129">
        <f t="shared" si="111"/>
        <v>12553702.960000001</v>
      </c>
      <c r="D1221" s="63">
        <v>266763.76</v>
      </c>
      <c r="E1221" s="64">
        <v>77144.399999999994</v>
      </c>
      <c r="F1221" s="64"/>
      <c r="G1221" s="66"/>
      <c r="H1221" s="68"/>
      <c r="I1221" s="68"/>
      <c r="J1221" s="68"/>
      <c r="K1221" s="64"/>
      <c r="L1221" s="65">
        <v>5</v>
      </c>
      <c r="M1221" s="64">
        <v>12209794.800000001</v>
      </c>
      <c r="N1221" s="64"/>
      <c r="O1221" s="68"/>
      <c r="P1221" s="68"/>
      <c r="Q1221" s="68"/>
      <c r="R1221" s="64"/>
      <c r="S1221" s="64"/>
    </row>
    <row r="1222" spans="1:19" hidden="1" x14ac:dyDescent="0.25">
      <c r="A1222" s="55">
        <v>407</v>
      </c>
      <c r="B1222" s="67" t="s">
        <v>908</v>
      </c>
      <c r="C1222" s="129">
        <f t="shared" si="111"/>
        <v>2409153.61</v>
      </c>
      <c r="D1222" s="63"/>
      <c r="E1222" s="64">
        <v>2409153.61</v>
      </c>
      <c r="F1222" s="68"/>
      <c r="G1222" s="66"/>
      <c r="H1222" s="68"/>
      <c r="I1222" s="68"/>
      <c r="J1222" s="68"/>
      <c r="K1222" s="64"/>
      <c r="L1222" s="65"/>
      <c r="M1222" s="64"/>
      <c r="N1222" s="64"/>
      <c r="O1222" s="68"/>
      <c r="P1222" s="64"/>
      <c r="Q1222" s="68"/>
      <c r="R1222" s="64"/>
      <c r="S1222" s="64"/>
    </row>
    <row r="1223" spans="1:19" hidden="1" x14ac:dyDescent="0.25">
      <c r="A1223" s="55">
        <v>408</v>
      </c>
      <c r="B1223" s="67" t="s">
        <v>909</v>
      </c>
      <c r="C1223" s="129">
        <f t="shared" si="111"/>
        <v>120638.56</v>
      </c>
      <c r="D1223" s="63"/>
      <c r="E1223" s="64">
        <v>120638.56</v>
      </c>
      <c r="F1223" s="64"/>
      <c r="G1223" s="66"/>
      <c r="H1223" s="64"/>
      <c r="I1223" s="64"/>
      <c r="J1223" s="64"/>
      <c r="K1223" s="64"/>
      <c r="L1223" s="65"/>
      <c r="M1223" s="64"/>
      <c r="N1223" s="64"/>
      <c r="O1223" s="64"/>
      <c r="P1223" s="64"/>
      <c r="Q1223" s="64"/>
      <c r="R1223" s="64"/>
      <c r="S1223" s="64"/>
    </row>
    <row r="1224" spans="1:19" hidden="1" x14ac:dyDescent="0.25">
      <c r="A1224" s="55">
        <v>409</v>
      </c>
      <c r="B1224" s="67" t="s">
        <v>480</v>
      </c>
      <c r="C1224" s="129">
        <f t="shared" si="111"/>
        <v>2640519.7799999998</v>
      </c>
      <c r="D1224" s="63">
        <v>13502.86</v>
      </c>
      <c r="E1224" s="64"/>
      <c r="F1224" s="64"/>
      <c r="G1224" s="64"/>
      <c r="H1224" s="68">
        <v>1275671.58</v>
      </c>
      <c r="I1224" s="68">
        <v>660699.17999999993</v>
      </c>
      <c r="J1224" s="68">
        <v>690646.16</v>
      </c>
      <c r="K1224" s="68"/>
      <c r="L1224" s="65"/>
      <c r="M1224" s="64"/>
      <c r="N1224" s="64"/>
      <c r="O1224" s="64"/>
      <c r="P1224" s="64"/>
      <c r="Q1224" s="64"/>
      <c r="R1224" s="64"/>
      <c r="S1224" s="64"/>
    </row>
    <row r="1225" spans="1:19" hidden="1" x14ac:dyDescent="0.25">
      <c r="A1225" s="55">
        <v>410</v>
      </c>
      <c r="B1225" s="67" t="s">
        <v>910</v>
      </c>
      <c r="C1225" s="129">
        <f t="shared" si="111"/>
        <v>460585.77</v>
      </c>
      <c r="D1225" s="63"/>
      <c r="E1225" s="64">
        <v>460585.77</v>
      </c>
      <c r="F1225" s="68"/>
      <c r="G1225" s="69"/>
      <c r="H1225" s="64"/>
      <c r="I1225" s="64"/>
      <c r="J1225" s="64"/>
      <c r="K1225" s="64"/>
      <c r="L1225" s="65"/>
      <c r="M1225" s="64"/>
      <c r="N1225" s="64"/>
      <c r="O1225" s="68"/>
      <c r="P1225" s="64"/>
      <c r="Q1225" s="68"/>
      <c r="R1225" s="64"/>
      <c r="S1225" s="64"/>
    </row>
    <row r="1226" spans="1:19" hidden="1" x14ac:dyDescent="0.25">
      <c r="A1226" s="55">
        <v>411</v>
      </c>
      <c r="B1226" s="67" t="s">
        <v>911</v>
      </c>
      <c r="C1226" s="129">
        <f t="shared" si="111"/>
        <v>630136.82999999996</v>
      </c>
      <c r="D1226" s="63"/>
      <c r="E1226" s="64">
        <v>630136.82999999996</v>
      </c>
      <c r="F1226" s="69"/>
      <c r="G1226" s="64"/>
      <c r="H1226" s="68"/>
      <c r="I1226" s="68"/>
      <c r="J1226" s="68"/>
      <c r="K1226" s="64"/>
      <c r="L1226" s="65"/>
      <c r="M1226" s="64"/>
      <c r="N1226" s="64"/>
      <c r="O1226" s="64"/>
      <c r="P1226" s="64"/>
      <c r="Q1226" s="68"/>
      <c r="R1226" s="64"/>
      <c r="S1226" s="64"/>
    </row>
    <row r="1227" spans="1:19" hidden="1" x14ac:dyDescent="0.25">
      <c r="A1227" s="55">
        <v>412</v>
      </c>
      <c r="B1227" s="67" t="s">
        <v>485</v>
      </c>
      <c r="C1227" s="129">
        <f t="shared" si="111"/>
        <v>1342394.58</v>
      </c>
      <c r="D1227" s="63">
        <v>4388.66</v>
      </c>
      <c r="E1227" s="64"/>
      <c r="F1227" s="66">
        <v>1338005.92</v>
      </c>
      <c r="G1227" s="69"/>
      <c r="H1227" s="69"/>
      <c r="I1227" s="69"/>
      <c r="J1227" s="69"/>
      <c r="K1227" s="64"/>
      <c r="L1227" s="65"/>
      <c r="M1227" s="64"/>
      <c r="N1227" s="64"/>
      <c r="O1227" s="69"/>
      <c r="P1227" s="64"/>
      <c r="Q1227" s="69"/>
      <c r="R1227" s="64"/>
      <c r="S1227" s="64"/>
    </row>
    <row r="1228" spans="1:19" hidden="1" x14ac:dyDescent="0.25">
      <c r="A1228" s="55">
        <v>413</v>
      </c>
      <c r="B1228" s="67" t="s">
        <v>912</v>
      </c>
      <c r="C1228" s="129">
        <f t="shared" si="111"/>
        <v>3463440.22</v>
      </c>
      <c r="D1228" s="63">
        <v>68185.95</v>
      </c>
      <c r="E1228" s="64">
        <v>160626.62</v>
      </c>
      <c r="F1228" s="66"/>
      <c r="G1228" s="69"/>
      <c r="H1228" s="69"/>
      <c r="I1228" s="69"/>
      <c r="J1228" s="69"/>
      <c r="K1228" s="64"/>
      <c r="L1228" s="65">
        <v>2</v>
      </c>
      <c r="M1228" s="64">
        <v>3234627.65</v>
      </c>
      <c r="N1228" s="64"/>
      <c r="O1228" s="64"/>
      <c r="P1228" s="64"/>
      <c r="Q1228" s="69"/>
      <c r="R1228" s="64"/>
      <c r="S1228" s="64"/>
    </row>
    <row r="1229" spans="1:19" hidden="1" x14ac:dyDescent="0.25">
      <c r="A1229" s="55">
        <v>414</v>
      </c>
      <c r="B1229" s="67" t="s">
        <v>1016</v>
      </c>
      <c r="C1229" s="129">
        <f t="shared" si="111"/>
        <v>4890760.24</v>
      </c>
      <c r="D1229" s="63">
        <v>52496.72</v>
      </c>
      <c r="E1229" s="64">
        <v>52496.72</v>
      </c>
      <c r="F1229" s="69"/>
      <c r="G1229" s="69"/>
      <c r="H1229" s="66"/>
      <c r="I1229" s="66"/>
      <c r="J1229" s="66"/>
      <c r="K1229" s="64"/>
      <c r="L1229" s="65">
        <v>2</v>
      </c>
      <c r="M1229" s="64">
        <v>4785766.8</v>
      </c>
      <c r="N1229" s="64"/>
      <c r="O1229" s="69"/>
      <c r="P1229" s="64"/>
      <c r="Q1229" s="68"/>
      <c r="R1229" s="64"/>
      <c r="S1229" s="64"/>
    </row>
    <row r="1230" spans="1:19" hidden="1" x14ac:dyDescent="0.25">
      <c r="A1230" s="55">
        <v>415</v>
      </c>
      <c r="B1230" s="67" t="s">
        <v>913</v>
      </c>
      <c r="C1230" s="129">
        <f t="shared" si="111"/>
        <v>851001.07</v>
      </c>
      <c r="D1230" s="63"/>
      <c r="E1230" s="64">
        <v>851001.07</v>
      </c>
      <c r="F1230" s="69"/>
      <c r="G1230" s="69"/>
      <c r="H1230" s="69"/>
      <c r="I1230" s="69"/>
      <c r="J1230" s="69"/>
      <c r="K1230" s="64"/>
      <c r="L1230" s="65"/>
      <c r="M1230" s="64"/>
      <c r="N1230" s="64"/>
      <c r="O1230" s="68"/>
      <c r="P1230" s="64"/>
      <c r="Q1230" s="66"/>
      <c r="R1230" s="64"/>
      <c r="S1230" s="64"/>
    </row>
    <row r="1231" spans="1:19" hidden="1" x14ac:dyDescent="0.25">
      <c r="A1231" s="55">
        <v>416</v>
      </c>
      <c r="B1231" s="67" t="s">
        <v>914</v>
      </c>
      <c r="C1231" s="129">
        <f t="shared" si="111"/>
        <v>292644.59999999998</v>
      </c>
      <c r="D1231" s="63"/>
      <c r="E1231" s="64">
        <v>292644.59999999998</v>
      </c>
      <c r="F1231" s="64"/>
      <c r="G1231" s="69"/>
      <c r="H1231" s="69"/>
      <c r="I1231" s="69"/>
      <c r="J1231" s="69"/>
      <c r="K1231" s="64"/>
      <c r="L1231" s="65"/>
      <c r="M1231" s="64"/>
      <c r="N1231" s="64"/>
      <c r="O1231" s="68"/>
      <c r="P1231" s="64"/>
      <c r="Q1231" s="66"/>
      <c r="R1231" s="64"/>
      <c r="S1231" s="64"/>
    </row>
    <row r="1232" spans="1:19" hidden="1" x14ac:dyDescent="0.25">
      <c r="A1232" s="55">
        <v>417</v>
      </c>
      <c r="B1232" s="67" t="s">
        <v>1069</v>
      </c>
      <c r="C1232" s="129">
        <f t="shared" si="111"/>
        <v>494276.62</v>
      </c>
      <c r="D1232" s="63"/>
      <c r="E1232" s="64">
        <v>494276.62</v>
      </c>
      <c r="F1232" s="64"/>
      <c r="G1232" s="64"/>
      <c r="H1232" s="64"/>
      <c r="I1232" s="64"/>
      <c r="J1232" s="64"/>
      <c r="K1232" s="64"/>
      <c r="L1232" s="65"/>
      <c r="M1232" s="64"/>
      <c r="N1232" s="64"/>
      <c r="O1232" s="68"/>
      <c r="P1232" s="64"/>
      <c r="Q1232" s="68"/>
      <c r="R1232" s="64"/>
      <c r="S1232" s="64"/>
    </row>
    <row r="1233" spans="1:19" hidden="1" x14ac:dyDescent="0.25">
      <c r="A1233" s="55">
        <v>418</v>
      </c>
      <c r="B1233" s="67" t="s">
        <v>491</v>
      </c>
      <c r="C1233" s="129">
        <f t="shared" si="111"/>
        <v>785735.25</v>
      </c>
      <c r="D1233" s="63"/>
      <c r="E1233" s="64">
        <v>785735.25</v>
      </c>
      <c r="F1233" s="64"/>
      <c r="G1233" s="66"/>
      <c r="H1233" s="64"/>
      <c r="I1233" s="64"/>
      <c r="J1233" s="64"/>
      <c r="K1233" s="64"/>
      <c r="L1233" s="65"/>
      <c r="M1233" s="64"/>
      <c r="N1233" s="64"/>
      <c r="O1233" s="64"/>
      <c r="P1233" s="64"/>
      <c r="Q1233" s="64"/>
      <c r="R1233" s="64"/>
      <c r="S1233" s="64"/>
    </row>
    <row r="1234" spans="1:19" hidden="1" x14ac:dyDescent="0.25">
      <c r="A1234" s="55">
        <v>419</v>
      </c>
      <c r="B1234" s="67" t="s">
        <v>492</v>
      </c>
      <c r="C1234" s="129">
        <f t="shared" si="111"/>
        <v>6234130.2000000002</v>
      </c>
      <c r="D1234" s="63">
        <v>97208.83</v>
      </c>
      <c r="E1234" s="64"/>
      <c r="F1234" s="64"/>
      <c r="G1234" s="66">
        <v>3264871.0700000003</v>
      </c>
      <c r="H1234" s="66">
        <v>1370056.18</v>
      </c>
      <c r="I1234" s="66">
        <v>631674.93000000005</v>
      </c>
      <c r="J1234" s="66">
        <v>870319.19</v>
      </c>
      <c r="K1234" s="64"/>
      <c r="L1234" s="65"/>
      <c r="M1234" s="64"/>
      <c r="N1234" s="64"/>
      <c r="O1234" s="64"/>
      <c r="P1234" s="64"/>
      <c r="Q1234" s="64"/>
      <c r="R1234" s="64"/>
      <c r="S1234" s="64"/>
    </row>
    <row r="1235" spans="1:19" hidden="1" x14ac:dyDescent="0.25">
      <c r="A1235" s="55">
        <v>420</v>
      </c>
      <c r="B1235" s="67" t="s">
        <v>915</v>
      </c>
      <c r="C1235" s="129">
        <f t="shared" si="111"/>
        <v>335790.62</v>
      </c>
      <c r="D1235" s="63"/>
      <c r="E1235" s="64">
        <v>335790.62</v>
      </c>
      <c r="F1235" s="69"/>
      <c r="G1235" s="66"/>
      <c r="H1235" s="69"/>
      <c r="I1235" s="69"/>
      <c r="J1235" s="69"/>
      <c r="K1235" s="64"/>
      <c r="L1235" s="65"/>
      <c r="M1235" s="64"/>
      <c r="N1235" s="64"/>
      <c r="O1235" s="69"/>
      <c r="P1235" s="64"/>
      <c r="Q1235" s="64"/>
      <c r="R1235" s="64"/>
      <c r="S1235" s="64"/>
    </row>
    <row r="1236" spans="1:19" hidden="1" x14ac:dyDescent="0.25">
      <c r="A1236" s="55">
        <v>421</v>
      </c>
      <c r="B1236" s="67" t="s">
        <v>916</v>
      </c>
      <c r="C1236" s="129">
        <f t="shared" si="111"/>
        <v>173584.22</v>
      </c>
      <c r="D1236" s="63"/>
      <c r="E1236" s="64">
        <v>173584.22</v>
      </c>
      <c r="F1236" s="69"/>
      <c r="G1236" s="69"/>
      <c r="H1236" s="69"/>
      <c r="I1236" s="69"/>
      <c r="J1236" s="69"/>
      <c r="K1236" s="64"/>
      <c r="L1236" s="65"/>
      <c r="M1236" s="64"/>
      <c r="N1236" s="64"/>
      <c r="O1236" s="64"/>
      <c r="P1236" s="64"/>
      <c r="Q1236" s="68"/>
      <c r="R1236" s="64"/>
      <c r="S1236" s="64"/>
    </row>
    <row r="1237" spans="1:19" hidden="1" x14ac:dyDescent="0.25">
      <c r="A1237" s="55">
        <v>422</v>
      </c>
      <c r="B1237" s="67" t="s">
        <v>917</v>
      </c>
      <c r="C1237" s="129">
        <f t="shared" si="111"/>
        <v>672436.99</v>
      </c>
      <c r="D1237" s="63"/>
      <c r="E1237" s="64">
        <v>672436.99</v>
      </c>
      <c r="F1237" s="64"/>
      <c r="G1237" s="69"/>
      <c r="H1237" s="64"/>
      <c r="I1237" s="64"/>
      <c r="J1237" s="64"/>
      <c r="K1237" s="64"/>
      <c r="L1237" s="65"/>
      <c r="M1237" s="64"/>
      <c r="N1237" s="64"/>
      <c r="O1237" s="66"/>
      <c r="P1237" s="69"/>
      <c r="Q1237" s="66"/>
      <c r="R1237" s="64"/>
      <c r="S1237" s="64"/>
    </row>
    <row r="1238" spans="1:19" hidden="1" x14ac:dyDescent="0.25">
      <c r="A1238" s="55">
        <v>423</v>
      </c>
      <c r="B1238" s="67" t="s">
        <v>498</v>
      </c>
      <c r="C1238" s="129">
        <f t="shared" si="111"/>
        <v>5355414.75</v>
      </c>
      <c r="D1238" s="63">
        <v>109996.42</v>
      </c>
      <c r="E1238" s="64"/>
      <c r="F1238" s="64"/>
      <c r="G1238" s="68">
        <v>5245418.33</v>
      </c>
      <c r="H1238" s="69"/>
      <c r="I1238" s="69"/>
      <c r="J1238" s="69"/>
      <c r="K1238" s="64"/>
      <c r="L1238" s="65"/>
      <c r="M1238" s="64"/>
      <c r="N1238" s="64"/>
      <c r="O1238" s="69"/>
      <c r="P1238" s="64"/>
      <c r="Q1238" s="69"/>
      <c r="R1238" s="64"/>
      <c r="S1238" s="64"/>
    </row>
    <row r="1239" spans="1:19" hidden="1" x14ac:dyDescent="0.25">
      <c r="A1239" s="55">
        <v>424</v>
      </c>
      <c r="B1239" s="67" t="s">
        <v>499</v>
      </c>
      <c r="C1239" s="129">
        <f t="shared" si="111"/>
        <v>5015691.3600000003</v>
      </c>
      <c r="D1239" s="63">
        <v>92168.35</v>
      </c>
      <c r="E1239" s="64"/>
      <c r="F1239" s="64"/>
      <c r="G1239" s="66">
        <v>4923523.01</v>
      </c>
      <c r="H1239" s="69"/>
      <c r="I1239" s="64"/>
      <c r="J1239" s="64"/>
      <c r="K1239" s="64"/>
      <c r="L1239" s="65"/>
      <c r="M1239" s="64"/>
      <c r="N1239" s="64"/>
      <c r="O1239" s="69"/>
      <c r="P1239" s="64"/>
      <c r="Q1239" s="69"/>
      <c r="R1239" s="64"/>
      <c r="S1239" s="64"/>
    </row>
    <row r="1240" spans="1:19" hidden="1" x14ac:dyDescent="0.25">
      <c r="A1240" s="55">
        <v>425</v>
      </c>
      <c r="B1240" s="67" t="s">
        <v>502</v>
      </c>
      <c r="C1240" s="129">
        <f t="shared" si="111"/>
        <v>4566208.9400000004</v>
      </c>
      <c r="D1240" s="63">
        <v>39248.75</v>
      </c>
      <c r="E1240" s="64"/>
      <c r="F1240" s="64"/>
      <c r="G1240" s="66">
        <v>4526960.1899999995</v>
      </c>
      <c r="H1240" s="69"/>
      <c r="I1240" s="69"/>
      <c r="J1240" s="69"/>
      <c r="K1240" s="64"/>
      <c r="L1240" s="65"/>
      <c r="M1240" s="64"/>
      <c r="N1240" s="64"/>
      <c r="O1240" s="64"/>
      <c r="P1240" s="69"/>
      <c r="Q1240" s="69"/>
      <c r="R1240" s="64"/>
      <c r="S1240" s="64"/>
    </row>
    <row r="1241" spans="1:19" hidden="1" x14ac:dyDescent="0.25">
      <c r="A1241" s="55">
        <v>426</v>
      </c>
      <c r="B1241" s="67" t="s">
        <v>503</v>
      </c>
      <c r="C1241" s="129">
        <f t="shared" ref="C1241:C1270" si="112">ROUND(SUM(D1241+E1241+F1241+G1241+H1241+I1241+J1241+K1241+M1241+O1241+P1241+Q1241+R1241+S1241),2)</f>
        <v>1873531.72</v>
      </c>
      <c r="D1241" s="63">
        <v>16103.9</v>
      </c>
      <c r="E1241" s="64"/>
      <c r="F1241" s="64"/>
      <c r="G1241" s="68">
        <v>1857427.82</v>
      </c>
      <c r="H1241" s="64"/>
      <c r="I1241" s="64"/>
      <c r="J1241" s="64"/>
      <c r="K1241" s="64"/>
      <c r="L1241" s="65"/>
      <c r="M1241" s="64"/>
      <c r="N1241" s="64"/>
      <c r="O1241" s="69"/>
      <c r="P1241" s="69"/>
      <c r="Q1241" s="69"/>
      <c r="R1241" s="64"/>
      <c r="S1241" s="64"/>
    </row>
    <row r="1242" spans="1:19" hidden="1" x14ac:dyDescent="0.25">
      <c r="A1242" s="55">
        <v>427</v>
      </c>
      <c r="B1242" s="67" t="s">
        <v>504</v>
      </c>
      <c r="C1242" s="129">
        <f t="shared" si="112"/>
        <v>3531156.62</v>
      </c>
      <c r="D1242" s="63">
        <v>30351.98</v>
      </c>
      <c r="E1242" s="64"/>
      <c r="F1242" s="64"/>
      <c r="G1242" s="68">
        <v>3500804.64</v>
      </c>
      <c r="H1242" s="64"/>
      <c r="I1242" s="64"/>
      <c r="J1242" s="69"/>
      <c r="K1242" s="64"/>
      <c r="L1242" s="65"/>
      <c r="M1242" s="64"/>
      <c r="N1242" s="64"/>
      <c r="O1242" s="64"/>
      <c r="P1242" s="64"/>
      <c r="Q1242" s="64"/>
      <c r="R1242" s="64"/>
      <c r="S1242" s="64"/>
    </row>
    <row r="1243" spans="1:19" hidden="1" x14ac:dyDescent="0.25">
      <c r="A1243" s="55">
        <v>428</v>
      </c>
      <c r="B1243" s="67" t="s">
        <v>505</v>
      </c>
      <c r="C1243" s="129">
        <f t="shared" si="112"/>
        <v>5087742.9400000004</v>
      </c>
      <c r="D1243" s="63">
        <v>85537.71</v>
      </c>
      <c r="E1243" s="64"/>
      <c r="F1243" s="69"/>
      <c r="G1243" s="66">
        <v>5002205.2300000004</v>
      </c>
      <c r="H1243" s="69"/>
      <c r="I1243" s="69"/>
      <c r="J1243" s="69"/>
      <c r="K1243" s="69"/>
      <c r="L1243" s="43"/>
      <c r="M1243" s="69"/>
      <c r="N1243" s="69"/>
      <c r="O1243" s="69"/>
      <c r="P1243" s="69"/>
      <c r="Q1243" s="69"/>
      <c r="R1243" s="64"/>
      <c r="S1243" s="64"/>
    </row>
    <row r="1244" spans="1:19" hidden="1" x14ac:dyDescent="0.25">
      <c r="A1244" s="55">
        <v>429</v>
      </c>
      <c r="B1244" s="67" t="s">
        <v>506</v>
      </c>
      <c r="C1244" s="129">
        <f t="shared" si="112"/>
        <v>1774074.76</v>
      </c>
      <c r="D1244" s="63">
        <v>29826.639999999999</v>
      </c>
      <c r="E1244" s="64"/>
      <c r="F1244" s="69"/>
      <c r="G1244" s="66">
        <v>1744248.12</v>
      </c>
      <c r="H1244" s="69"/>
      <c r="I1244" s="69"/>
      <c r="J1244" s="69"/>
      <c r="K1244" s="69"/>
      <c r="L1244" s="43"/>
      <c r="M1244" s="69"/>
      <c r="N1244" s="69"/>
      <c r="O1244" s="69"/>
      <c r="P1244" s="69"/>
      <c r="Q1244" s="69"/>
      <c r="R1244" s="64"/>
      <c r="S1244" s="64"/>
    </row>
    <row r="1245" spans="1:19" hidden="1" x14ac:dyDescent="0.25">
      <c r="A1245" s="55">
        <v>430</v>
      </c>
      <c r="B1245" s="67" t="s">
        <v>918</v>
      </c>
      <c r="C1245" s="129">
        <f t="shared" si="112"/>
        <v>799730.17</v>
      </c>
      <c r="D1245" s="63"/>
      <c r="E1245" s="64">
        <v>799730.17</v>
      </c>
      <c r="F1245" s="66"/>
      <c r="G1245" s="69"/>
      <c r="H1245" s="69"/>
      <c r="I1245" s="69"/>
      <c r="J1245" s="69"/>
      <c r="K1245" s="69"/>
      <c r="L1245" s="43"/>
      <c r="M1245" s="69"/>
      <c r="N1245" s="69"/>
      <c r="O1245" s="69"/>
      <c r="P1245" s="69"/>
      <c r="Q1245" s="66"/>
      <c r="R1245" s="64"/>
      <c r="S1245" s="64"/>
    </row>
    <row r="1246" spans="1:19" hidden="1" x14ac:dyDescent="0.25">
      <c r="A1246" s="55">
        <v>431</v>
      </c>
      <c r="B1246" s="67" t="s">
        <v>919</v>
      </c>
      <c r="C1246" s="129">
        <f t="shared" si="112"/>
        <v>501905.3</v>
      </c>
      <c r="D1246" s="63"/>
      <c r="E1246" s="64">
        <v>501905.3</v>
      </c>
      <c r="F1246" s="64"/>
      <c r="G1246" s="64"/>
      <c r="H1246" s="64"/>
      <c r="I1246" s="64"/>
      <c r="J1246" s="64"/>
      <c r="K1246" s="64"/>
      <c r="L1246" s="65"/>
      <c r="M1246" s="64"/>
      <c r="N1246" s="69"/>
      <c r="O1246" s="69"/>
      <c r="P1246" s="64"/>
      <c r="Q1246" s="66"/>
      <c r="R1246" s="64"/>
      <c r="S1246" s="64"/>
    </row>
    <row r="1247" spans="1:19" hidden="1" x14ac:dyDescent="0.25">
      <c r="A1247" s="55">
        <v>432</v>
      </c>
      <c r="B1247" s="67" t="s">
        <v>920</v>
      </c>
      <c r="C1247" s="129">
        <f t="shared" si="112"/>
        <v>371974.87</v>
      </c>
      <c r="D1247" s="63"/>
      <c r="E1247" s="64">
        <v>371974.87</v>
      </c>
      <c r="F1247" s="64"/>
      <c r="G1247" s="64"/>
      <c r="H1247" s="64"/>
      <c r="I1247" s="64"/>
      <c r="J1247" s="64"/>
      <c r="K1247" s="64"/>
      <c r="L1247" s="65"/>
      <c r="M1247" s="64"/>
      <c r="N1247" s="64"/>
      <c r="O1247" s="64"/>
      <c r="P1247" s="64"/>
      <c r="Q1247" s="66"/>
      <c r="R1247" s="64"/>
      <c r="S1247" s="64"/>
    </row>
    <row r="1248" spans="1:19" hidden="1" x14ac:dyDescent="0.25">
      <c r="A1248" s="55">
        <v>433</v>
      </c>
      <c r="B1248" s="67" t="s">
        <v>511</v>
      </c>
      <c r="C1248" s="129">
        <f t="shared" si="112"/>
        <v>5446813.7699999996</v>
      </c>
      <c r="D1248" s="63">
        <v>16832.939999999999</v>
      </c>
      <c r="E1248" s="64"/>
      <c r="F1248" s="66"/>
      <c r="G1248" s="68"/>
      <c r="H1248" s="66">
        <v>2557791.29</v>
      </c>
      <c r="I1248" s="66">
        <v>1113264.93</v>
      </c>
      <c r="J1248" s="66">
        <v>1758924.61</v>
      </c>
      <c r="K1248" s="64"/>
      <c r="L1248" s="65"/>
      <c r="M1248" s="64"/>
      <c r="N1248" s="64"/>
      <c r="O1248" s="64"/>
      <c r="P1248" s="64"/>
      <c r="Q1248" s="66"/>
      <c r="R1248" s="64"/>
      <c r="S1248" s="64"/>
    </row>
    <row r="1249" spans="1:19" hidden="1" x14ac:dyDescent="0.25">
      <c r="A1249" s="55">
        <v>434</v>
      </c>
      <c r="B1249" s="67" t="s">
        <v>513</v>
      </c>
      <c r="C1249" s="129">
        <f t="shared" si="112"/>
        <v>25817737.649999999</v>
      </c>
      <c r="D1249" s="63">
        <v>78249.489999999991</v>
      </c>
      <c r="E1249" s="64"/>
      <c r="F1249" s="66">
        <v>2822352.85</v>
      </c>
      <c r="G1249" s="68"/>
      <c r="H1249" s="68">
        <v>1878352.66</v>
      </c>
      <c r="I1249" s="68">
        <v>1070641.94</v>
      </c>
      <c r="J1249" s="68">
        <v>1602518.12</v>
      </c>
      <c r="K1249" s="64"/>
      <c r="L1249" s="65"/>
      <c r="M1249" s="64"/>
      <c r="N1249" s="64" t="s">
        <v>56</v>
      </c>
      <c r="O1249" s="64">
        <v>10481062.52</v>
      </c>
      <c r="P1249" s="64"/>
      <c r="Q1249" s="64">
        <v>7884560.0700000003</v>
      </c>
      <c r="R1249" s="64"/>
      <c r="S1249" s="64"/>
    </row>
    <row r="1250" spans="1:19" hidden="1" x14ac:dyDescent="0.25">
      <c r="A1250" s="55">
        <v>435</v>
      </c>
      <c r="B1250" s="67" t="s">
        <v>517</v>
      </c>
      <c r="C1250" s="129">
        <f t="shared" si="112"/>
        <v>1406711.91</v>
      </c>
      <c r="D1250" s="63">
        <v>4347.33</v>
      </c>
      <c r="E1250" s="64"/>
      <c r="F1250" s="64"/>
      <c r="G1250" s="64">
        <v>1402364.58</v>
      </c>
      <c r="H1250" s="64"/>
      <c r="I1250" s="64"/>
      <c r="J1250" s="64"/>
      <c r="K1250" s="64"/>
      <c r="L1250" s="65"/>
      <c r="M1250" s="64"/>
      <c r="N1250" s="64"/>
      <c r="O1250" s="64"/>
      <c r="P1250" s="64"/>
      <c r="Q1250" s="66"/>
      <c r="R1250" s="64"/>
      <c r="S1250" s="64"/>
    </row>
    <row r="1251" spans="1:19" hidden="1" x14ac:dyDescent="0.25">
      <c r="A1251" s="55">
        <v>436</v>
      </c>
      <c r="B1251" s="67" t="s">
        <v>921</v>
      </c>
      <c r="C1251" s="129">
        <f t="shared" si="112"/>
        <v>1355216.82</v>
      </c>
      <c r="D1251" s="63"/>
      <c r="E1251" s="64">
        <v>1355216.82</v>
      </c>
      <c r="F1251" s="68"/>
      <c r="G1251" s="68"/>
      <c r="H1251" s="68"/>
      <c r="I1251" s="68"/>
      <c r="J1251" s="68"/>
      <c r="K1251" s="64"/>
      <c r="L1251" s="65"/>
      <c r="M1251" s="64"/>
      <c r="N1251" s="69"/>
      <c r="O1251" s="69"/>
      <c r="P1251" s="64"/>
      <c r="Q1251" s="69"/>
      <c r="R1251" s="64"/>
      <c r="S1251" s="64"/>
    </row>
    <row r="1252" spans="1:19" hidden="1" x14ac:dyDescent="0.25">
      <c r="A1252" s="55">
        <v>437</v>
      </c>
      <c r="B1252" s="67" t="s">
        <v>922</v>
      </c>
      <c r="C1252" s="129">
        <f t="shared" si="112"/>
        <v>584574.38</v>
      </c>
      <c r="D1252" s="63"/>
      <c r="E1252" s="64">
        <v>584574.38</v>
      </c>
      <c r="F1252" s="69"/>
      <c r="G1252" s="69"/>
      <c r="H1252" s="69"/>
      <c r="I1252" s="69"/>
      <c r="J1252" s="69"/>
      <c r="K1252" s="64"/>
      <c r="L1252" s="65"/>
      <c r="M1252" s="64"/>
      <c r="N1252" s="69"/>
      <c r="O1252" s="66"/>
      <c r="P1252" s="69"/>
      <c r="Q1252" s="66"/>
      <c r="R1252" s="64"/>
      <c r="S1252" s="64"/>
    </row>
    <row r="1253" spans="1:19" hidden="1" x14ac:dyDescent="0.25">
      <c r="A1253" s="55">
        <v>438</v>
      </c>
      <c r="B1253" s="67" t="s">
        <v>923</v>
      </c>
      <c r="C1253" s="129">
        <f t="shared" si="112"/>
        <v>228183.85</v>
      </c>
      <c r="D1253" s="63"/>
      <c r="E1253" s="64">
        <v>228183.85</v>
      </c>
      <c r="F1253" s="69"/>
      <c r="G1253" s="69"/>
      <c r="H1253" s="64"/>
      <c r="I1253" s="64"/>
      <c r="J1253" s="64"/>
      <c r="K1253" s="64"/>
      <c r="L1253" s="65"/>
      <c r="M1253" s="64"/>
      <c r="N1253" s="64"/>
      <c r="O1253" s="68"/>
      <c r="P1253" s="64"/>
      <c r="Q1253" s="64"/>
      <c r="R1253" s="64"/>
      <c r="S1253" s="64"/>
    </row>
    <row r="1254" spans="1:19" hidden="1" x14ac:dyDescent="0.25">
      <c r="A1254" s="55">
        <v>439</v>
      </c>
      <c r="B1254" s="67" t="s">
        <v>924</v>
      </c>
      <c r="C1254" s="129">
        <f t="shared" si="112"/>
        <v>622235.34</v>
      </c>
      <c r="D1254" s="63"/>
      <c r="E1254" s="64">
        <v>622235.34</v>
      </c>
      <c r="F1254" s="64"/>
      <c r="G1254" s="69"/>
      <c r="H1254" s="64"/>
      <c r="I1254" s="64"/>
      <c r="J1254" s="64"/>
      <c r="K1254" s="69"/>
      <c r="L1254" s="65"/>
      <c r="M1254" s="64"/>
      <c r="N1254" s="64"/>
      <c r="O1254" s="68"/>
      <c r="P1254" s="64"/>
      <c r="Q1254" s="68"/>
      <c r="R1254" s="64"/>
      <c r="S1254" s="64"/>
    </row>
    <row r="1255" spans="1:19" hidden="1" x14ac:dyDescent="0.25">
      <c r="A1255" s="55">
        <v>440</v>
      </c>
      <c r="B1255" s="67" t="s">
        <v>1059</v>
      </c>
      <c r="C1255" s="129">
        <f t="shared" si="112"/>
        <v>245551.03</v>
      </c>
      <c r="D1255" s="63"/>
      <c r="E1255" s="64">
        <v>245551.03</v>
      </c>
      <c r="F1255" s="64"/>
      <c r="G1255" s="69"/>
      <c r="H1255" s="64"/>
      <c r="I1255" s="64"/>
      <c r="J1255" s="64"/>
      <c r="K1255" s="64"/>
      <c r="L1255" s="65"/>
      <c r="M1255" s="64"/>
      <c r="N1255" s="64"/>
      <c r="O1255" s="68"/>
      <c r="P1255" s="64"/>
      <c r="Q1255" s="64"/>
      <c r="R1255" s="64"/>
      <c r="S1255" s="64"/>
    </row>
    <row r="1256" spans="1:19" hidden="1" x14ac:dyDescent="0.25">
      <c r="A1256" s="55">
        <v>441</v>
      </c>
      <c r="B1256" s="67" t="s">
        <v>925</v>
      </c>
      <c r="C1256" s="129">
        <f t="shared" si="112"/>
        <v>140354.85999999999</v>
      </c>
      <c r="D1256" s="63"/>
      <c r="E1256" s="64">
        <v>140354.85999999999</v>
      </c>
      <c r="F1256" s="64"/>
      <c r="G1256" s="69"/>
      <c r="H1256" s="69"/>
      <c r="I1256" s="69"/>
      <c r="J1256" s="69"/>
      <c r="K1256" s="64"/>
      <c r="L1256" s="65"/>
      <c r="M1256" s="64"/>
      <c r="N1256" s="64"/>
      <c r="O1256" s="68"/>
      <c r="P1256" s="64"/>
      <c r="Q1256" s="64"/>
      <c r="R1256" s="64"/>
      <c r="S1256" s="64"/>
    </row>
    <row r="1257" spans="1:19" hidden="1" x14ac:dyDescent="0.25">
      <c r="A1257" s="55">
        <v>442</v>
      </c>
      <c r="B1257" s="76" t="s">
        <v>523</v>
      </c>
      <c r="C1257" s="129">
        <f t="shared" si="112"/>
        <v>94153905.379999995</v>
      </c>
      <c r="D1257" s="63">
        <f>ROUND((F1257+G1257+H1257+I1257+J1257+K1257+M1257+O1257+P1257+Q1257+R1257+S1257)*0.0214,2)</f>
        <v>1972678.26</v>
      </c>
      <c r="E1257" s="59"/>
      <c r="F1257" s="61"/>
      <c r="G1257" s="61">
        <v>11592437.810000001</v>
      </c>
      <c r="H1257" s="61">
        <v>6333242.4100000001</v>
      </c>
      <c r="I1257" s="61">
        <v>2780795.17</v>
      </c>
      <c r="J1257" s="61">
        <v>3275158.9</v>
      </c>
      <c r="K1257" s="59"/>
      <c r="L1257" s="60"/>
      <c r="M1257" s="59"/>
      <c r="N1257" s="59" t="s">
        <v>56</v>
      </c>
      <c r="O1257" s="77">
        <v>27501591.940000001</v>
      </c>
      <c r="P1257" s="59"/>
      <c r="Q1257" s="77"/>
      <c r="R1257" s="59">
        <v>40698000.890000001</v>
      </c>
      <c r="S1257" s="59"/>
    </row>
    <row r="1258" spans="1:19" hidden="1" x14ac:dyDescent="0.25">
      <c r="A1258" s="55">
        <v>443</v>
      </c>
      <c r="B1258" s="67" t="s">
        <v>524</v>
      </c>
      <c r="C1258" s="129">
        <f t="shared" si="112"/>
        <v>26023075.300000001</v>
      </c>
      <c r="D1258" s="63">
        <f>ROUND((F1258+G1258+H1258+I1258+J1258+K1258+M1258+O1258+P1258+Q1258+R1258+S1258)*0.0214,2)</f>
        <v>545225.98</v>
      </c>
      <c r="E1258" s="64"/>
      <c r="F1258" s="68">
        <v>1969521.85</v>
      </c>
      <c r="G1258" s="68"/>
      <c r="H1258" s="68">
        <v>1839077.78</v>
      </c>
      <c r="I1258" s="68">
        <v>976776.58000000007</v>
      </c>
      <c r="J1258" s="68">
        <v>1389583.24</v>
      </c>
      <c r="K1258" s="64"/>
      <c r="L1258" s="65"/>
      <c r="M1258" s="64"/>
      <c r="N1258" s="69"/>
      <c r="O1258" s="69"/>
      <c r="P1258" s="64"/>
      <c r="Q1258" s="66"/>
      <c r="R1258" s="64">
        <v>19302889.870000001</v>
      </c>
      <c r="S1258" s="64"/>
    </row>
    <row r="1259" spans="1:19" hidden="1" x14ac:dyDescent="0.25">
      <c r="A1259" s="55">
        <v>444</v>
      </c>
      <c r="B1259" s="67" t="s">
        <v>526</v>
      </c>
      <c r="C1259" s="129">
        <f t="shared" si="112"/>
        <v>27438182.350000001</v>
      </c>
      <c r="D1259" s="63">
        <f>ROUND((F1259+G1259+H1259+I1259+J1259+K1259+M1259+O1259+P1259+Q1259+R1259+S1259)*0.0214,2)</f>
        <v>574874.78</v>
      </c>
      <c r="E1259" s="64"/>
      <c r="F1259" s="64"/>
      <c r="G1259" s="68"/>
      <c r="H1259" s="68">
        <v>2173109.2000000002</v>
      </c>
      <c r="I1259" s="68">
        <v>1050772.8799999999</v>
      </c>
      <c r="J1259" s="68">
        <v>1452810.13</v>
      </c>
      <c r="K1259" s="64"/>
      <c r="L1259" s="65"/>
      <c r="M1259" s="64"/>
      <c r="N1259" s="59"/>
      <c r="O1259" s="78"/>
      <c r="P1259" s="64"/>
      <c r="Q1259" s="66"/>
      <c r="R1259" s="64">
        <v>22186615.359999999</v>
      </c>
      <c r="S1259" s="64"/>
    </row>
    <row r="1260" spans="1:19" hidden="1" x14ac:dyDescent="0.25">
      <c r="A1260" s="55">
        <v>445</v>
      </c>
      <c r="B1260" s="67" t="s">
        <v>531</v>
      </c>
      <c r="C1260" s="129">
        <f t="shared" si="112"/>
        <v>3053703.45</v>
      </c>
      <c r="D1260" s="63">
        <f>ROUND((F1260+G1260+H1260+I1260+J1260+K1260+M1260+O1260+P1260+Q1260+R1260+S1260)*0.0214,2)</f>
        <v>63980.08</v>
      </c>
      <c r="E1260" s="64"/>
      <c r="F1260" s="64"/>
      <c r="G1260" s="64">
        <v>949462.27</v>
      </c>
      <c r="H1260" s="64"/>
      <c r="I1260" s="64"/>
      <c r="J1260" s="64">
        <v>2040261.0999999996</v>
      </c>
      <c r="K1260" s="64"/>
      <c r="L1260" s="65"/>
      <c r="M1260" s="64"/>
      <c r="N1260" s="64"/>
      <c r="O1260" s="66"/>
      <c r="P1260" s="64"/>
      <c r="Q1260" s="69"/>
      <c r="R1260" s="64"/>
      <c r="S1260" s="64"/>
    </row>
    <row r="1261" spans="1:19" hidden="1" x14ac:dyDescent="0.25">
      <c r="A1261" s="55">
        <v>446</v>
      </c>
      <c r="B1261" s="67" t="s">
        <v>533</v>
      </c>
      <c r="C1261" s="129">
        <f t="shared" si="112"/>
        <v>4304952.6100000003</v>
      </c>
      <c r="D1261" s="63">
        <v>40174.21</v>
      </c>
      <c r="E1261" s="64"/>
      <c r="F1261" s="64"/>
      <c r="G1261" s="68"/>
      <c r="H1261" s="64">
        <v>2093898</v>
      </c>
      <c r="I1261" s="64">
        <v>777660</v>
      </c>
      <c r="J1261" s="64">
        <v>1393220.4</v>
      </c>
      <c r="K1261" s="64"/>
      <c r="L1261" s="65"/>
      <c r="M1261" s="64"/>
      <c r="N1261" s="64"/>
      <c r="O1261" s="69"/>
      <c r="P1261" s="64"/>
      <c r="Q1261" s="69"/>
      <c r="R1261" s="64"/>
      <c r="S1261" s="64"/>
    </row>
    <row r="1262" spans="1:19" hidden="1" x14ac:dyDescent="0.25">
      <c r="A1262" s="55">
        <v>447</v>
      </c>
      <c r="B1262" s="67" t="s">
        <v>926</v>
      </c>
      <c r="C1262" s="129">
        <f t="shared" si="112"/>
        <v>425261.58</v>
      </c>
      <c r="D1262" s="63"/>
      <c r="E1262" s="64">
        <v>425261.58</v>
      </c>
      <c r="F1262" s="69"/>
      <c r="G1262" s="68"/>
      <c r="H1262" s="64"/>
      <c r="I1262" s="64"/>
      <c r="J1262" s="64"/>
      <c r="K1262" s="64"/>
      <c r="L1262" s="65"/>
      <c r="M1262" s="64"/>
      <c r="N1262" s="64"/>
      <c r="O1262" s="69"/>
      <c r="P1262" s="64"/>
      <c r="Q1262" s="66"/>
      <c r="R1262" s="64"/>
      <c r="S1262" s="64"/>
    </row>
    <row r="1263" spans="1:19" hidden="1" x14ac:dyDescent="0.25">
      <c r="A1263" s="55">
        <v>448</v>
      </c>
      <c r="B1263" s="67" t="s">
        <v>927</v>
      </c>
      <c r="C1263" s="129">
        <f t="shared" si="112"/>
        <v>1285946.17</v>
      </c>
      <c r="D1263" s="63"/>
      <c r="E1263" s="64">
        <v>1285946.17</v>
      </c>
      <c r="F1263" s="69"/>
      <c r="G1263" s="64"/>
      <c r="H1263" s="64"/>
      <c r="I1263" s="64"/>
      <c r="J1263" s="64"/>
      <c r="K1263" s="64"/>
      <c r="L1263" s="65"/>
      <c r="M1263" s="64"/>
      <c r="N1263" s="64"/>
      <c r="O1263" s="66"/>
      <c r="P1263" s="64"/>
      <c r="Q1263" s="66"/>
      <c r="R1263" s="64"/>
      <c r="S1263" s="64"/>
    </row>
    <row r="1264" spans="1:19" hidden="1" x14ac:dyDescent="0.25">
      <c r="A1264" s="55">
        <v>449</v>
      </c>
      <c r="B1264" s="67" t="s">
        <v>928</v>
      </c>
      <c r="C1264" s="129">
        <f t="shared" si="112"/>
        <v>1372087.81</v>
      </c>
      <c r="D1264" s="63"/>
      <c r="E1264" s="64">
        <v>1372087.81</v>
      </c>
      <c r="F1264" s="69"/>
      <c r="G1264" s="69"/>
      <c r="H1264" s="69"/>
      <c r="I1264" s="69"/>
      <c r="J1264" s="69"/>
      <c r="K1264" s="64"/>
      <c r="L1264" s="65"/>
      <c r="M1264" s="64"/>
      <c r="N1264" s="64"/>
      <c r="O1264" s="66"/>
      <c r="P1264" s="64"/>
      <c r="Q1264" s="66"/>
      <c r="R1264" s="64"/>
      <c r="S1264" s="64"/>
    </row>
    <row r="1265" spans="1:19" hidden="1" x14ac:dyDescent="0.25">
      <c r="A1265" s="55">
        <v>450</v>
      </c>
      <c r="B1265" s="67" t="s">
        <v>929</v>
      </c>
      <c r="C1265" s="129">
        <f t="shared" si="112"/>
        <v>834594.91</v>
      </c>
      <c r="D1265" s="63"/>
      <c r="E1265" s="64">
        <v>834594.91</v>
      </c>
      <c r="F1265" s="64"/>
      <c r="G1265" s="69"/>
      <c r="H1265" s="64"/>
      <c r="I1265" s="64"/>
      <c r="J1265" s="64"/>
      <c r="K1265" s="64"/>
      <c r="L1265" s="65"/>
      <c r="M1265" s="64"/>
      <c r="N1265" s="64"/>
      <c r="O1265" s="68"/>
      <c r="P1265" s="64"/>
      <c r="Q1265" s="68"/>
      <c r="R1265" s="64"/>
      <c r="S1265" s="64"/>
    </row>
    <row r="1266" spans="1:19" hidden="1" x14ac:dyDescent="0.25">
      <c r="A1266" s="55">
        <v>451</v>
      </c>
      <c r="B1266" s="67" t="s">
        <v>930</v>
      </c>
      <c r="C1266" s="129">
        <f t="shared" si="112"/>
        <v>554733.75</v>
      </c>
      <c r="D1266" s="63"/>
      <c r="E1266" s="64">
        <v>554733.75</v>
      </c>
      <c r="F1266" s="64"/>
      <c r="G1266" s="69"/>
      <c r="H1266" s="64"/>
      <c r="I1266" s="64"/>
      <c r="J1266" s="64"/>
      <c r="K1266" s="64"/>
      <c r="L1266" s="65"/>
      <c r="M1266" s="64"/>
      <c r="N1266" s="64"/>
      <c r="O1266" s="68"/>
      <c r="P1266" s="64"/>
      <c r="Q1266" s="68"/>
      <c r="R1266" s="64"/>
      <c r="S1266" s="64"/>
    </row>
    <row r="1267" spans="1:19" hidden="1" x14ac:dyDescent="0.25">
      <c r="A1267" s="55">
        <v>452</v>
      </c>
      <c r="B1267" s="67" t="s">
        <v>931</v>
      </c>
      <c r="C1267" s="129">
        <f t="shared" si="112"/>
        <v>645621.44999999995</v>
      </c>
      <c r="D1267" s="63"/>
      <c r="E1267" s="64">
        <v>645621.44999999995</v>
      </c>
      <c r="F1267" s="66"/>
      <c r="G1267" s="68"/>
      <c r="H1267" s="64"/>
      <c r="I1267" s="64"/>
      <c r="J1267" s="64"/>
      <c r="K1267" s="64"/>
      <c r="L1267" s="65"/>
      <c r="M1267" s="64"/>
      <c r="N1267" s="64"/>
      <c r="O1267" s="66"/>
      <c r="P1267" s="64"/>
      <c r="Q1267" s="66"/>
      <c r="R1267" s="64"/>
      <c r="S1267" s="64"/>
    </row>
    <row r="1268" spans="1:19" hidden="1" x14ac:dyDescent="0.25">
      <c r="A1268" s="55">
        <v>453</v>
      </c>
      <c r="B1268" s="67" t="s">
        <v>540</v>
      </c>
      <c r="C1268" s="129">
        <f t="shared" si="112"/>
        <v>172059.8</v>
      </c>
      <c r="D1268" s="63"/>
      <c r="E1268" s="64">
        <v>172059.8</v>
      </c>
      <c r="F1268" s="68"/>
      <c r="G1268" s="64"/>
      <c r="H1268" s="69"/>
      <c r="I1268" s="69"/>
      <c r="J1268" s="69"/>
      <c r="K1268" s="64"/>
      <c r="L1268" s="65"/>
      <c r="M1268" s="64"/>
      <c r="N1268" s="64"/>
      <c r="O1268" s="64"/>
      <c r="P1268" s="64"/>
      <c r="Q1268" s="69"/>
      <c r="R1268" s="64"/>
      <c r="S1268" s="64"/>
    </row>
    <row r="1269" spans="1:19" hidden="1" x14ac:dyDescent="0.25">
      <c r="A1269" s="55">
        <v>454</v>
      </c>
      <c r="B1269" s="67" t="s">
        <v>932</v>
      </c>
      <c r="C1269" s="129">
        <f t="shared" si="112"/>
        <v>414602.96</v>
      </c>
      <c r="D1269" s="63"/>
      <c r="E1269" s="64">
        <v>414602.96</v>
      </c>
      <c r="F1269" s="64"/>
      <c r="G1269" s="64"/>
      <c r="H1269" s="64"/>
      <c r="I1269" s="64"/>
      <c r="J1269" s="64"/>
      <c r="K1269" s="64"/>
      <c r="L1269" s="65"/>
      <c r="M1269" s="64"/>
      <c r="N1269" s="64"/>
      <c r="O1269" s="66"/>
      <c r="P1269" s="64"/>
      <c r="Q1269" s="66"/>
      <c r="R1269" s="64"/>
      <c r="S1269" s="64"/>
    </row>
    <row r="1270" spans="1:19" hidden="1" x14ac:dyDescent="0.25">
      <c r="A1270" s="55">
        <v>455</v>
      </c>
      <c r="B1270" s="67" t="s">
        <v>933</v>
      </c>
      <c r="C1270" s="129">
        <f t="shared" si="112"/>
        <v>486223.1</v>
      </c>
      <c r="D1270" s="63"/>
      <c r="E1270" s="64">
        <v>486223.1</v>
      </c>
      <c r="F1270" s="68"/>
      <c r="G1270" s="64"/>
      <c r="H1270" s="64"/>
      <c r="I1270" s="64"/>
      <c r="J1270" s="64"/>
      <c r="K1270" s="64"/>
      <c r="L1270" s="65"/>
      <c r="M1270" s="64"/>
      <c r="N1270" s="64"/>
      <c r="O1270" s="66"/>
      <c r="P1270" s="64"/>
      <c r="Q1270" s="66"/>
      <c r="R1270" s="64"/>
      <c r="S1270" s="64"/>
    </row>
    <row r="1271" spans="1:19" hidden="1" x14ac:dyDescent="0.25">
      <c r="A1271" s="55">
        <v>456</v>
      </c>
      <c r="B1271" s="67" t="s">
        <v>934</v>
      </c>
      <c r="C1271" s="129">
        <f t="shared" ref="C1271:C1301" si="113">ROUND(SUM(D1271+E1271+F1271+G1271+H1271+I1271+J1271+K1271+M1271+O1271+P1271+Q1271+R1271+S1271),2)</f>
        <v>246460.24</v>
      </c>
      <c r="D1271" s="63"/>
      <c r="E1271" s="64">
        <v>246460.24</v>
      </c>
      <c r="F1271" s="64"/>
      <c r="G1271" s="69"/>
      <c r="H1271" s="64"/>
      <c r="I1271" s="64"/>
      <c r="J1271" s="64"/>
      <c r="K1271" s="64"/>
      <c r="L1271" s="65"/>
      <c r="M1271" s="64"/>
      <c r="N1271" s="64"/>
      <c r="O1271" s="69"/>
      <c r="P1271" s="64"/>
      <c r="Q1271" s="68"/>
      <c r="R1271" s="64"/>
      <c r="S1271" s="64"/>
    </row>
    <row r="1272" spans="1:19" hidden="1" x14ac:dyDescent="0.25">
      <c r="A1272" s="55">
        <v>457</v>
      </c>
      <c r="B1272" s="67" t="s">
        <v>935</v>
      </c>
      <c r="C1272" s="129">
        <f t="shared" si="113"/>
        <v>359925.32</v>
      </c>
      <c r="D1272" s="63"/>
      <c r="E1272" s="64">
        <v>359925.32</v>
      </c>
      <c r="F1272" s="68"/>
      <c r="G1272" s="69"/>
      <c r="H1272" s="64"/>
      <c r="I1272" s="64"/>
      <c r="J1272" s="64"/>
      <c r="K1272" s="64"/>
      <c r="L1272" s="65"/>
      <c r="M1272" s="64"/>
      <c r="N1272" s="64"/>
      <c r="O1272" s="64"/>
      <c r="P1272" s="64"/>
      <c r="Q1272" s="68"/>
      <c r="R1272" s="64"/>
      <c r="S1272" s="64"/>
    </row>
    <row r="1273" spans="1:19" hidden="1" x14ac:dyDescent="0.25">
      <c r="A1273" s="55">
        <v>458</v>
      </c>
      <c r="B1273" s="67" t="s">
        <v>545</v>
      </c>
      <c r="C1273" s="129">
        <f t="shared" si="113"/>
        <v>13384998.07</v>
      </c>
      <c r="D1273" s="63">
        <v>22849.27</v>
      </c>
      <c r="E1273" s="64"/>
      <c r="F1273" s="68"/>
      <c r="G1273" s="68"/>
      <c r="H1273" s="68"/>
      <c r="I1273" s="68"/>
      <c r="J1273" s="68"/>
      <c r="K1273" s="64"/>
      <c r="L1273" s="65"/>
      <c r="M1273" s="64"/>
      <c r="N1273" s="64"/>
      <c r="O1273" s="64"/>
      <c r="P1273" s="64"/>
      <c r="Q1273" s="69"/>
      <c r="R1273" s="64">
        <v>13362148.800000001</v>
      </c>
      <c r="S1273" s="64"/>
    </row>
    <row r="1274" spans="1:19" hidden="1" x14ac:dyDescent="0.25">
      <c r="A1274" s="55">
        <v>459</v>
      </c>
      <c r="B1274" s="67" t="s">
        <v>936</v>
      </c>
      <c r="C1274" s="129">
        <f t="shared" si="113"/>
        <v>1402323.84</v>
      </c>
      <c r="D1274" s="63"/>
      <c r="E1274" s="64">
        <v>1402323.84</v>
      </c>
      <c r="F1274" s="68"/>
      <c r="G1274" s="64"/>
      <c r="H1274" s="64"/>
      <c r="I1274" s="64"/>
      <c r="J1274" s="64"/>
      <c r="K1274" s="64"/>
      <c r="L1274" s="65"/>
      <c r="M1274" s="64"/>
      <c r="N1274" s="64"/>
      <c r="O1274" s="64"/>
      <c r="P1274" s="64"/>
      <c r="Q1274" s="66"/>
      <c r="R1274" s="64"/>
      <c r="S1274" s="64"/>
    </row>
    <row r="1275" spans="1:19" hidden="1" x14ac:dyDescent="0.25">
      <c r="A1275" s="55">
        <v>460</v>
      </c>
      <c r="B1275" s="67" t="s">
        <v>937</v>
      </c>
      <c r="C1275" s="129">
        <f t="shared" si="113"/>
        <v>1243967.07</v>
      </c>
      <c r="D1275" s="63"/>
      <c r="E1275" s="64">
        <v>1243967.07</v>
      </c>
      <c r="F1275" s="64"/>
      <c r="G1275" s="68"/>
      <c r="H1275" s="64"/>
      <c r="I1275" s="64"/>
      <c r="J1275" s="64"/>
      <c r="K1275" s="64"/>
      <c r="L1275" s="65"/>
      <c r="M1275" s="64"/>
      <c r="N1275" s="64"/>
      <c r="O1275" s="66"/>
      <c r="P1275" s="68"/>
      <c r="Q1275" s="66"/>
      <c r="R1275" s="64"/>
      <c r="S1275" s="64"/>
    </row>
    <row r="1276" spans="1:19" hidden="1" x14ac:dyDescent="0.25">
      <c r="A1276" s="55">
        <v>461</v>
      </c>
      <c r="B1276" s="67" t="s">
        <v>546</v>
      </c>
      <c r="C1276" s="129">
        <f t="shared" si="113"/>
        <v>22640485.18</v>
      </c>
      <c r="D1276" s="63">
        <f>ROUND((F1276+G1276+H1276+I1276+J1276+K1276+M1276+O1276+P1276+Q1276+R1276+S1276)*0.0214,2)</f>
        <v>474355.18</v>
      </c>
      <c r="E1276" s="64"/>
      <c r="F1276" s="64"/>
      <c r="G1276" s="69"/>
      <c r="H1276" s="68">
        <v>2500000</v>
      </c>
      <c r="I1276" s="68">
        <v>900000</v>
      </c>
      <c r="J1276" s="68">
        <v>1500000</v>
      </c>
      <c r="K1276" s="64"/>
      <c r="L1276" s="65"/>
      <c r="M1276" s="64"/>
      <c r="N1276" s="64"/>
      <c r="O1276" s="66"/>
      <c r="P1276" s="69"/>
      <c r="Q1276" s="66"/>
      <c r="R1276" s="64">
        <v>17266130</v>
      </c>
      <c r="S1276" s="64"/>
    </row>
    <row r="1277" spans="1:19" hidden="1" x14ac:dyDescent="0.25">
      <c r="A1277" s="55">
        <v>462</v>
      </c>
      <c r="B1277" s="67" t="s">
        <v>548</v>
      </c>
      <c r="C1277" s="129">
        <f t="shared" si="113"/>
        <v>15819004.529999999</v>
      </c>
      <c r="D1277" s="63">
        <f>ROUND((F1277+G1277+H1277+I1277+J1277+K1277+M1277+O1277+P1277+Q1277+R1277+S1277)*0.0214,2)</f>
        <v>331434.01</v>
      </c>
      <c r="E1277" s="64"/>
      <c r="F1277" s="64"/>
      <c r="G1277" s="68"/>
      <c r="H1277" s="68"/>
      <c r="I1277" s="64"/>
      <c r="J1277" s="64"/>
      <c r="K1277" s="64"/>
      <c r="L1277" s="65"/>
      <c r="M1277" s="64"/>
      <c r="N1277" s="64" t="s">
        <v>56</v>
      </c>
      <c r="O1277" s="68">
        <v>6391994.9800000004</v>
      </c>
      <c r="P1277" s="64">
        <v>53785.120000000003</v>
      </c>
      <c r="Q1277" s="66"/>
      <c r="R1277" s="64">
        <v>9041790.4199999999</v>
      </c>
      <c r="S1277" s="64"/>
    </row>
    <row r="1278" spans="1:19" hidden="1" x14ac:dyDescent="0.25">
      <c r="A1278" s="55">
        <v>463</v>
      </c>
      <c r="B1278" s="67" t="s">
        <v>549</v>
      </c>
      <c r="C1278" s="129">
        <f t="shared" si="113"/>
        <v>25029350.260000002</v>
      </c>
      <c r="D1278" s="63">
        <f>ROUND((F1278+G1278+H1278+I1278+J1278+K1278+M1278+O1278+P1278+Q1278+R1278+S1278)*0.0214,2)</f>
        <v>524405.81000000006</v>
      </c>
      <c r="E1278" s="64"/>
      <c r="F1278" s="64"/>
      <c r="G1278" s="68">
        <v>3038153.63</v>
      </c>
      <c r="H1278" s="68">
        <v>2000785.66</v>
      </c>
      <c r="I1278" s="68">
        <v>983355.81</v>
      </c>
      <c r="J1278" s="68">
        <v>2448536.73</v>
      </c>
      <c r="K1278" s="64"/>
      <c r="L1278" s="65"/>
      <c r="M1278" s="64"/>
      <c r="N1278" s="64"/>
      <c r="O1278" s="64"/>
      <c r="P1278" s="68">
        <v>104936.71</v>
      </c>
      <c r="Q1278" s="66"/>
      <c r="R1278" s="64">
        <v>15929175.91</v>
      </c>
      <c r="S1278" s="64"/>
    </row>
    <row r="1279" spans="1:19" hidden="1" x14ac:dyDescent="0.25">
      <c r="A1279" s="55">
        <v>464</v>
      </c>
      <c r="B1279" s="67" t="s">
        <v>938</v>
      </c>
      <c r="C1279" s="129">
        <f t="shared" si="113"/>
        <v>60416460.189999998</v>
      </c>
      <c r="D1279" s="63">
        <f>ROUND((F1279+G1279+H1279+I1279+J1279+K1279+M1279+O1279+P1279+Q1279+R1279+S1279)*0.0214,2)</f>
        <v>1206750.28</v>
      </c>
      <c r="E1279" s="64">
        <v>2819510</v>
      </c>
      <c r="F1279" s="69"/>
      <c r="G1279" s="69"/>
      <c r="H1279" s="69"/>
      <c r="I1279" s="69"/>
      <c r="J1279" s="69"/>
      <c r="K1279" s="64"/>
      <c r="L1279" s="65"/>
      <c r="M1279" s="64"/>
      <c r="N1279" s="64" t="s">
        <v>56</v>
      </c>
      <c r="O1279" s="68">
        <v>26934810.219999999</v>
      </c>
      <c r="P1279" s="68">
        <v>9829468.0199999996</v>
      </c>
      <c r="Q1279" s="68">
        <v>19625921.670000002</v>
      </c>
      <c r="R1279" s="64"/>
      <c r="S1279" s="64"/>
    </row>
    <row r="1280" spans="1:19" hidden="1" x14ac:dyDescent="0.25">
      <c r="A1280" s="55">
        <v>465</v>
      </c>
      <c r="B1280" s="67" t="s">
        <v>939</v>
      </c>
      <c r="C1280" s="129">
        <f t="shared" si="113"/>
        <v>106115.52</v>
      </c>
      <c r="D1280" s="63"/>
      <c r="E1280" s="64">
        <v>106115.52</v>
      </c>
      <c r="F1280" s="64"/>
      <c r="G1280" s="64"/>
      <c r="H1280" s="64"/>
      <c r="I1280" s="64"/>
      <c r="J1280" s="64"/>
      <c r="K1280" s="64"/>
      <c r="L1280" s="65"/>
      <c r="M1280" s="64"/>
      <c r="N1280" s="64"/>
      <c r="O1280" s="69"/>
      <c r="P1280" s="68"/>
      <c r="Q1280" s="69"/>
      <c r="R1280" s="64"/>
      <c r="S1280" s="64"/>
    </row>
    <row r="1281" spans="1:19" hidden="1" x14ac:dyDescent="0.25">
      <c r="A1281" s="55">
        <v>466</v>
      </c>
      <c r="B1281" s="67" t="s">
        <v>1044</v>
      </c>
      <c r="C1281" s="129">
        <f t="shared" si="113"/>
        <v>2659886.11</v>
      </c>
      <c r="D1281" s="63">
        <f>ROUND((F1281+G1281+H1281+I1281+J1281+K1281+M1281+O1281+P1281+Q1281+R1281+S1281)*0.0214,2)</f>
        <v>55728.959999999999</v>
      </c>
      <c r="E1281" s="64"/>
      <c r="F1281" s="64"/>
      <c r="G1281" s="68">
        <v>1101598.55</v>
      </c>
      <c r="H1281" s="68">
        <v>866738.46</v>
      </c>
      <c r="I1281" s="68">
        <v>135632</v>
      </c>
      <c r="J1281" s="68">
        <v>500188.14</v>
      </c>
      <c r="K1281" s="64"/>
      <c r="L1281" s="65"/>
      <c r="M1281" s="64"/>
      <c r="N1281" s="64"/>
      <c r="O1281" s="69"/>
      <c r="P1281" s="68"/>
      <c r="Q1281" s="64"/>
      <c r="R1281" s="64"/>
      <c r="S1281" s="64"/>
    </row>
    <row r="1282" spans="1:19" hidden="1" x14ac:dyDescent="0.25">
      <c r="A1282" s="55">
        <v>467</v>
      </c>
      <c r="B1282" s="67" t="s">
        <v>1045</v>
      </c>
      <c r="C1282" s="129">
        <f t="shared" si="113"/>
        <v>671603.19</v>
      </c>
      <c r="D1282" s="63"/>
      <c r="E1282" s="64">
        <v>671603.19</v>
      </c>
      <c r="F1282" s="68"/>
      <c r="G1282" s="68"/>
      <c r="H1282" s="68"/>
      <c r="I1282" s="68"/>
      <c r="J1282" s="68"/>
      <c r="K1282" s="64"/>
      <c r="L1282" s="65"/>
      <c r="M1282" s="64"/>
      <c r="N1282" s="64"/>
      <c r="O1282" s="66"/>
      <c r="P1282" s="64"/>
      <c r="Q1282" s="64"/>
      <c r="R1282" s="64"/>
      <c r="S1282" s="64"/>
    </row>
    <row r="1283" spans="1:19" hidden="1" x14ac:dyDescent="0.25">
      <c r="A1283" s="55">
        <v>468</v>
      </c>
      <c r="B1283" s="67" t="s">
        <v>940</v>
      </c>
      <c r="C1283" s="129">
        <f t="shared" si="113"/>
        <v>789256.49</v>
      </c>
      <c r="D1283" s="63"/>
      <c r="E1283" s="64">
        <v>789256.49</v>
      </c>
      <c r="F1283" s="68"/>
      <c r="G1283" s="68"/>
      <c r="H1283" s="64"/>
      <c r="I1283" s="64"/>
      <c r="J1283" s="68"/>
      <c r="K1283" s="64"/>
      <c r="L1283" s="65"/>
      <c r="M1283" s="64"/>
      <c r="N1283" s="64"/>
      <c r="O1283" s="69"/>
      <c r="P1283" s="64"/>
      <c r="Q1283" s="69"/>
      <c r="R1283" s="64"/>
      <c r="S1283" s="64"/>
    </row>
    <row r="1284" spans="1:19" hidden="1" x14ac:dyDescent="0.25">
      <c r="A1284" s="55">
        <v>469</v>
      </c>
      <c r="B1284" s="67" t="s">
        <v>941</v>
      </c>
      <c r="C1284" s="129">
        <f t="shared" si="113"/>
        <v>183557.67</v>
      </c>
      <c r="D1284" s="63"/>
      <c r="E1284" s="64">
        <v>183557.67</v>
      </c>
      <c r="F1284" s="64"/>
      <c r="G1284" s="64"/>
      <c r="H1284" s="64"/>
      <c r="I1284" s="64"/>
      <c r="J1284" s="66"/>
      <c r="K1284" s="64"/>
      <c r="L1284" s="65"/>
      <c r="M1284" s="64"/>
      <c r="N1284" s="64"/>
      <c r="O1284" s="64"/>
      <c r="P1284" s="64"/>
      <c r="Q1284" s="64"/>
      <c r="R1284" s="64"/>
      <c r="S1284" s="64"/>
    </row>
    <row r="1285" spans="1:19" hidden="1" x14ac:dyDescent="0.25">
      <c r="A1285" s="55">
        <v>470</v>
      </c>
      <c r="B1285" s="67" t="s">
        <v>942</v>
      </c>
      <c r="C1285" s="129">
        <f t="shared" si="113"/>
        <v>276673.63</v>
      </c>
      <c r="D1285" s="63"/>
      <c r="E1285" s="64">
        <v>276673.63</v>
      </c>
      <c r="F1285" s="68"/>
      <c r="G1285" s="68"/>
      <c r="H1285" s="64"/>
      <c r="I1285" s="64"/>
      <c r="J1285" s="64"/>
      <c r="K1285" s="64"/>
      <c r="L1285" s="65"/>
      <c r="M1285" s="64"/>
      <c r="N1285" s="64"/>
      <c r="O1285" s="66"/>
      <c r="P1285" s="64"/>
      <c r="Q1285" s="68"/>
      <c r="R1285" s="64"/>
      <c r="S1285" s="64"/>
    </row>
    <row r="1286" spans="1:19" hidden="1" x14ac:dyDescent="0.25">
      <c r="A1286" s="55">
        <v>471</v>
      </c>
      <c r="B1286" s="67" t="s">
        <v>943</v>
      </c>
      <c r="C1286" s="129">
        <f t="shared" si="113"/>
        <v>831038.01</v>
      </c>
      <c r="D1286" s="63"/>
      <c r="E1286" s="64">
        <v>831038.01</v>
      </c>
      <c r="F1286" s="68"/>
      <c r="G1286" s="64"/>
      <c r="H1286" s="64"/>
      <c r="I1286" s="64"/>
      <c r="J1286" s="64"/>
      <c r="K1286" s="64"/>
      <c r="L1286" s="65"/>
      <c r="M1286" s="64"/>
      <c r="N1286" s="64"/>
      <c r="O1286" s="66"/>
      <c r="P1286" s="64"/>
      <c r="Q1286" s="68"/>
      <c r="R1286" s="64"/>
      <c r="S1286" s="64"/>
    </row>
    <row r="1287" spans="1:19" hidden="1" x14ac:dyDescent="0.25">
      <c r="A1287" s="55">
        <v>472</v>
      </c>
      <c r="B1287" s="67" t="s">
        <v>944</v>
      </c>
      <c r="C1287" s="129">
        <f t="shared" si="113"/>
        <v>265575.27</v>
      </c>
      <c r="D1287" s="63"/>
      <c r="E1287" s="64">
        <v>265575.27</v>
      </c>
      <c r="F1287" s="68"/>
      <c r="G1287" s="69"/>
      <c r="H1287" s="64"/>
      <c r="I1287" s="64"/>
      <c r="J1287" s="64"/>
      <c r="K1287" s="64"/>
      <c r="L1287" s="65"/>
      <c r="M1287" s="64"/>
      <c r="N1287" s="64"/>
      <c r="O1287" s="64"/>
      <c r="P1287" s="64"/>
      <c r="Q1287" s="66"/>
      <c r="R1287" s="64"/>
      <c r="S1287" s="64"/>
    </row>
    <row r="1288" spans="1:19" hidden="1" x14ac:dyDescent="0.25">
      <c r="A1288" s="55">
        <v>473</v>
      </c>
      <c r="B1288" s="67" t="s">
        <v>945</v>
      </c>
      <c r="C1288" s="129">
        <f t="shared" si="113"/>
        <v>180744.88</v>
      </c>
      <c r="D1288" s="63"/>
      <c r="E1288" s="64">
        <v>180744.88</v>
      </c>
      <c r="F1288" s="64"/>
      <c r="G1288" s="68"/>
      <c r="H1288" s="64"/>
      <c r="I1288" s="64"/>
      <c r="J1288" s="64"/>
      <c r="K1288" s="64"/>
      <c r="L1288" s="65"/>
      <c r="M1288" s="64"/>
      <c r="N1288" s="64"/>
      <c r="O1288" s="69"/>
      <c r="P1288" s="64"/>
      <c r="Q1288" s="69"/>
      <c r="R1288" s="64"/>
      <c r="S1288" s="64"/>
    </row>
    <row r="1289" spans="1:19" hidden="1" x14ac:dyDescent="0.25">
      <c r="A1289" s="55">
        <v>474</v>
      </c>
      <c r="B1289" s="67" t="s">
        <v>946</v>
      </c>
      <c r="C1289" s="129">
        <f t="shared" si="113"/>
        <v>180607.4</v>
      </c>
      <c r="D1289" s="63"/>
      <c r="E1289" s="64">
        <v>180607.4</v>
      </c>
      <c r="F1289" s="64"/>
      <c r="G1289" s="68"/>
      <c r="H1289" s="64"/>
      <c r="I1289" s="64"/>
      <c r="J1289" s="64"/>
      <c r="K1289" s="64"/>
      <c r="L1289" s="65"/>
      <c r="M1289" s="64"/>
      <c r="N1289" s="64"/>
      <c r="O1289" s="66"/>
      <c r="P1289" s="64"/>
      <c r="Q1289" s="66"/>
      <c r="R1289" s="64"/>
      <c r="S1289" s="64"/>
    </row>
    <row r="1290" spans="1:19" hidden="1" x14ac:dyDescent="0.25">
      <c r="A1290" s="55">
        <v>475</v>
      </c>
      <c r="B1290" s="67" t="s">
        <v>947</v>
      </c>
      <c r="C1290" s="129">
        <f t="shared" si="113"/>
        <v>411081.22</v>
      </c>
      <c r="D1290" s="63"/>
      <c r="E1290" s="64">
        <v>411081.22</v>
      </c>
      <c r="F1290" s="64"/>
      <c r="G1290" s="68"/>
      <c r="H1290" s="64"/>
      <c r="I1290" s="64"/>
      <c r="J1290" s="64"/>
      <c r="K1290" s="64"/>
      <c r="L1290" s="65"/>
      <c r="M1290" s="64"/>
      <c r="N1290" s="64"/>
      <c r="O1290" s="66"/>
      <c r="P1290" s="64"/>
      <c r="Q1290" s="66"/>
      <c r="R1290" s="64"/>
      <c r="S1290" s="64"/>
    </row>
    <row r="1291" spans="1:19" hidden="1" x14ac:dyDescent="0.25">
      <c r="A1291" s="55">
        <v>476</v>
      </c>
      <c r="B1291" s="67" t="s">
        <v>948</v>
      </c>
      <c r="C1291" s="129">
        <f t="shared" si="113"/>
        <v>379830.1</v>
      </c>
      <c r="D1291" s="63"/>
      <c r="E1291" s="64">
        <v>379830.1</v>
      </c>
      <c r="F1291" s="64"/>
      <c r="G1291" s="64"/>
      <c r="H1291" s="64"/>
      <c r="I1291" s="64"/>
      <c r="J1291" s="64"/>
      <c r="K1291" s="64"/>
      <c r="L1291" s="65"/>
      <c r="M1291" s="64"/>
      <c r="N1291" s="64"/>
      <c r="O1291" s="66"/>
      <c r="P1291" s="64"/>
      <c r="Q1291" s="66"/>
      <c r="R1291" s="64"/>
      <c r="S1291" s="64"/>
    </row>
    <row r="1292" spans="1:19" hidden="1" x14ac:dyDescent="0.25">
      <c r="A1292" s="55">
        <v>477</v>
      </c>
      <c r="B1292" s="67" t="s">
        <v>949</v>
      </c>
      <c r="C1292" s="129">
        <f t="shared" si="113"/>
        <v>365064.24</v>
      </c>
      <c r="D1292" s="63"/>
      <c r="E1292" s="64">
        <v>365064.24</v>
      </c>
      <c r="F1292" s="66"/>
      <c r="G1292" s="69"/>
      <c r="H1292" s="64"/>
      <c r="I1292" s="64"/>
      <c r="J1292" s="64"/>
      <c r="K1292" s="64"/>
      <c r="L1292" s="65"/>
      <c r="M1292" s="64"/>
      <c r="N1292" s="64"/>
      <c r="O1292" s="69"/>
      <c r="P1292" s="64"/>
      <c r="Q1292" s="66"/>
      <c r="R1292" s="64"/>
      <c r="S1292" s="64"/>
    </row>
    <row r="1293" spans="1:19" hidden="1" x14ac:dyDescent="0.25">
      <c r="A1293" s="55">
        <v>478</v>
      </c>
      <c r="B1293" s="67" t="s">
        <v>950</v>
      </c>
      <c r="C1293" s="129">
        <f t="shared" si="113"/>
        <v>554587.64</v>
      </c>
      <c r="D1293" s="63"/>
      <c r="E1293" s="64">
        <v>554587.64</v>
      </c>
      <c r="F1293" s="69"/>
      <c r="G1293" s="64"/>
      <c r="H1293" s="64"/>
      <c r="I1293" s="64"/>
      <c r="J1293" s="64"/>
      <c r="K1293" s="64"/>
      <c r="L1293" s="65"/>
      <c r="M1293" s="64"/>
      <c r="N1293" s="64"/>
      <c r="O1293" s="68"/>
      <c r="P1293" s="64"/>
      <c r="Q1293" s="68"/>
      <c r="R1293" s="64"/>
      <c r="S1293" s="64"/>
    </row>
    <row r="1294" spans="1:19" hidden="1" x14ac:dyDescent="0.25">
      <c r="A1294" s="55">
        <v>479</v>
      </c>
      <c r="B1294" s="67" t="s">
        <v>951</v>
      </c>
      <c r="C1294" s="129">
        <f t="shared" si="113"/>
        <v>1294272.3999999999</v>
      </c>
      <c r="D1294" s="63"/>
      <c r="E1294" s="64">
        <v>1294272.3999999999</v>
      </c>
      <c r="F1294" s="68"/>
      <c r="G1294" s="64"/>
      <c r="H1294" s="64"/>
      <c r="I1294" s="64"/>
      <c r="J1294" s="64"/>
      <c r="K1294" s="64"/>
      <c r="L1294" s="65"/>
      <c r="M1294" s="64"/>
      <c r="N1294" s="64"/>
      <c r="O1294" s="66"/>
      <c r="P1294" s="64"/>
      <c r="Q1294" s="66"/>
      <c r="R1294" s="64"/>
      <c r="S1294" s="64"/>
    </row>
    <row r="1295" spans="1:19" hidden="1" x14ac:dyDescent="0.25">
      <c r="A1295" s="55">
        <v>480</v>
      </c>
      <c r="B1295" s="67" t="s">
        <v>952</v>
      </c>
      <c r="C1295" s="129">
        <f t="shared" si="113"/>
        <v>557989.89</v>
      </c>
      <c r="D1295" s="63"/>
      <c r="E1295" s="64">
        <v>557989.89</v>
      </c>
      <c r="F1295" s="69"/>
      <c r="G1295" s="64"/>
      <c r="H1295" s="64"/>
      <c r="I1295" s="64"/>
      <c r="J1295" s="64"/>
      <c r="K1295" s="64"/>
      <c r="L1295" s="65"/>
      <c r="M1295" s="64"/>
      <c r="N1295" s="64"/>
      <c r="O1295" s="66"/>
      <c r="P1295" s="64"/>
      <c r="Q1295" s="66"/>
      <c r="R1295" s="64"/>
      <c r="S1295" s="64"/>
    </row>
    <row r="1296" spans="1:19" hidden="1" x14ac:dyDescent="0.25">
      <c r="A1296" s="55">
        <v>481</v>
      </c>
      <c r="B1296" s="67" t="s">
        <v>953</v>
      </c>
      <c r="C1296" s="129">
        <f t="shared" si="113"/>
        <v>398882.31</v>
      </c>
      <c r="D1296" s="63"/>
      <c r="E1296" s="64">
        <v>398882.31</v>
      </c>
      <c r="F1296" s="64"/>
      <c r="G1296" s="64"/>
      <c r="H1296" s="64"/>
      <c r="I1296" s="64"/>
      <c r="J1296" s="68"/>
      <c r="K1296" s="64"/>
      <c r="L1296" s="65"/>
      <c r="M1296" s="64"/>
      <c r="N1296" s="64"/>
      <c r="O1296" s="68"/>
      <c r="P1296" s="64"/>
      <c r="Q1296" s="66"/>
      <c r="R1296" s="64"/>
      <c r="S1296" s="64"/>
    </row>
    <row r="1297" spans="1:19" hidden="1" x14ac:dyDescent="0.25">
      <c r="A1297" s="55">
        <v>482</v>
      </c>
      <c r="B1297" s="67" t="s">
        <v>954</v>
      </c>
      <c r="C1297" s="129">
        <f t="shared" si="113"/>
        <v>635355.85</v>
      </c>
      <c r="D1297" s="63"/>
      <c r="E1297" s="64">
        <v>635355.85</v>
      </c>
      <c r="F1297" s="92"/>
      <c r="G1297" s="64"/>
      <c r="H1297" s="68"/>
      <c r="I1297" s="68"/>
      <c r="J1297" s="68"/>
      <c r="K1297" s="64"/>
      <c r="L1297" s="65"/>
      <c r="M1297" s="64"/>
      <c r="N1297" s="64"/>
      <c r="O1297" s="68"/>
      <c r="P1297" s="103"/>
      <c r="Q1297" s="66"/>
      <c r="R1297" s="64"/>
      <c r="S1297" s="64"/>
    </row>
    <row r="1298" spans="1:19" hidden="1" x14ac:dyDescent="0.25">
      <c r="A1298" s="55">
        <v>483</v>
      </c>
      <c r="B1298" s="67" t="s">
        <v>552</v>
      </c>
      <c r="C1298" s="129">
        <f t="shared" si="113"/>
        <v>3761372.7</v>
      </c>
      <c r="D1298" s="63">
        <v>21279.010000000002</v>
      </c>
      <c r="E1298" s="64"/>
      <c r="F1298" s="66">
        <v>2353705.37</v>
      </c>
      <c r="G1298" s="64"/>
      <c r="H1298" s="64"/>
      <c r="I1298" s="64"/>
      <c r="J1298" s="103"/>
      <c r="K1298" s="103"/>
      <c r="L1298" s="103"/>
      <c r="M1298" s="103"/>
      <c r="N1298" s="103"/>
      <c r="O1298" s="103"/>
      <c r="P1298" s="68">
        <v>1386388.32</v>
      </c>
      <c r="Q1298" s="92"/>
      <c r="R1298" s="64"/>
      <c r="S1298" s="64"/>
    </row>
    <row r="1299" spans="1:19" hidden="1" x14ac:dyDescent="0.25">
      <c r="A1299" s="55">
        <v>484</v>
      </c>
      <c r="B1299" s="67" t="s">
        <v>955</v>
      </c>
      <c r="C1299" s="129">
        <f t="shared" si="113"/>
        <v>348723.83</v>
      </c>
      <c r="D1299" s="63"/>
      <c r="E1299" s="64">
        <v>348723.83</v>
      </c>
      <c r="F1299" s="69"/>
      <c r="G1299" s="69"/>
      <c r="H1299" s="69"/>
      <c r="I1299" s="69"/>
      <c r="J1299" s="66"/>
      <c r="K1299" s="69"/>
      <c r="L1299" s="43"/>
      <c r="M1299" s="69"/>
      <c r="N1299" s="69"/>
      <c r="O1299" s="66"/>
      <c r="P1299" s="69"/>
      <c r="Q1299" s="66"/>
      <c r="R1299" s="64"/>
      <c r="S1299" s="64"/>
    </row>
    <row r="1300" spans="1:19" hidden="1" x14ac:dyDescent="0.25">
      <c r="A1300" s="55">
        <v>485</v>
      </c>
      <c r="B1300" s="67" t="s">
        <v>956</v>
      </c>
      <c r="C1300" s="129">
        <f t="shared" si="113"/>
        <v>720817.82</v>
      </c>
      <c r="D1300" s="63"/>
      <c r="E1300" s="64">
        <v>720817.82</v>
      </c>
      <c r="F1300" s="69"/>
      <c r="G1300" s="69"/>
      <c r="H1300" s="69"/>
      <c r="I1300" s="69"/>
      <c r="J1300" s="69"/>
      <c r="K1300" s="69"/>
      <c r="L1300" s="43"/>
      <c r="M1300" s="69"/>
      <c r="N1300" s="69"/>
      <c r="O1300" s="66"/>
      <c r="P1300" s="69"/>
      <c r="Q1300" s="66"/>
      <c r="R1300" s="64"/>
      <c r="S1300" s="64"/>
    </row>
    <row r="1301" spans="1:19" hidden="1" x14ac:dyDescent="0.25">
      <c r="A1301" s="55">
        <v>486</v>
      </c>
      <c r="B1301" s="67" t="s">
        <v>957</v>
      </c>
      <c r="C1301" s="129">
        <f t="shared" si="113"/>
        <v>208224.23</v>
      </c>
      <c r="D1301" s="63"/>
      <c r="E1301" s="64">
        <v>208224.23</v>
      </c>
      <c r="F1301" s="64"/>
      <c r="G1301" s="64"/>
      <c r="H1301" s="64"/>
      <c r="I1301" s="64"/>
      <c r="J1301" s="64"/>
      <c r="K1301" s="64"/>
      <c r="L1301" s="65"/>
      <c r="M1301" s="64"/>
      <c r="N1301" s="69"/>
      <c r="O1301" s="66"/>
      <c r="P1301" s="64"/>
      <c r="Q1301" s="66"/>
      <c r="R1301" s="64"/>
      <c r="S1301" s="64"/>
    </row>
    <row r="1302" spans="1:19" hidden="1" x14ac:dyDescent="0.25">
      <c r="A1302" s="55">
        <v>487</v>
      </c>
      <c r="B1302" s="67" t="s">
        <v>958</v>
      </c>
      <c r="C1302" s="129">
        <f t="shared" ref="C1302:C1319" si="114">ROUND(SUM(D1302+E1302+F1302+G1302+H1302+I1302+J1302+K1302+M1302+O1302+P1302+Q1302+R1302+S1302),2)</f>
        <v>311188.8</v>
      </c>
      <c r="D1302" s="63"/>
      <c r="E1302" s="64">
        <v>311188.8</v>
      </c>
      <c r="F1302" s="64"/>
      <c r="G1302" s="64"/>
      <c r="H1302" s="64"/>
      <c r="I1302" s="64"/>
      <c r="J1302" s="64"/>
      <c r="K1302" s="64"/>
      <c r="L1302" s="65"/>
      <c r="M1302" s="64"/>
      <c r="N1302" s="64"/>
      <c r="O1302" s="64"/>
      <c r="P1302" s="64"/>
      <c r="Q1302" s="66"/>
      <c r="R1302" s="64"/>
      <c r="S1302" s="64"/>
    </row>
    <row r="1303" spans="1:19" hidden="1" x14ac:dyDescent="0.25">
      <c r="A1303" s="55">
        <v>488</v>
      </c>
      <c r="B1303" s="67" t="s">
        <v>959</v>
      </c>
      <c r="C1303" s="129">
        <f t="shared" si="114"/>
        <v>725034.11</v>
      </c>
      <c r="D1303" s="63"/>
      <c r="E1303" s="64">
        <v>725034.11</v>
      </c>
      <c r="F1303" s="64"/>
      <c r="G1303" s="64"/>
      <c r="H1303" s="64"/>
      <c r="I1303" s="64"/>
      <c r="J1303" s="64"/>
      <c r="K1303" s="64"/>
      <c r="L1303" s="65"/>
      <c r="M1303" s="64"/>
      <c r="N1303" s="69"/>
      <c r="O1303" s="66"/>
      <c r="P1303" s="64"/>
      <c r="Q1303" s="66"/>
      <c r="R1303" s="64"/>
      <c r="S1303" s="64"/>
    </row>
    <row r="1304" spans="1:19" hidden="1" x14ac:dyDescent="0.25">
      <c r="A1304" s="55">
        <v>489</v>
      </c>
      <c r="B1304" s="67" t="s">
        <v>960</v>
      </c>
      <c r="C1304" s="129">
        <f t="shared" si="114"/>
        <v>261530.91</v>
      </c>
      <c r="D1304" s="63"/>
      <c r="E1304" s="64">
        <v>261530.91</v>
      </c>
      <c r="F1304" s="64"/>
      <c r="G1304" s="69"/>
      <c r="H1304" s="64"/>
      <c r="I1304" s="64"/>
      <c r="J1304" s="64"/>
      <c r="K1304" s="64"/>
      <c r="L1304" s="65"/>
      <c r="M1304" s="64"/>
      <c r="N1304" s="64"/>
      <c r="O1304" s="68"/>
      <c r="P1304" s="64"/>
      <c r="Q1304" s="64"/>
      <c r="R1304" s="64"/>
      <c r="S1304" s="64"/>
    </row>
    <row r="1305" spans="1:19" hidden="1" x14ac:dyDescent="0.25">
      <c r="A1305" s="55">
        <v>490</v>
      </c>
      <c r="B1305" s="67" t="s">
        <v>553</v>
      </c>
      <c r="C1305" s="129">
        <f t="shared" si="114"/>
        <v>7448200.4699999997</v>
      </c>
      <c r="D1305" s="63">
        <f>ROUND((F1305+G1305+H1305+I1305+J1305+K1305+M1305+O1305+P1305+Q1305+R1305+S1305)*0.0214,2)</f>
        <v>156051.98000000001</v>
      </c>
      <c r="E1305" s="64"/>
      <c r="F1305" s="68"/>
      <c r="G1305" s="66">
        <v>1127090.53</v>
      </c>
      <c r="H1305" s="68">
        <v>827240.80799999996</v>
      </c>
      <c r="I1305" s="68">
        <v>413292.20399999997</v>
      </c>
      <c r="J1305" s="68"/>
      <c r="K1305" s="64"/>
      <c r="L1305" s="65"/>
      <c r="M1305" s="64"/>
      <c r="N1305" s="64" t="s">
        <v>56</v>
      </c>
      <c r="O1305" s="66">
        <v>4924524.95</v>
      </c>
      <c r="P1305" s="68"/>
      <c r="Q1305" s="66"/>
      <c r="R1305" s="64"/>
      <c r="S1305" s="64"/>
    </row>
    <row r="1306" spans="1:19" hidden="1" x14ac:dyDescent="0.25">
      <c r="A1306" s="55">
        <v>491</v>
      </c>
      <c r="B1306" s="67" t="s">
        <v>554</v>
      </c>
      <c r="C1306" s="129">
        <f t="shared" si="114"/>
        <v>3658869.71</v>
      </c>
      <c r="D1306" s="63">
        <v>74325.33</v>
      </c>
      <c r="E1306" s="64"/>
      <c r="F1306" s="68"/>
      <c r="G1306" s="66"/>
      <c r="H1306" s="66"/>
      <c r="I1306" s="66"/>
      <c r="J1306" s="68"/>
      <c r="K1306" s="64"/>
      <c r="L1306" s="65">
        <v>2</v>
      </c>
      <c r="M1306" s="64">
        <v>3584544.38</v>
      </c>
      <c r="N1306" s="64"/>
      <c r="O1306" s="66"/>
      <c r="P1306" s="68"/>
      <c r="Q1306" s="66"/>
      <c r="R1306" s="64"/>
      <c r="S1306" s="64"/>
    </row>
    <row r="1307" spans="1:19" hidden="1" x14ac:dyDescent="0.25">
      <c r="A1307" s="55">
        <v>492</v>
      </c>
      <c r="B1307" s="67" t="s">
        <v>961</v>
      </c>
      <c r="C1307" s="129">
        <f t="shared" si="114"/>
        <v>2174587.16</v>
      </c>
      <c r="D1307" s="63"/>
      <c r="E1307" s="64">
        <v>2174587.16</v>
      </c>
      <c r="F1307" s="64"/>
      <c r="G1307" s="69"/>
      <c r="H1307" s="64"/>
      <c r="I1307" s="64"/>
      <c r="J1307" s="64"/>
      <c r="K1307" s="64"/>
      <c r="L1307" s="65"/>
      <c r="M1307" s="64"/>
      <c r="N1307" s="64"/>
      <c r="O1307" s="66"/>
      <c r="P1307" s="64"/>
      <c r="Q1307" s="69"/>
      <c r="R1307" s="64"/>
      <c r="S1307" s="64"/>
    </row>
    <row r="1308" spans="1:19" hidden="1" x14ac:dyDescent="0.25">
      <c r="A1308" s="55">
        <v>493</v>
      </c>
      <c r="B1308" s="67" t="s">
        <v>962</v>
      </c>
      <c r="C1308" s="129">
        <f t="shared" si="114"/>
        <v>374924.93</v>
      </c>
      <c r="D1308" s="63"/>
      <c r="E1308" s="64">
        <v>374924.93</v>
      </c>
      <c r="F1308" s="64"/>
      <c r="G1308" s="64"/>
      <c r="H1308" s="64"/>
      <c r="I1308" s="64"/>
      <c r="J1308" s="64"/>
      <c r="K1308" s="64"/>
      <c r="L1308" s="65"/>
      <c r="M1308" s="64"/>
      <c r="N1308" s="64"/>
      <c r="O1308" s="66"/>
      <c r="P1308" s="64"/>
      <c r="Q1308" s="66"/>
      <c r="R1308" s="64"/>
      <c r="S1308" s="64"/>
    </row>
    <row r="1309" spans="1:19" hidden="1" x14ac:dyDescent="0.25">
      <c r="A1309" s="55">
        <v>494</v>
      </c>
      <c r="B1309" s="67" t="s">
        <v>963</v>
      </c>
      <c r="C1309" s="129">
        <f t="shared" si="114"/>
        <v>387188.25</v>
      </c>
      <c r="D1309" s="63"/>
      <c r="E1309" s="64">
        <v>387188.25</v>
      </c>
      <c r="F1309" s="69"/>
      <c r="G1309" s="64"/>
      <c r="H1309" s="64"/>
      <c r="I1309" s="64"/>
      <c r="J1309" s="64"/>
      <c r="K1309" s="64"/>
      <c r="L1309" s="65"/>
      <c r="M1309" s="64"/>
      <c r="N1309" s="64"/>
      <c r="O1309" s="68"/>
      <c r="P1309" s="64"/>
      <c r="Q1309" s="66"/>
      <c r="R1309" s="64"/>
      <c r="S1309" s="64"/>
    </row>
    <row r="1310" spans="1:19" hidden="1" x14ac:dyDescent="0.25">
      <c r="A1310" s="55">
        <v>495</v>
      </c>
      <c r="B1310" s="67" t="s">
        <v>562</v>
      </c>
      <c r="C1310" s="129">
        <f t="shared" si="114"/>
        <v>8613793.9700000007</v>
      </c>
      <c r="D1310" s="63">
        <v>28503.17</v>
      </c>
      <c r="E1310" s="64"/>
      <c r="F1310" s="69"/>
      <c r="G1310" s="64"/>
      <c r="H1310" s="64">
        <v>4024900.8</v>
      </c>
      <c r="I1310" s="64">
        <v>1824355.2</v>
      </c>
      <c r="J1310" s="64">
        <v>2736034.8</v>
      </c>
      <c r="K1310" s="64"/>
      <c r="L1310" s="65"/>
      <c r="M1310" s="64"/>
      <c r="N1310" s="64"/>
      <c r="O1310" s="68"/>
      <c r="P1310" s="64"/>
      <c r="Q1310" s="66"/>
      <c r="R1310" s="64"/>
      <c r="S1310" s="64"/>
    </row>
    <row r="1311" spans="1:19" hidden="1" x14ac:dyDescent="0.25">
      <c r="A1311" s="55">
        <v>496</v>
      </c>
      <c r="B1311" s="67" t="s">
        <v>569</v>
      </c>
      <c r="C1311" s="129">
        <f t="shared" si="114"/>
        <v>44314379.390000001</v>
      </c>
      <c r="D1311" s="63">
        <f t="shared" ref="D1311:D1315" si="115">ROUND((F1311+G1311+H1311+I1311+J1311+K1311+M1311+O1311+P1311+Q1311+R1311+S1311)*0.0214,2)</f>
        <v>928458.7</v>
      </c>
      <c r="E1311" s="64"/>
      <c r="F1311" s="66"/>
      <c r="G1311" s="68"/>
      <c r="H1311" s="68">
        <v>1439894.89</v>
      </c>
      <c r="I1311" s="68">
        <v>689243.6</v>
      </c>
      <c r="J1311" s="68">
        <v>5200000</v>
      </c>
      <c r="K1311" s="64"/>
      <c r="L1311" s="65"/>
      <c r="M1311" s="64"/>
      <c r="N1311" s="64" t="s">
        <v>56</v>
      </c>
      <c r="O1311" s="66">
        <v>11343604.439999999</v>
      </c>
      <c r="P1311" s="68"/>
      <c r="Q1311" s="69"/>
      <c r="R1311" s="64">
        <v>24713177.760000002</v>
      </c>
      <c r="S1311" s="64"/>
    </row>
    <row r="1312" spans="1:19" hidden="1" x14ac:dyDescent="0.25">
      <c r="A1312" s="55">
        <v>497</v>
      </c>
      <c r="B1312" s="67" t="s">
        <v>574</v>
      </c>
      <c r="C1312" s="129">
        <f t="shared" si="114"/>
        <v>2367508.88</v>
      </c>
      <c r="D1312" s="63">
        <v>7371.95</v>
      </c>
      <c r="E1312" s="64"/>
      <c r="F1312" s="85"/>
      <c r="G1312" s="64">
        <v>1532630.9</v>
      </c>
      <c r="H1312" s="74"/>
      <c r="I1312" s="74"/>
      <c r="J1312" s="74">
        <v>827506.03</v>
      </c>
      <c r="K1312" s="74"/>
      <c r="L1312" s="110"/>
      <c r="M1312" s="74"/>
      <c r="N1312" s="74"/>
      <c r="O1312" s="75"/>
      <c r="P1312" s="74"/>
      <c r="Q1312" s="75"/>
      <c r="R1312" s="64"/>
      <c r="S1312" s="64"/>
    </row>
    <row r="1313" spans="1:19" hidden="1" x14ac:dyDescent="0.25">
      <c r="A1313" s="55">
        <v>498</v>
      </c>
      <c r="B1313" s="67" t="s">
        <v>575</v>
      </c>
      <c r="C1313" s="129">
        <f t="shared" si="114"/>
        <v>838028.06</v>
      </c>
      <c r="D1313" s="63">
        <f t="shared" si="115"/>
        <v>17558.060000000001</v>
      </c>
      <c r="E1313" s="64"/>
      <c r="F1313" s="85"/>
      <c r="G1313" s="74"/>
      <c r="H1313" s="74"/>
      <c r="I1313" s="74"/>
      <c r="J1313" s="74">
        <v>820470</v>
      </c>
      <c r="K1313" s="74"/>
      <c r="L1313" s="110"/>
      <c r="M1313" s="74"/>
      <c r="N1313" s="74"/>
      <c r="O1313" s="75"/>
      <c r="P1313" s="74"/>
      <c r="Q1313" s="75"/>
      <c r="R1313" s="64"/>
      <c r="S1313" s="64"/>
    </row>
    <row r="1314" spans="1:19" hidden="1" x14ac:dyDescent="0.25">
      <c r="A1314" s="55">
        <v>499</v>
      </c>
      <c r="B1314" s="67" t="s">
        <v>576</v>
      </c>
      <c r="C1314" s="129">
        <f t="shared" si="114"/>
        <v>83880533.849999994</v>
      </c>
      <c r="D1314" s="63">
        <f t="shared" si="115"/>
        <v>1757434.33</v>
      </c>
      <c r="E1314" s="64"/>
      <c r="F1314" s="85">
        <v>5292682.08</v>
      </c>
      <c r="G1314" s="85">
        <v>5900000</v>
      </c>
      <c r="H1314" s="85">
        <v>3850000</v>
      </c>
      <c r="I1314" s="85">
        <v>2100000</v>
      </c>
      <c r="J1314" s="79">
        <v>3100000</v>
      </c>
      <c r="K1314" s="74"/>
      <c r="L1314" s="110"/>
      <c r="M1314" s="74"/>
      <c r="N1314" s="74" t="s">
        <v>56</v>
      </c>
      <c r="O1314" s="79">
        <v>13337251.060000001</v>
      </c>
      <c r="P1314" s="85">
        <v>7711380.8799999999</v>
      </c>
      <c r="Q1314" s="79"/>
      <c r="R1314" s="64">
        <v>40831785.5</v>
      </c>
      <c r="S1314" s="64"/>
    </row>
    <row r="1315" spans="1:19" hidden="1" x14ac:dyDescent="0.25">
      <c r="A1315" s="55">
        <v>500</v>
      </c>
      <c r="B1315" s="67" t="s">
        <v>577</v>
      </c>
      <c r="C1315" s="129">
        <f t="shared" si="114"/>
        <v>25283823.440000001</v>
      </c>
      <c r="D1315" s="63">
        <f t="shared" si="115"/>
        <v>529737.43999999994</v>
      </c>
      <c r="E1315" s="64"/>
      <c r="F1315" s="69"/>
      <c r="G1315" s="69"/>
      <c r="H1315" s="66">
        <v>7439580</v>
      </c>
      <c r="I1315" s="66">
        <v>3557682</v>
      </c>
      <c r="J1315" s="66">
        <v>4254876</v>
      </c>
      <c r="K1315" s="69"/>
      <c r="L1315" s="43"/>
      <c r="M1315" s="69"/>
      <c r="N1315" s="69"/>
      <c r="O1315" s="69"/>
      <c r="P1315" s="69"/>
      <c r="Q1315" s="66">
        <v>9501948</v>
      </c>
      <c r="R1315" s="64"/>
      <c r="S1315" s="64"/>
    </row>
    <row r="1316" spans="1:19" hidden="1" x14ac:dyDescent="0.25">
      <c r="A1316" s="55">
        <v>501</v>
      </c>
      <c r="B1316" s="67" t="s">
        <v>581</v>
      </c>
      <c r="C1316" s="129">
        <f t="shared" si="114"/>
        <v>2587802.15</v>
      </c>
      <c r="D1316" s="63">
        <v>23870.2</v>
      </c>
      <c r="E1316" s="64"/>
      <c r="F1316" s="64"/>
      <c r="G1316" s="68">
        <v>2563931.9500000002</v>
      </c>
      <c r="H1316" s="64"/>
      <c r="I1316" s="64"/>
      <c r="J1316" s="64"/>
      <c r="K1316" s="64"/>
      <c r="L1316" s="65"/>
      <c r="M1316" s="64"/>
      <c r="N1316" s="69"/>
      <c r="O1316" s="69"/>
      <c r="P1316" s="64"/>
      <c r="Q1316" s="64"/>
      <c r="R1316" s="64"/>
      <c r="S1316" s="64"/>
    </row>
    <row r="1317" spans="1:19" hidden="1" x14ac:dyDescent="0.25">
      <c r="A1317" s="55">
        <v>502</v>
      </c>
      <c r="B1317" s="67" t="s">
        <v>587</v>
      </c>
      <c r="C1317" s="129">
        <f t="shared" si="114"/>
        <v>4744358.9400000004</v>
      </c>
      <c r="D1317" s="63">
        <v>79764.570000000007</v>
      </c>
      <c r="E1317" s="64"/>
      <c r="F1317" s="64"/>
      <c r="G1317" s="68">
        <v>1977387.16</v>
      </c>
      <c r="H1317" s="68">
        <v>1435392.95</v>
      </c>
      <c r="I1317" s="68">
        <v>455681.57</v>
      </c>
      <c r="J1317" s="68">
        <v>796132.69</v>
      </c>
      <c r="K1317" s="64"/>
      <c r="L1317" s="65"/>
      <c r="M1317" s="64"/>
      <c r="N1317" s="69"/>
      <c r="O1317" s="69"/>
      <c r="P1317" s="64"/>
      <c r="Q1317" s="69"/>
      <c r="R1317" s="64"/>
      <c r="S1317" s="64"/>
    </row>
    <row r="1318" spans="1:19" hidden="1" x14ac:dyDescent="0.25">
      <c r="A1318" s="55">
        <v>503</v>
      </c>
      <c r="B1318" s="67" t="s">
        <v>588</v>
      </c>
      <c r="C1318" s="129">
        <f t="shared" si="114"/>
        <v>12795286.51</v>
      </c>
      <c r="D1318" s="63">
        <v>207972.92</v>
      </c>
      <c r="E1318" s="64"/>
      <c r="F1318" s="64"/>
      <c r="G1318" s="64"/>
      <c r="H1318" s="64"/>
      <c r="I1318" s="64"/>
      <c r="J1318" s="64"/>
      <c r="K1318" s="64"/>
      <c r="L1318" s="65"/>
      <c r="M1318" s="64"/>
      <c r="N1318" s="69" t="s">
        <v>56</v>
      </c>
      <c r="O1318" s="66">
        <v>12587313.59</v>
      </c>
      <c r="P1318" s="64"/>
      <c r="Q1318" s="69"/>
      <c r="R1318" s="64"/>
      <c r="S1318" s="64"/>
    </row>
    <row r="1319" spans="1:19" hidden="1" x14ac:dyDescent="0.25">
      <c r="A1319" s="55">
        <v>504</v>
      </c>
      <c r="B1319" s="67" t="s">
        <v>964</v>
      </c>
      <c r="C1319" s="129">
        <f t="shared" si="114"/>
        <v>8209684.5700000003</v>
      </c>
      <c r="D1319" s="63">
        <v>165799.85999999999</v>
      </c>
      <c r="E1319" s="64">
        <v>178615.99</v>
      </c>
      <c r="F1319" s="64"/>
      <c r="G1319" s="64"/>
      <c r="H1319" s="64"/>
      <c r="I1319" s="64"/>
      <c r="J1319" s="64"/>
      <c r="K1319" s="64"/>
      <c r="L1319" s="65">
        <v>5</v>
      </c>
      <c r="M1319" s="64">
        <v>7865268.7199999997</v>
      </c>
      <c r="N1319" s="69"/>
      <c r="O1319" s="66"/>
      <c r="P1319" s="64"/>
      <c r="Q1319" s="69"/>
      <c r="R1319" s="64"/>
      <c r="S1319" s="64"/>
    </row>
    <row r="1320" spans="1:19" hidden="1" x14ac:dyDescent="0.25">
      <c r="A1320" s="224" t="s">
        <v>590</v>
      </c>
      <c r="B1320" s="224"/>
      <c r="C1320" s="100">
        <f t="shared" ref="C1320" si="116">ROUND(SUM(D1320+E1320+F1320+G1320+H1320+I1320+J1320+K1320+M1320+O1320+P1320+Q1320+R1320+S1320),2)</f>
        <v>957975832.70000005</v>
      </c>
      <c r="D1320" s="70">
        <f t="shared" ref="D1320:M1320" si="117">ROUND(SUM(D1181:D1319),2)</f>
        <v>15513890.949999999</v>
      </c>
      <c r="E1320" s="70">
        <f t="shared" si="117"/>
        <v>45751915.159999996</v>
      </c>
      <c r="F1320" s="70">
        <f t="shared" si="117"/>
        <v>34852831.909999996</v>
      </c>
      <c r="G1320" s="70">
        <f t="shared" si="117"/>
        <v>106801010.93000001</v>
      </c>
      <c r="H1320" s="70">
        <f t="shared" si="117"/>
        <v>74052534.349999994</v>
      </c>
      <c r="I1320" s="70">
        <f t="shared" si="117"/>
        <v>32189392.48</v>
      </c>
      <c r="J1320" s="70">
        <f t="shared" si="117"/>
        <v>56603590.899999999</v>
      </c>
      <c r="K1320" s="70">
        <f t="shared" si="117"/>
        <v>0</v>
      </c>
      <c r="L1320" s="70">
        <f t="shared" si="117"/>
        <v>26</v>
      </c>
      <c r="M1320" s="70">
        <f t="shared" si="117"/>
        <v>55271037.579999998</v>
      </c>
      <c r="N1320" s="135" t="s">
        <v>19</v>
      </c>
      <c r="O1320" s="70">
        <f>ROUND(SUM(O1181:O1319),2)</f>
        <v>221786575.65000001</v>
      </c>
      <c r="P1320" s="70">
        <f>ROUND(SUM(P1181:P1319),2)</f>
        <v>24819109.43</v>
      </c>
      <c r="Q1320" s="70">
        <f>ROUND(SUM(Q1181:Q1319),2)</f>
        <v>87002228.849999994</v>
      </c>
      <c r="R1320" s="70">
        <f>ROUND(SUM(R1181:R1319),2)</f>
        <v>203331714.50999999</v>
      </c>
      <c r="S1320" s="70">
        <f>ROUND(SUM(S1181:S1319),2)</f>
        <v>0</v>
      </c>
    </row>
    <row r="1321" spans="1:19" ht="15.75" x14ac:dyDescent="0.25">
      <c r="A1321" s="160" t="s">
        <v>1104</v>
      </c>
      <c r="B1321" s="160"/>
      <c r="C1321" s="161"/>
      <c r="D1321" s="102"/>
      <c r="E1321" s="64"/>
      <c r="F1321" s="64"/>
      <c r="G1321" s="64"/>
      <c r="H1321" s="64"/>
      <c r="I1321" s="64"/>
      <c r="J1321" s="64"/>
      <c r="K1321" s="64"/>
      <c r="L1321" s="90"/>
      <c r="M1321" s="64"/>
      <c r="N1321" s="129"/>
      <c r="O1321" s="64"/>
      <c r="P1321" s="64"/>
      <c r="Q1321" s="64"/>
      <c r="R1321" s="64"/>
      <c r="S1321" s="64"/>
    </row>
    <row r="1322" spans="1:19" x14ac:dyDescent="0.25">
      <c r="A1322" s="55">
        <v>505</v>
      </c>
      <c r="B1322" s="62" t="s">
        <v>592</v>
      </c>
      <c r="C1322" s="129">
        <f t="shared" ref="C1322:C1325" si="118">ROUND(SUM(D1322+E1322+F1322+G1322+H1322+I1322+J1322+K1322+M1322+O1322+P1322+Q1322+R1322+S1322),2)</f>
        <v>2126932.75</v>
      </c>
      <c r="D1322" s="63">
        <f t="shared" ref="D1322:D1325" si="119">ROUND((F1322+G1322+H1322+I1322+J1322+K1322+M1322+O1322+P1322+Q1322+R1322+S1322)*0.0214,2)</f>
        <v>44562.720000000001</v>
      </c>
      <c r="E1322" s="64"/>
      <c r="F1322" s="68"/>
      <c r="G1322" s="68"/>
      <c r="H1322" s="68"/>
      <c r="I1322" s="68"/>
      <c r="J1322" s="68">
        <v>727046.68</v>
      </c>
      <c r="K1322" s="64"/>
      <c r="L1322" s="65"/>
      <c r="M1322" s="64"/>
      <c r="N1322" s="64"/>
      <c r="O1322" s="69"/>
      <c r="P1322" s="64"/>
      <c r="Q1322" s="64">
        <v>1355323.35</v>
      </c>
      <c r="R1322" s="64"/>
      <c r="S1322" s="64"/>
    </row>
    <row r="1323" spans="1:19" x14ac:dyDescent="0.25">
      <c r="A1323" s="55">
        <v>506</v>
      </c>
      <c r="B1323" s="62" t="s">
        <v>594</v>
      </c>
      <c r="C1323" s="129">
        <f t="shared" si="118"/>
        <v>1713771</v>
      </c>
      <c r="D1323" s="63">
        <f t="shared" si="119"/>
        <v>35906.300000000003</v>
      </c>
      <c r="E1323" s="64"/>
      <c r="F1323" s="68"/>
      <c r="G1323" s="68"/>
      <c r="H1323" s="68"/>
      <c r="I1323" s="68"/>
      <c r="J1323" s="68"/>
      <c r="K1323" s="64"/>
      <c r="L1323" s="65"/>
      <c r="M1323" s="64"/>
      <c r="N1323" s="64"/>
      <c r="O1323" s="69"/>
      <c r="P1323" s="64"/>
      <c r="Q1323" s="64">
        <v>1677864.7</v>
      </c>
      <c r="R1323" s="64"/>
      <c r="S1323" s="64"/>
    </row>
    <row r="1324" spans="1:19" x14ac:dyDescent="0.25">
      <c r="A1324" s="55">
        <v>507</v>
      </c>
      <c r="B1324" s="62" t="s">
        <v>596</v>
      </c>
      <c r="C1324" s="129">
        <f t="shared" si="118"/>
        <v>14749988.210000001</v>
      </c>
      <c r="D1324" s="63">
        <f t="shared" si="119"/>
        <v>309036.37</v>
      </c>
      <c r="E1324" s="64"/>
      <c r="F1324" s="68"/>
      <c r="G1324" s="68"/>
      <c r="H1324" s="68"/>
      <c r="I1324" s="68"/>
      <c r="J1324" s="68">
        <v>1159963.8799999999</v>
      </c>
      <c r="K1324" s="64"/>
      <c r="L1324" s="65"/>
      <c r="M1324" s="64"/>
      <c r="N1324" s="64"/>
      <c r="O1324" s="69"/>
      <c r="P1324" s="64">
        <v>2594760.29</v>
      </c>
      <c r="Q1324" s="64"/>
      <c r="R1324" s="64">
        <v>10686227.67</v>
      </c>
      <c r="S1324" s="64"/>
    </row>
    <row r="1325" spans="1:19" x14ac:dyDescent="0.25">
      <c r="A1325" s="55">
        <v>508</v>
      </c>
      <c r="B1325" s="56" t="s">
        <v>597</v>
      </c>
      <c r="C1325" s="57">
        <f t="shared" si="118"/>
        <v>6373059.25</v>
      </c>
      <c r="D1325" s="102">
        <f t="shared" si="119"/>
        <v>133526.01</v>
      </c>
      <c r="E1325" s="59"/>
      <c r="F1325" s="59"/>
      <c r="G1325" s="59">
        <v>2131939.2000000002</v>
      </c>
      <c r="H1325" s="59">
        <v>2257062.38</v>
      </c>
      <c r="I1325" s="59">
        <v>651752.07999999996</v>
      </c>
      <c r="J1325" s="59">
        <v>1198779.58</v>
      </c>
      <c r="K1325" s="59"/>
      <c r="L1325" s="60"/>
      <c r="M1325" s="59"/>
      <c r="N1325" s="59"/>
      <c r="O1325" s="61"/>
      <c r="P1325" s="59"/>
      <c r="Q1325" s="59"/>
      <c r="R1325" s="59"/>
      <c r="S1325" s="59"/>
    </row>
    <row r="1326" spans="1:19" x14ac:dyDescent="0.25">
      <c r="A1326" s="55">
        <v>509</v>
      </c>
      <c r="B1326" s="62" t="s">
        <v>602</v>
      </c>
      <c r="C1326" s="129">
        <f t="shared" ref="C1326:C1337" si="120">ROUND(SUM(D1326+E1326+F1326+G1326+H1326+I1326+J1326+K1326+M1326+O1326+P1326+Q1326+R1326+S1326),2)</f>
        <v>23567394.550000001</v>
      </c>
      <c r="D1326" s="63">
        <f>ROUND((F1326+G1326+H1326+I1326+J1326+K1326+M1326+O1326+P1326+Q1326+R1326+S1326)*0.0214,2)</f>
        <v>493775.45</v>
      </c>
      <c r="E1326" s="64"/>
      <c r="F1326" s="68">
        <v>2423051.9</v>
      </c>
      <c r="G1326" s="68">
        <v>3856468.8</v>
      </c>
      <c r="H1326" s="68">
        <v>1069939.2</v>
      </c>
      <c r="I1326" s="68">
        <v>645249.6</v>
      </c>
      <c r="J1326" s="68">
        <v>510582</v>
      </c>
      <c r="K1326" s="64"/>
      <c r="L1326" s="65"/>
      <c r="M1326" s="64"/>
      <c r="N1326" s="64"/>
      <c r="O1326" s="69"/>
      <c r="P1326" s="64"/>
      <c r="Q1326" s="64"/>
      <c r="R1326" s="64">
        <v>14568327.6</v>
      </c>
      <c r="S1326" s="64"/>
    </row>
    <row r="1327" spans="1:19" x14ac:dyDescent="0.25">
      <c r="A1327" s="55">
        <v>510</v>
      </c>
      <c r="B1327" s="56" t="s">
        <v>603</v>
      </c>
      <c r="C1327" s="57">
        <f t="shared" si="120"/>
        <v>7880945.5300000003</v>
      </c>
      <c r="D1327" s="102">
        <v>163157.90999999997</v>
      </c>
      <c r="E1327" s="59"/>
      <c r="F1327" s="77"/>
      <c r="G1327" s="77">
        <v>3847743.02</v>
      </c>
      <c r="H1327" s="77">
        <v>2860703.0300000003</v>
      </c>
      <c r="I1327" s="77">
        <v>1009341.5700000001</v>
      </c>
      <c r="J1327" s="77"/>
      <c r="K1327" s="59"/>
      <c r="L1327" s="60"/>
      <c r="M1327" s="59"/>
      <c r="N1327" s="59"/>
      <c r="O1327" s="78"/>
      <c r="P1327" s="59"/>
      <c r="Q1327" s="59"/>
      <c r="R1327" s="59"/>
      <c r="S1327" s="59"/>
    </row>
    <row r="1328" spans="1:19" x14ac:dyDescent="0.25">
      <c r="A1328" s="55">
        <v>511</v>
      </c>
      <c r="B1328" s="62" t="s">
        <v>605</v>
      </c>
      <c r="C1328" s="129">
        <f t="shared" si="120"/>
        <v>5819721.0300000003</v>
      </c>
      <c r="D1328" s="63">
        <f>ROUND((F1328+G1328+H1328+I1328+J1328+K1328+M1328+O1328+P1328+Q1328+R1328+S1328)*0.0214,2)</f>
        <v>121932.67</v>
      </c>
      <c r="E1328" s="64"/>
      <c r="F1328" s="68"/>
      <c r="G1328" s="68">
        <v>1253046.3999999999</v>
      </c>
      <c r="H1328" s="68"/>
      <c r="I1328" s="68">
        <v>434959.57</v>
      </c>
      <c r="J1328" s="68">
        <v>520197.99</v>
      </c>
      <c r="K1328" s="64"/>
      <c r="L1328" s="65"/>
      <c r="M1328" s="64"/>
      <c r="N1328" s="64"/>
      <c r="O1328" s="69"/>
      <c r="P1328" s="64"/>
      <c r="Q1328" s="64"/>
      <c r="R1328" s="64">
        <v>3489584.4000000004</v>
      </c>
      <c r="S1328" s="64"/>
    </row>
    <row r="1329" spans="1:19" x14ac:dyDescent="0.25">
      <c r="A1329" s="55">
        <v>512</v>
      </c>
      <c r="B1329" s="62" t="s">
        <v>606</v>
      </c>
      <c r="C1329" s="129">
        <f t="shared" si="120"/>
        <v>192442.02</v>
      </c>
      <c r="D1329" s="63"/>
      <c r="E1329" s="64">
        <v>192442.02</v>
      </c>
      <c r="F1329" s="68"/>
      <c r="G1329" s="68"/>
      <c r="H1329" s="68"/>
      <c r="I1329" s="68"/>
      <c r="J1329" s="68"/>
      <c r="K1329" s="64"/>
      <c r="L1329" s="65"/>
      <c r="M1329" s="64"/>
      <c r="N1329" s="64"/>
      <c r="O1329" s="69"/>
      <c r="P1329" s="64"/>
      <c r="Q1329" s="64"/>
      <c r="R1329" s="64"/>
      <c r="S1329" s="64"/>
    </row>
    <row r="1330" spans="1:19" x14ac:dyDescent="0.25">
      <c r="A1330" s="55">
        <v>513</v>
      </c>
      <c r="B1330" s="62" t="s">
        <v>965</v>
      </c>
      <c r="C1330" s="129">
        <f t="shared" si="120"/>
        <v>214468.61</v>
      </c>
      <c r="D1330" s="63"/>
      <c r="E1330" s="64">
        <v>214468.61</v>
      </c>
      <c r="F1330" s="68"/>
      <c r="G1330" s="68"/>
      <c r="H1330" s="68"/>
      <c r="I1330" s="68"/>
      <c r="J1330" s="68"/>
      <c r="K1330" s="64"/>
      <c r="L1330" s="65"/>
      <c r="M1330" s="64"/>
      <c r="N1330" s="64"/>
      <c r="O1330" s="69"/>
      <c r="P1330" s="64"/>
      <c r="Q1330" s="64"/>
      <c r="R1330" s="64"/>
      <c r="S1330" s="64"/>
    </row>
    <row r="1331" spans="1:19" x14ac:dyDescent="0.25">
      <c r="A1331" s="55">
        <v>514</v>
      </c>
      <c r="B1331" s="62" t="s">
        <v>607</v>
      </c>
      <c r="C1331" s="129">
        <f t="shared" si="120"/>
        <v>850431.81</v>
      </c>
      <c r="D1331" s="102">
        <v>17646.72</v>
      </c>
      <c r="E1331" s="64"/>
      <c r="F1331" s="64"/>
      <c r="G1331" s="64"/>
      <c r="H1331" s="64"/>
      <c r="I1331" s="64"/>
      <c r="J1331" s="64">
        <v>832785.09</v>
      </c>
      <c r="K1331" s="64"/>
      <c r="L1331" s="65"/>
      <c r="M1331" s="64"/>
      <c r="N1331" s="64"/>
      <c r="O1331" s="66"/>
      <c r="P1331" s="64"/>
      <c r="Q1331" s="64"/>
      <c r="R1331" s="64"/>
      <c r="S1331" s="64"/>
    </row>
    <row r="1332" spans="1:19" x14ac:dyDescent="0.25">
      <c r="A1332" s="55">
        <v>515</v>
      </c>
      <c r="B1332" s="62" t="s">
        <v>614</v>
      </c>
      <c r="C1332" s="129">
        <f t="shared" si="120"/>
        <v>1952127.21</v>
      </c>
      <c r="D1332" s="63">
        <f t="shared" ref="D1332:D1337" si="121">ROUND((F1332+G1332+H1332+I1332+J1332+K1332+M1332+O1332+P1332+Q1332+R1332+S1332)*0.0214,2)</f>
        <v>40900.26</v>
      </c>
      <c r="E1332" s="64"/>
      <c r="F1332" s="68"/>
      <c r="G1332" s="68"/>
      <c r="H1332" s="68"/>
      <c r="I1332" s="68"/>
      <c r="J1332" s="68"/>
      <c r="K1332" s="64"/>
      <c r="L1332" s="65"/>
      <c r="M1332" s="64"/>
      <c r="N1332" s="64" t="s">
        <v>111</v>
      </c>
      <c r="O1332" s="69">
        <v>1911226.95</v>
      </c>
      <c r="P1332" s="64"/>
      <c r="Q1332" s="64"/>
      <c r="R1332" s="64"/>
      <c r="S1332" s="64"/>
    </row>
    <row r="1333" spans="1:19" x14ac:dyDescent="0.25">
      <c r="A1333" s="55">
        <v>516</v>
      </c>
      <c r="B1333" s="62" t="s">
        <v>615</v>
      </c>
      <c r="C1333" s="129">
        <f t="shared" si="120"/>
        <v>2776294.02</v>
      </c>
      <c r="D1333" s="63">
        <v>57608.94</v>
      </c>
      <c r="E1333" s="64"/>
      <c r="F1333" s="68"/>
      <c r="G1333" s="68"/>
      <c r="H1333" s="68"/>
      <c r="I1333" s="68"/>
      <c r="J1333" s="68"/>
      <c r="K1333" s="64"/>
      <c r="L1333" s="65"/>
      <c r="M1333" s="64"/>
      <c r="N1333" s="64" t="s">
        <v>111</v>
      </c>
      <c r="O1333" s="69">
        <v>2718685.08</v>
      </c>
      <c r="P1333" s="64"/>
      <c r="Q1333" s="64"/>
      <c r="R1333" s="64"/>
      <c r="S1333" s="64"/>
    </row>
    <row r="1334" spans="1:19" x14ac:dyDescent="0.25">
      <c r="A1334" s="55">
        <v>517</v>
      </c>
      <c r="B1334" s="56" t="s">
        <v>616</v>
      </c>
      <c r="C1334" s="57">
        <f t="shared" si="120"/>
        <v>1419617.4</v>
      </c>
      <c r="D1334" s="63">
        <v>40498.9</v>
      </c>
      <c r="E1334" s="59"/>
      <c r="F1334" s="77"/>
      <c r="G1334" s="77"/>
      <c r="H1334" s="77"/>
      <c r="I1334" s="77"/>
      <c r="J1334" s="77"/>
      <c r="K1334" s="59"/>
      <c r="L1334" s="60"/>
      <c r="M1334" s="59"/>
      <c r="N1334" s="59" t="s">
        <v>111</v>
      </c>
      <c r="O1334" s="78">
        <v>1379118.5</v>
      </c>
      <c r="P1334" s="59"/>
      <c r="Q1334" s="59"/>
      <c r="R1334" s="59"/>
      <c r="S1334" s="59"/>
    </row>
    <row r="1335" spans="1:19" ht="24.75" customHeight="1" x14ac:dyDescent="0.25">
      <c r="A1335" s="55">
        <v>518</v>
      </c>
      <c r="B1335" s="56" t="s">
        <v>617</v>
      </c>
      <c r="C1335" s="57">
        <f t="shared" si="120"/>
        <v>4806088.97</v>
      </c>
      <c r="D1335" s="63">
        <f t="shared" si="121"/>
        <v>100695.42</v>
      </c>
      <c r="E1335" s="59"/>
      <c r="F1335" s="77">
        <v>354548.16</v>
      </c>
      <c r="G1335" s="77">
        <v>1090437.17</v>
      </c>
      <c r="H1335" s="77"/>
      <c r="I1335" s="77">
        <v>108063.76</v>
      </c>
      <c r="J1335" s="77">
        <v>339626.34</v>
      </c>
      <c r="K1335" s="59"/>
      <c r="L1335" s="60"/>
      <c r="M1335" s="59"/>
      <c r="N1335" s="59" t="s">
        <v>111</v>
      </c>
      <c r="O1335" s="78">
        <v>2812718.12</v>
      </c>
      <c r="P1335" s="59"/>
      <c r="Q1335" s="59"/>
      <c r="R1335" s="59"/>
      <c r="S1335" s="59"/>
    </row>
    <row r="1336" spans="1:19" x14ac:dyDescent="0.25">
      <c r="A1336" s="55">
        <v>519</v>
      </c>
      <c r="B1336" s="62" t="s">
        <v>618</v>
      </c>
      <c r="C1336" s="129">
        <f t="shared" si="120"/>
        <v>823609.34</v>
      </c>
      <c r="D1336" s="63">
        <f t="shared" si="121"/>
        <v>17255.96</v>
      </c>
      <c r="E1336" s="64"/>
      <c r="F1336" s="68"/>
      <c r="G1336" s="68"/>
      <c r="H1336" s="68"/>
      <c r="I1336" s="68"/>
      <c r="J1336" s="68"/>
      <c r="K1336" s="64"/>
      <c r="L1336" s="65"/>
      <c r="M1336" s="64"/>
      <c r="N1336" s="64"/>
      <c r="O1336" s="69"/>
      <c r="P1336" s="64"/>
      <c r="Q1336" s="64">
        <v>806353.38</v>
      </c>
      <c r="R1336" s="64"/>
      <c r="S1336" s="64"/>
    </row>
    <row r="1337" spans="1:19" x14ac:dyDescent="0.25">
      <c r="A1337" s="55">
        <v>520</v>
      </c>
      <c r="B1337" s="62" t="s">
        <v>619</v>
      </c>
      <c r="C1337" s="129">
        <f t="shared" si="120"/>
        <v>1314261.93</v>
      </c>
      <c r="D1337" s="63">
        <f t="shared" si="121"/>
        <v>27535.94</v>
      </c>
      <c r="E1337" s="64"/>
      <c r="F1337" s="68"/>
      <c r="G1337" s="68"/>
      <c r="H1337" s="68"/>
      <c r="I1337" s="68"/>
      <c r="J1337" s="68"/>
      <c r="K1337" s="64"/>
      <c r="L1337" s="65"/>
      <c r="M1337" s="64"/>
      <c r="N1337" s="64"/>
      <c r="O1337" s="69"/>
      <c r="P1337" s="64"/>
      <c r="Q1337" s="64">
        <v>1286725.99</v>
      </c>
      <c r="R1337" s="64"/>
      <c r="S1337" s="64"/>
    </row>
    <row r="1338" spans="1:19" x14ac:dyDescent="0.25">
      <c r="A1338" s="196" t="s">
        <v>1116</v>
      </c>
      <c r="B1338" s="196"/>
      <c r="C1338" s="100">
        <f t="shared" ref="C1338" si="122">ROUND(SUM(D1338+E1338+F1338+G1338+H1338+I1338+J1338+K1338+M1338+O1338+P1338+Q1338+R1338+S1338),2)</f>
        <v>76581153.629999995</v>
      </c>
      <c r="D1338" s="70">
        <f t="shared" ref="D1338:M1338" si="123">ROUND(SUM(D1322:D1337),2)</f>
        <v>1604039.57</v>
      </c>
      <c r="E1338" s="70">
        <f t="shared" si="123"/>
        <v>406910.63</v>
      </c>
      <c r="F1338" s="70">
        <f t="shared" si="123"/>
        <v>2777600.06</v>
      </c>
      <c r="G1338" s="70">
        <f t="shared" si="123"/>
        <v>12179634.59</v>
      </c>
      <c r="H1338" s="70">
        <f t="shared" si="123"/>
        <v>6187704.6100000003</v>
      </c>
      <c r="I1338" s="70">
        <f t="shared" si="123"/>
        <v>2849366.58</v>
      </c>
      <c r="J1338" s="70">
        <f t="shared" si="123"/>
        <v>5288981.5599999996</v>
      </c>
      <c r="K1338" s="70">
        <f t="shared" si="123"/>
        <v>0</v>
      </c>
      <c r="L1338" s="70">
        <f t="shared" si="123"/>
        <v>0</v>
      </c>
      <c r="M1338" s="70">
        <f t="shared" si="123"/>
        <v>0</v>
      </c>
      <c r="N1338" s="135" t="s">
        <v>19</v>
      </c>
      <c r="O1338" s="70">
        <f>ROUND(SUM(O1322:O1337),2)</f>
        <v>8821748.6500000004</v>
      </c>
      <c r="P1338" s="70">
        <f>ROUND(SUM(P1322:P1337),2)</f>
        <v>2594760.29</v>
      </c>
      <c r="Q1338" s="70">
        <f>ROUND(SUM(Q1322:Q1337),2)</f>
        <v>5126267.42</v>
      </c>
      <c r="R1338" s="70">
        <f>ROUND(SUM(R1322:R1337),2)</f>
        <v>28744139.670000002</v>
      </c>
      <c r="S1338" s="70">
        <f>ROUND(SUM(S1322:S1337),2)</f>
        <v>0</v>
      </c>
    </row>
    <row r="1339" spans="1:19" ht="15.75" hidden="1" x14ac:dyDescent="0.25">
      <c r="A1339" s="197" t="s">
        <v>1105</v>
      </c>
      <c r="B1339" s="194"/>
      <c r="C1339" s="195"/>
      <c r="D1339" s="82"/>
      <c r="E1339" s="64"/>
      <c r="F1339" s="64"/>
      <c r="G1339" s="64"/>
      <c r="H1339" s="64"/>
      <c r="I1339" s="64"/>
      <c r="J1339" s="64"/>
      <c r="K1339" s="64"/>
      <c r="L1339" s="90"/>
      <c r="M1339" s="64"/>
      <c r="N1339" s="100"/>
      <c r="O1339" s="64"/>
      <c r="P1339" s="64"/>
      <c r="Q1339" s="64"/>
      <c r="R1339" s="64"/>
      <c r="S1339" s="69"/>
    </row>
    <row r="1340" spans="1:19" hidden="1" x14ac:dyDescent="0.25">
      <c r="A1340" s="43">
        <v>521</v>
      </c>
      <c r="B1340" s="62" t="s">
        <v>620</v>
      </c>
      <c r="C1340" s="129">
        <f t="shared" ref="C1340:C1370" si="124">ROUND(SUM(D1340+E1340+F1340+G1340+H1340+I1340+J1340+K1340+M1340+O1340+P1340+Q1340+R1340+S1340),2)</f>
        <v>4053227.23</v>
      </c>
      <c r="D1340" s="63">
        <v>24926.18</v>
      </c>
      <c r="E1340" s="64"/>
      <c r="F1340" s="68"/>
      <c r="G1340" s="68">
        <v>1935194.7</v>
      </c>
      <c r="H1340" s="68">
        <v>810795.52000000002</v>
      </c>
      <c r="I1340" s="68">
        <v>274547.55</v>
      </c>
      <c r="J1340" s="68"/>
      <c r="K1340" s="64"/>
      <c r="L1340" s="65"/>
      <c r="M1340" s="64"/>
      <c r="N1340" s="64"/>
      <c r="O1340" s="69"/>
      <c r="P1340" s="64">
        <v>1007763.28</v>
      </c>
      <c r="Q1340" s="64"/>
      <c r="R1340" s="64"/>
      <c r="S1340" s="64"/>
    </row>
    <row r="1341" spans="1:19" hidden="1" x14ac:dyDescent="0.25">
      <c r="A1341" s="43">
        <v>522</v>
      </c>
      <c r="B1341" s="62" t="s">
        <v>621</v>
      </c>
      <c r="C1341" s="129">
        <f t="shared" si="124"/>
        <v>3397758.14</v>
      </c>
      <c r="D1341" s="63">
        <v>21674.460000000003</v>
      </c>
      <c r="E1341" s="64"/>
      <c r="F1341" s="68"/>
      <c r="G1341" s="68">
        <v>1465904.06</v>
      </c>
      <c r="H1341" s="68">
        <v>673276.39</v>
      </c>
      <c r="I1341" s="68">
        <v>220074.37</v>
      </c>
      <c r="J1341" s="68"/>
      <c r="K1341" s="64"/>
      <c r="L1341" s="65"/>
      <c r="M1341" s="64"/>
      <c r="N1341" s="64"/>
      <c r="O1341" s="69"/>
      <c r="P1341" s="64">
        <v>1016828.86</v>
      </c>
      <c r="Q1341" s="64"/>
      <c r="R1341" s="64"/>
      <c r="S1341" s="64"/>
    </row>
    <row r="1342" spans="1:19" hidden="1" x14ac:dyDescent="0.25">
      <c r="A1342" s="43">
        <v>523</v>
      </c>
      <c r="B1342" s="62" t="s">
        <v>623</v>
      </c>
      <c r="C1342" s="129">
        <f t="shared" si="124"/>
        <v>10347238.84</v>
      </c>
      <c r="D1342" s="63">
        <v>136452.66999999998</v>
      </c>
      <c r="E1342" s="64"/>
      <c r="F1342" s="68"/>
      <c r="G1342" s="59">
        <v>2437506.91</v>
      </c>
      <c r="H1342" s="59">
        <v>2979512.5700000003</v>
      </c>
      <c r="I1342" s="59">
        <v>1341743.5900000001</v>
      </c>
      <c r="J1342" s="68"/>
      <c r="K1342" s="64"/>
      <c r="L1342" s="50"/>
      <c r="M1342" s="64"/>
      <c r="N1342" s="64"/>
      <c r="O1342" s="69"/>
      <c r="P1342" s="64">
        <v>3452023.1</v>
      </c>
      <c r="Q1342" s="64"/>
      <c r="R1342" s="64"/>
      <c r="S1342" s="64"/>
    </row>
    <row r="1343" spans="1:19" hidden="1" x14ac:dyDescent="0.25">
      <c r="A1343" s="43">
        <v>524</v>
      </c>
      <c r="B1343" s="62" t="s">
        <v>627</v>
      </c>
      <c r="C1343" s="129">
        <f t="shared" si="124"/>
        <v>20327186.510000002</v>
      </c>
      <c r="D1343" s="63">
        <f>ROUND((F1343+G1343+H1343+I1343+J1343+K1343+M1343+O1343+P1343+Q1343+R1343+S1343)*0.0214,2)</f>
        <v>425887.79</v>
      </c>
      <c r="E1343" s="64"/>
      <c r="F1343" s="68"/>
      <c r="G1343" s="68">
        <v>5117471.82</v>
      </c>
      <c r="H1343" s="68">
        <v>4247591.32</v>
      </c>
      <c r="I1343" s="68">
        <v>1327770.3799999999</v>
      </c>
      <c r="J1343" s="68"/>
      <c r="K1343" s="64"/>
      <c r="L1343" s="50"/>
      <c r="M1343" s="64"/>
      <c r="N1343" s="64" t="s">
        <v>56</v>
      </c>
      <c r="O1343" s="69">
        <v>9208465.1999999993</v>
      </c>
      <c r="P1343" s="64"/>
      <c r="Q1343" s="64"/>
      <c r="R1343" s="64"/>
      <c r="S1343" s="64"/>
    </row>
    <row r="1344" spans="1:19" hidden="1" x14ac:dyDescent="0.25">
      <c r="A1344" s="43">
        <v>525</v>
      </c>
      <c r="B1344" s="62" t="s">
        <v>628</v>
      </c>
      <c r="C1344" s="129">
        <f t="shared" si="124"/>
        <v>10778362.720000001</v>
      </c>
      <c r="D1344" s="63">
        <f>ROUND((F1344+G1344+H1344+I1344+J1344+K1344+M1344+O1344+P1344+Q1344+R1344+S1344)*0.0214,2)</f>
        <v>225824.32</v>
      </c>
      <c r="E1344" s="64"/>
      <c r="F1344" s="68"/>
      <c r="G1344" s="68">
        <v>4845469.2</v>
      </c>
      <c r="H1344" s="68">
        <v>4338662.4000000004</v>
      </c>
      <c r="I1344" s="68">
        <v>1368406.8</v>
      </c>
      <c r="J1344" s="68"/>
      <c r="K1344" s="64"/>
      <c r="L1344" s="50"/>
      <c r="M1344" s="64"/>
      <c r="N1344" s="64"/>
      <c r="O1344" s="69"/>
      <c r="P1344" s="64"/>
      <c r="Q1344" s="64"/>
      <c r="R1344" s="64"/>
      <c r="S1344" s="64"/>
    </row>
    <row r="1345" spans="1:19" hidden="1" x14ac:dyDescent="0.25">
      <c r="A1345" s="43">
        <v>526</v>
      </c>
      <c r="B1345" s="62" t="s">
        <v>629</v>
      </c>
      <c r="C1345" s="129">
        <f t="shared" si="124"/>
        <v>338412.81</v>
      </c>
      <c r="D1345" s="63"/>
      <c r="E1345" s="64">
        <v>338412.81</v>
      </c>
      <c r="F1345" s="68"/>
      <c r="G1345" s="68"/>
      <c r="H1345" s="68"/>
      <c r="I1345" s="68"/>
      <c r="J1345" s="68"/>
      <c r="K1345" s="64"/>
      <c r="L1345" s="50"/>
      <c r="M1345" s="64"/>
      <c r="N1345" s="64"/>
      <c r="O1345" s="69"/>
      <c r="P1345" s="64"/>
      <c r="Q1345" s="64"/>
      <c r="R1345" s="64"/>
      <c r="S1345" s="64"/>
    </row>
    <row r="1346" spans="1:19" hidden="1" x14ac:dyDescent="0.25">
      <c r="A1346" s="43">
        <v>527</v>
      </c>
      <c r="B1346" s="62" t="s">
        <v>630</v>
      </c>
      <c r="C1346" s="129">
        <f t="shared" si="124"/>
        <v>18876108.129999999</v>
      </c>
      <c r="D1346" s="63">
        <f>ROUND((F1346+G1346+H1346+I1346+J1346+K1346+M1346+O1346+P1346+Q1346+R1346+S1346)*0.0214,2)</f>
        <v>395485.33</v>
      </c>
      <c r="E1346" s="64"/>
      <c r="F1346" s="68"/>
      <c r="G1346" s="68">
        <v>4647432</v>
      </c>
      <c r="H1346" s="68">
        <v>4308930</v>
      </c>
      <c r="I1346" s="68">
        <v>1368406.8</v>
      </c>
      <c r="J1346" s="68"/>
      <c r="K1346" s="64"/>
      <c r="L1346" s="50"/>
      <c r="M1346" s="64"/>
      <c r="N1346" s="64" t="s">
        <v>56</v>
      </c>
      <c r="O1346" s="69">
        <v>8155854</v>
      </c>
      <c r="P1346" s="64"/>
      <c r="Q1346" s="64"/>
      <c r="R1346" s="64"/>
      <c r="S1346" s="64"/>
    </row>
    <row r="1347" spans="1:19" hidden="1" x14ac:dyDescent="0.25">
      <c r="A1347" s="43">
        <v>528</v>
      </c>
      <c r="B1347" s="62" t="s">
        <v>631</v>
      </c>
      <c r="C1347" s="129">
        <f t="shared" si="124"/>
        <v>4306362.1399999997</v>
      </c>
      <c r="D1347" s="63">
        <f>ROUND((F1347+G1347+H1347+I1347+J1347+K1347+M1347+O1347+P1347+Q1347+R1347+S1347)*0.0214,2)</f>
        <v>90225.33</v>
      </c>
      <c r="E1347" s="64"/>
      <c r="F1347" s="68"/>
      <c r="G1347" s="68">
        <v>1119592.3899999999</v>
      </c>
      <c r="H1347" s="68">
        <v>1225315.33</v>
      </c>
      <c r="I1347" s="68">
        <v>616502.18000000005</v>
      </c>
      <c r="J1347" s="59">
        <v>1254726.9099999999</v>
      </c>
      <c r="K1347" s="64"/>
      <c r="L1347" s="65"/>
      <c r="M1347" s="64"/>
      <c r="N1347" s="64"/>
      <c r="O1347" s="69"/>
      <c r="P1347" s="64"/>
      <c r="Q1347" s="64"/>
      <c r="R1347" s="64"/>
      <c r="S1347" s="64"/>
    </row>
    <row r="1348" spans="1:19" hidden="1" x14ac:dyDescent="0.25">
      <c r="A1348" s="43">
        <v>529</v>
      </c>
      <c r="B1348" s="62" t="s">
        <v>632</v>
      </c>
      <c r="C1348" s="129">
        <f t="shared" si="124"/>
        <v>6761467.4400000004</v>
      </c>
      <c r="D1348" s="63">
        <v>118499.04999999999</v>
      </c>
      <c r="E1348" s="64"/>
      <c r="F1348" s="68"/>
      <c r="G1348" s="68"/>
      <c r="H1348" s="68">
        <v>3199653.6</v>
      </c>
      <c r="I1348" s="68">
        <v>1386645.28</v>
      </c>
      <c r="J1348" s="68">
        <v>2056669.51</v>
      </c>
      <c r="K1348" s="64"/>
      <c r="L1348" s="65"/>
      <c r="M1348" s="64"/>
      <c r="N1348" s="64"/>
      <c r="O1348" s="69"/>
      <c r="P1348" s="64"/>
      <c r="Q1348" s="64"/>
      <c r="R1348" s="64"/>
      <c r="S1348" s="64"/>
    </row>
    <row r="1349" spans="1:19" hidden="1" x14ac:dyDescent="0.25">
      <c r="A1349" s="43">
        <v>530</v>
      </c>
      <c r="B1349" s="62" t="s">
        <v>633</v>
      </c>
      <c r="C1349" s="129">
        <f t="shared" si="124"/>
        <v>14122105.390000001</v>
      </c>
      <c r="D1349" s="63">
        <v>144650.17000000001</v>
      </c>
      <c r="E1349" s="64"/>
      <c r="F1349" s="68"/>
      <c r="G1349" s="68">
        <v>2087764.19</v>
      </c>
      <c r="H1349" s="68">
        <v>6615347.1799999997</v>
      </c>
      <c r="I1349" s="68">
        <v>2127131.5499999998</v>
      </c>
      <c r="J1349" s="59">
        <v>3147212.3000000003</v>
      </c>
      <c r="K1349" s="64"/>
      <c r="L1349" s="65"/>
      <c r="M1349" s="64"/>
      <c r="N1349" s="64"/>
      <c r="O1349" s="69"/>
      <c r="P1349" s="64"/>
      <c r="Q1349" s="64"/>
      <c r="R1349" s="64"/>
      <c r="S1349" s="64"/>
    </row>
    <row r="1350" spans="1:19" hidden="1" x14ac:dyDescent="0.25">
      <c r="A1350" s="43">
        <v>531</v>
      </c>
      <c r="B1350" s="62" t="s">
        <v>966</v>
      </c>
      <c r="C1350" s="129">
        <f t="shared" si="124"/>
        <v>147699.57</v>
      </c>
      <c r="D1350" s="63"/>
      <c r="E1350" s="64">
        <v>147699.57</v>
      </c>
      <c r="F1350" s="68"/>
      <c r="G1350" s="68"/>
      <c r="H1350" s="68"/>
      <c r="I1350" s="68"/>
      <c r="J1350" s="68"/>
      <c r="K1350" s="64"/>
      <c r="L1350" s="65"/>
      <c r="M1350" s="64"/>
      <c r="N1350" s="64"/>
      <c r="O1350" s="69"/>
      <c r="P1350" s="64"/>
      <c r="Q1350" s="64"/>
      <c r="R1350" s="64"/>
      <c r="S1350" s="64"/>
    </row>
    <row r="1351" spans="1:19" hidden="1" x14ac:dyDescent="0.25">
      <c r="A1351" s="43">
        <v>532</v>
      </c>
      <c r="B1351" s="62" t="s">
        <v>967</v>
      </c>
      <c r="C1351" s="129">
        <f t="shared" si="124"/>
        <v>169881.05</v>
      </c>
      <c r="D1351" s="63"/>
      <c r="E1351" s="64">
        <v>169881.05</v>
      </c>
      <c r="F1351" s="68"/>
      <c r="G1351" s="68"/>
      <c r="H1351" s="68"/>
      <c r="I1351" s="68"/>
      <c r="J1351" s="68"/>
      <c r="K1351" s="64"/>
      <c r="L1351" s="65"/>
      <c r="M1351" s="64"/>
      <c r="N1351" s="64"/>
      <c r="O1351" s="69"/>
      <c r="P1351" s="64"/>
      <c r="Q1351" s="64"/>
      <c r="R1351" s="64"/>
      <c r="S1351" s="64"/>
    </row>
    <row r="1352" spans="1:19" hidden="1" x14ac:dyDescent="0.25">
      <c r="A1352" s="43">
        <v>533</v>
      </c>
      <c r="B1352" s="62" t="s">
        <v>968</v>
      </c>
      <c r="C1352" s="129">
        <f t="shared" si="124"/>
        <v>189032.37</v>
      </c>
      <c r="D1352" s="63"/>
      <c r="E1352" s="64">
        <v>189032.37</v>
      </c>
      <c r="F1352" s="68"/>
      <c r="G1352" s="68"/>
      <c r="H1352" s="68"/>
      <c r="I1352" s="68"/>
      <c r="J1352" s="68"/>
      <c r="K1352" s="64"/>
      <c r="L1352" s="65"/>
      <c r="M1352" s="64"/>
      <c r="N1352" s="64"/>
      <c r="O1352" s="69"/>
      <c r="P1352" s="64"/>
      <c r="Q1352" s="64"/>
      <c r="R1352" s="64"/>
      <c r="S1352" s="64"/>
    </row>
    <row r="1353" spans="1:19" hidden="1" x14ac:dyDescent="0.25">
      <c r="A1353" s="43">
        <v>534</v>
      </c>
      <c r="B1353" s="62" t="s">
        <v>969</v>
      </c>
      <c r="C1353" s="129">
        <f t="shared" si="124"/>
        <v>188640.93</v>
      </c>
      <c r="D1353" s="63"/>
      <c r="E1353" s="64">
        <v>188640.93</v>
      </c>
      <c r="F1353" s="68"/>
      <c r="G1353" s="68"/>
      <c r="H1353" s="68"/>
      <c r="I1353" s="68"/>
      <c r="J1353" s="68"/>
      <c r="K1353" s="64"/>
      <c r="L1353" s="65"/>
      <c r="M1353" s="64"/>
      <c r="N1353" s="64"/>
      <c r="O1353" s="69"/>
      <c r="P1353" s="64"/>
      <c r="Q1353" s="64"/>
      <c r="R1353" s="64"/>
      <c r="S1353" s="64"/>
    </row>
    <row r="1354" spans="1:19" ht="25.5" hidden="1" x14ac:dyDescent="0.25">
      <c r="A1354" s="43">
        <v>535</v>
      </c>
      <c r="B1354" s="56" t="s">
        <v>970</v>
      </c>
      <c r="C1354" s="57">
        <f t="shared" si="124"/>
        <v>137134.5</v>
      </c>
      <c r="D1354" s="58"/>
      <c r="E1354" s="59">
        <v>137134.5</v>
      </c>
      <c r="F1354" s="77"/>
      <c r="G1354" s="77"/>
      <c r="H1354" s="77"/>
      <c r="I1354" s="77"/>
      <c r="J1354" s="77"/>
      <c r="K1354" s="59"/>
      <c r="L1354" s="60"/>
      <c r="M1354" s="59"/>
      <c r="N1354" s="59"/>
      <c r="O1354" s="78"/>
      <c r="P1354" s="59"/>
      <c r="Q1354" s="59"/>
      <c r="R1354" s="59"/>
      <c r="S1354" s="59"/>
    </row>
    <row r="1355" spans="1:19" ht="25.5" hidden="1" x14ac:dyDescent="0.25">
      <c r="A1355" s="43">
        <v>536</v>
      </c>
      <c r="B1355" s="62" t="s">
        <v>971</v>
      </c>
      <c r="C1355" s="129">
        <f t="shared" si="124"/>
        <v>137234.23999999999</v>
      </c>
      <c r="D1355" s="63"/>
      <c r="E1355" s="64">
        <v>137234.23999999999</v>
      </c>
      <c r="F1355" s="68"/>
      <c r="G1355" s="68"/>
      <c r="H1355" s="68"/>
      <c r="I1355" s="68"/>
      <c r="J1355" s="68"/>
      <c r="K1355" s="64"/>
      <c r="L1355" s="65"/>
      <c r="M1355" s="64"/>
      <c r="N1355" s="64"/>
      <c r="O1355" s="69"/>
      <c r="P1355" s="64"/>
      <c r="Q1355" s="64"/>
      <c r="R1355" s="64"/>
      <c r="S1355" s="64"/>
    </row>
    <row r="1356" spans="1:19" ht="25.5" hidden="1" x14ac:dyDescent="0.25">
      <c r="A1356" s="43">
        <v>537</v>
      </c>
      <c r="B1356" s="62" t="s">
        <v>972</v>
      </c>
      <c r="C1356" s="129">
        <f t="shared" si="124"/>
        <v>137317.51999999999</v>
      </c>
      <c r="D1356" s="63"/>
      <c r="E1356" s="64">
        <v>137317.51999999999</v>
      </c>
      <c r="F1356" s="68"/>
      <c r="G1356" s="68"/>
      <c r="H1356" s="68"/>
      <c r="I1356" s="68"/>
      <c r="J1356" s="68"/>
      <c r="K1356" s="64"/>
      <c r="L1356" s="65"/>
      <c r="M1356" s="64"/>
      <c r="N1356" s="64"/>
      <c r="O1356" s="69"/>
      <c r="P1356" s="64"/>
      <c r="Q1356" s="64"/>
      <c r="R1356" s="64"/>
      <c r="S1356" s="64"/>
    </row>
    <row r="1357" spans="1:19" ht="25.5" hidden="1" x14ac:dyDescent="0.25">
      <c r="A1357" s="43">
        <v>538</v>
      </c>
      <c r="B1357" s="62" t="s">
        <v>973</v>
      </c>
      <c r="C1357" s="129">
        <f t="shared" si="124"/>
        <v>137403.21</v>
      </c>
      <c r="D1357" s="63"/>
      <c r="E1357" s="64">
        <v>137403.21</v>
      </c>
      <c r="F1357" s="68"/>
      <c r="G1357" s="68"/>
      <c r="H1357" s="68"/>
      <c r="I1357" s="68"/>
      <c r="J1357" s="68"/>
      <c r="K1357" s="64"/>
      <c r="L1357" s="65"/>
      <c r="M1357" s="64"/>
      <c r="N1357" s="64"/>
      <c r="O1357" s="69"/>
      <c r="P1357" s="64"/>
      <c r="Q1357" s="64"/>
      <c r="R1357" s="64"/>
      <c r="S1357" s="64"/>
    </row>
    <row r="1358" spans="1:19" ht="25.5" hidden="1" x14ac:dyDescent="0.25">
      <c r="A1358" s="43">
        <v>539</v>
      </c>
      <c r="B1358" s="62" t="s">
        <v>974</v>
      </c>
      <c r="C1358" s="129">
        <f t="shared" si="124"/>
        <v>137618.42000000001</v>
      </c>
      <c r="D1358" s="63"/>
      <c r="E1358" s="64">
        <v>137618.42000000001</v>
      </c>
      <c r="F1358" s="68"/>
      <c r="G1358" s="68"/>
      <c r="H1358" s="68"/>
      <c r="I1358" s="68"/>
      <c r="J1358" s="68"/>
      <c r="K1358" s="64"/>
      <c r="L1358" s="65"/>
      <c r="M1358" s="64"/>
      <c r="N1358" s="64"/>
      <c r="O1358" s="69"/>
      <c r="P1358" s="64"/>
      <c r="Q1358" s="64"/>
      <c r="R1358" s="64"/>
      <c r="S1358" s="64"/>
    </row>
    <row r="1359" spans="1:19" ht="25.5" hidden="1" x14ac:dyDescent="0.25">
      <c r="A1359" s="43">
        <v>540</v>
      </c>
      <c r="B1359" s="62" t="s">
        <v>975</v>
      </c>
      <c r="C1359" s="129">
        <f t="shared" si="124"/>
        <v>137566.82</v>
      </c>
      <c r="D1359" s="63"/>
      <c r="E1359" s="64">
        <v>137566.82</v>
      </c>
      <c r="F1359" s="68"/>
      <c r="G1359" s="68"/>
      <c r="H1359" s="68"/>
      <c r="I1359" s="68"/>
      <c r="J1359" s="68"/>
      <c r="K1359" s="64"/>
      <c r="L1359" s="65"/>
      <c r="M1359" s="64"/>
      <c r="N1359" s="64"/>
      <c r="O1359" s="69"/>
      <c r="P1359" s="64"/>
      <c r="Q1359" s="64"/>
      <c r="R1359" s="64"/>
      <c r="S1359" s="64"/>
    </row>
    <row r="1360" spans="1:19" ht="25.5" hidden="1" x14ac:dyDescent="0.25">
      <c r="A1360" s="43">
        <v>541</v>
      </c>
      <c r="B1360" s="62" t="s">
        <v>976</v>
      </c>
      <c r="C1360" s="129">
        <f t="shared" si="124"/>
        <v>137342.07</v>
      </c>
      <c r="D1360" s="63"/>
      <c r="E1360" s="64">
        <v>137342.07</v>
      </c>
      <c r="F1360" s="68"/>
      <c r="G1360" s="68"/>
      <c r="H1360" s="68"/>
      <c r="I1360" s="68"/>
      <c r="J1360" s="68"/>
      <c r="K1360" s="64"/>
      <c r="L1360" s="65"/>
      <c r="M1360" s="64"/>
      <c r="N1360" s="64"/>
      <c r="O1360" s="69"/>
      <c r="P1360" s="64"/>
      <c r="Q1360" s="64"/>
      <c r="R1360" s="64"/>
      <c r="S1360" s="64"/>
    </row>
    <row r="1361" spans="1:19" ht="25.5" hidden="1" x14ac:dyDescent="0.25">
      <c r="A1361" s="43">
        <v>542</v>
      </c>
      <c r="B1361" s="62" t="s">
        <v>977</v>
      </c>
      <c r="C1361" s="129">
        <f t="shared" si="124"/>
        <v>137541.96</v>
      </c>
      <c r="D1361" s="63"/>
      <c r="E1361" s="64">
        <v>137541.96</v>
      </c>
      <c r="F1361" s="68"/>
      <c r="G1361" s="68"/>
      <c r="H1361" s="68"/>
      <c r="I1361" s="68"/>
      <c r="J1361" s="68"/>
      <c r="K1361" s="64"/>
      <c r="L1361" s="65"/>
      <c r="M1361" s="64"/>
      <c r="N1361" s="64"/>
      <c r="O1361" s="69"/>
      <c r="P1361" s="64"/>
      <c r="Q1361" s="64"/>
      <c r="R1361" s="64"/>
      <c r="S1361" s="64"/>
    </row>
    <row r="1362" spans="1:19" ht="25.5" hidden="1" x14ac:dyDescent="0.25">
      <c r="A1362" s="43">
        <v>543</v>
      </c>
      <c r="B1362" s="62" t="s">
        <v>978</v>
      </c>
      <c r="C1362" s="129">
        <f t="shared" si="124"/>
        <v>137305.34</v>
      </c>
      <c r="D1362" s="63"/>
      <c r="E1362" s="64">
        <v>137305.34</v>
      </c>
      <c r="F1362" s="68"/>
      <c r="G1362" s="68"/>
      <c r="H1362" s="68"/>
      <c r="I1362" s="68"/>
      <c r="J1362" s="68"/>
      <c r="K1362" s="64"/>
      <c r="L1362" s="65"/>
      <c r="M1362" s="64"/>
      <c r="N1362" s="64"/>
      <c r="O1362" s="69"/>
      <c r="P1362" s="64"/>
      <c r="Q1362" s="64"/>
      <c r="R1362" s="64"/>
      <c r="S1362" s="64"/>
    </row>
    <row r="1363" spans="1:19" ht="25.5" hidden="1" x14ac:dyDescent="0.25">
      <c r="A1363" s="43">
        <v>544</v>
      </c>
      <c r="B1363" s="62" t="s">
        <v>979</v>
      </c>
      <c r="C1363" s="129">
        <f t="shared" si="124"/>
        <v>137210.23999999999</v>
      </c>
      <c r="D1363" s="63"/>
      <c r="E1363" s="64">
        <v>137210.23999999999</v>
      </c>
      <c r="F1363" s="68"/>
      <c r="G1363" s="68"/>
      <c r="H1363" s="68"/>
      <c r="I1363" s="68"/>
      <c r="J1363" s="68"/>
      <c r="K1363" s="64"/>
      <c r="L1363" s="65"/>
      <c r="M1363" s="64"/>
      <c r="N1363" s="64"/>
      <c r="O1363" s="69"/>
      <c r="P1363" s="64"/>
      <c r="Q1363" s="64"/>
      <c r="R1363" s="64"/>
      <c r="S1363" s="64"/>
    </row>
    <row r="1364" spans="1:19" hidden="1" x14ac:dyDescent="0.25">
      <c r="A1364" s="43">
        <v>545</v>
      </c>
      <c r="B1364" s="62" t="s">
        <v>1050</v>
      </c>
      <c r="C1364" s="57">
        <f t="shared" si="124"/>
        <v>6217649.6500000004</v>
      </c>
      <c r="D1364" s="58">
        <f>ROUND((F1364+G1364+H1364+I1364+J1364+K1364+M1364+O1364+P1364+Q1364+R1364+S1364)*0.0214,2)</f>
        <v>130269.93</v>
      </c>
      <c r="E1364" s="64"/>
      <c r="F1364" s="68"/>
      <c r="G1364" s="59">
        <v>2371010.4700000002</v>
      </c>
      <c r="H1364" s="59">
        <v>1721062.84</v>
      </c>
      <c r="I1364" s="59">
        <v>1010979.52</v>
      </c>
      <c r="J1364" s="59">
        <v>984326.89</v>
      </c>
      <c r="K1364" s="64"/>
      <c r="L1364" s="65"/>
      <c r="M1364" s="64"/>
      <c r="N1364" s="64"/>
      <c r="O1364" s="69"/>
      <c r="P1364" s="64"/>
      <c r="Q1364" s="64"/>
      <c r="R1364" s="64"/>
      <c r="S1364" s="64"/>
    </row>
    <row r="1365" spans="1:19" hidden="1" x14ac:dyDescent="0.25">
      <c r="A1365" s="43">
        <v>546</v>
      </c>
      <c r="B1365" s="62" t="s">
        <v>980</v>
      </c>
      <c r="C1365" s="129">
        <f t="shared" si="124"/>
        <v>4848887.37</v>
      </c>
      <c r="D1365" s="58">
        <v>33854.74</v>
      </c>
      <c r="E1365" s="64">
        <v>377976.63</v>
      </c>
      <c r="F1365" s="68"/>
      <c r="G1365" s="68">
        <v>3429313.33</v>
      </c>
      <c r="H1365" s="68"/>
      <c r="I1365" s="68">
        <v>1007742.67</v>
      </c>
      <c r="J1365" s="68"/>
      <c r="K1365" s="64"/>
      <c r="L1365" s="65"/>
      <c r="M1365" s="64"/>
      <c r="N1365" s="64"/>
      <c r="O1365" s="69"/>
      <c r="P1365" s="64"/>
      <c r="Q1365" s="64"/>
      <c r="R1365" s="64"/>
      <c r="S1365" s="64"/>
    </row>
    <row r="1366" spans="1:19" hidden="1" x14ac:dyDescent="0.25">
      <c r="A1366" s="43">
        <v>547</v>
      </c>
      <c r="B1366" s="62" t="s">
        <v>981</v>
      </c>
      <c r="C1366" s="129">
        <f t="shared" si="124"/>
        <v>1618531.72</v>
      </c>
      <c r="D1366" s="63"/>
      <c r="E1366" s="64">
        <v>1618531.72</v>
      </c>
      <c r="F1366" s="68"/>
      <c r="G1366" s="68"/>
      <c r="H1366" s="68"/>
      <c r="I1366" s="68"/>
      <c r="J1366" s="68"/>
      <c r="K1366" s="64"/>
      <c r="L1366" s="65"/>
      <c r="M1366" s="64"/>
      <c r="N1366" s="64"/>
      <c r="O1366" s="69"/>
      <c r="P1366" s="64"/>
      <c r="Q1366" s="64"/>
      <c r="R1366" s="64"/>
      <c r="S1366" s="64"/>
    </row>
    <row r="1367" spans="1:19" hidden="1" x14ac:dyDescent="0.25">
      <c r="A1367" s="43">
        <v>548</v>
      </c>
      <c r="B1367" s="62" t="s">
        <v>637</v>
      </c>
      <c r="C1367" s="129">
        <f t="shared" si="124"/>
        <v>12112343.890000001</v>
      </c>
      <c r="D1367" s="63">
        <v>53171.77</v>
      </c>
      <c r="E1367" s="64"/>
      <c r="F1367" s="68"/>
      <c r="G1367" s="68"/>
      <c r="H1367" s="68">
        <v>2689115.43</v>
      </c>
      <c r="I1367" s="68">
        <v>959986.38</v>
      </c>
      <c r="J1367" s="68"/>
      <c r="K1367" s="64"/>
      <c r="L1367" s="65"/>
      <c r="M1367" s="64"/>
      <c r="N1367" s="64" t="s">
        <v>56</v>
      </c>
      <c r="O1367" s="69">
        <v>6544191.71</v>
      </c>
      <c r="P1367" s="64">
        <v>1865878.6</v>
      </c>
      <c r="Q1367" s="64"/>
      <c r="R1367" s="64"/>
      <c r="S1367" s="64"/>
    </row>
    <row r="1368" spans="1:19" hidden="1" x14ac:dyDescent="0.25">
      <c r="A1368" s="43">
        <v>549</v>
      </c>
      <c r="B1368" s="62" t="s">
        <v>639</v>
      </c>
      <c r="C1368" s="129">
        <f t="shared" si="124"/>
        <v>7857262.4100000001</v>
      </c>
      <c r="D1368" s="63">
        <v>50121.840000000004</v>
      </c>
      <c r="E1368" s="64"/>
      <c r="F1368" s="68"/>
      <c r="G1368" s="68"/>
      <c r="H1368" s="68"/>
      <c r="I1368" s="68"/>
      <c r="J1368" s="68"/>
      <c r="K1368" s="64"/>
      <c r="L1368" s="65"/>
      <c r="M1368" s="64"/>
      <c r="N1368" s="64" t="s">
        <v>111</v>
      </c>
      <c r="O1368" s="69">
        <v>5121669.6100000003</v>
      </c>
      <c r="P1368" s="64"/>
      <c r="Q1368" s="64">
        <v>2685470.96</v>
      </c>
      <c r="R1368" s="64"/>
      <c r="S1368" s="64"/>
    </row>
    <row r="1369" spans="1:19" ht="23.25" hidden="1" customHeight="1" x14ac:dyDescent="0.25">
      <c r="A1369" s="43">
        <v>550</v>
      </c>
      <c r="B1369" s="62" t="s">
        <v>641</v>
      </c>
      <c r="C1369" s="129">
        <f t="shared" si="124"/>
        <v>1858083.04</v>
      </c>
      <c r="D1369" s="63">
        <v>18144.3</v>
      </c>
      <c r="E1369" s="64"/>
      <c r="F1369" s="68"/>
      <c r="G1369" s="68"/>
      <c r="H1369" s="68">
        <v>758470.74</v>
      </c>
      <c r="I1369" s="68">
        <v>306565.32</v>
      </c>
      <c r="J1369" s="68"/>
      <c r="K1369" s="64"/>
      <c r="L1369" s="65"/>
      <c r="M1369" s="64"/>
      <c r="N1369" s="64"/>
      <c r="O1369" s="69"/>
      <c r="P1369" s="64">
        <v>774902.68</v>
      </c>
      <c r="Q1369" s="64"/>
      <c r="R1369" s="64"/>
      <c r="S1369" s="64"/>
    </row>
    <row r="1370" spans="1:19" hidden="1" x14ac:dyDescent="0.25">
      <c r="A1370" s="43">
        <v>551</v>
      </c>
      <c r="B1370" s="62" t="s">
        <v>646</v>
      </c>
      <c r="C1370" s="129">
        <f t="shared" si="124"/>
        <v>152505.79</v>
      </c>
      <c r="D1370" s="63">
        <f t="shared" ref="D1370:D1372" si="125">ROUND((F1370+G1370+H1370+I1370+J1370+K1370+M1370+O1370+P1370+Q1370+R1370+S1370)*0.0214,2)</f>
        <v>3195.25</v>
      </c>
      <c r="E1370" s="64"/>
      <c r="F1370" s="68"/>
      <c r="G1370" s="77"/>
      <c r="H1370" s="68"/>
      <c r="I1370" s="68"/>
      <c r="J1370" s="59">
        <v>149310.54</v>
      </c>
      <c r="K1370" s="64"/>
      <c r="L1370" s="65"/>
      <c r="M1370" s="64"/>
      <c r="N1370" s="64"/>
      <c r="O1370" s="69"/>
      <c r="P1370" s="64"/>
      <c r="Q1370" s="64"/>
      <c r="R1370" s="64"/>
      <c r="S1370" s="64"/>
    </row>
    <row r="1371" spans="1:19" hidden="1" x14ac:dyDescent="0.25">
      <c r="A1371" s="43">
        <v>552</v>
      </c>
      <c r="B1371" s="62" t="s">
        <v>647</v>
      </c>
      <c r="C1371" s="129">
        <f t="shared" ref="C1371:C1387" si="126">ROUND(SUM(D1371+E1371+F1371+G1371+H1371+I1371+J1371+K1371+M1371+O1371+P1371+Q1371+R1371+S1371),2)</f>
        <v>5218509.74</v>
      </c>
      <c r="D1371" s="63">
        <f t="shared" si="125"/>
        <v>109336.31</v>
      </c>
      <c r="E1371" s="64"/>
      <c r="F1371" s="68"/>
      <c r="G1371" s="59">
        <v>1278338.3999999999</v>
      </c>
      <c r="H1371" s="68">
        <v>2009593.86</v>
      </c>
      <c r="I1371" s="68">
        <v>961032.59</v>
      </c>
      <c r="J1371" s="59">
        <v>860208.58</v>
      </c>
      <c r="K1371" s="64"/>
      <c r="L1371" s="65"/>
      <c r="M1371" s="64"/>
      <c r="N1371" s="64"/>
      <c r="O1371" s="69"/>
      <c r="P1371" s="64"/>
      <c r="Q1371" s="64"/>
      <c r="R1371" s="64"/>
      <c r="S1371" s="64"/>
    </row>
    <row r="1372" spans="1:19" ht="25.5" hidden="1" x14ac:dyDescent="0.25">
      <c r="A1372" s="43">
        <v>553</v>
      </c>
      <c r="B1372" s="62" t="s">
        <v>648</v>
      </c>
      <c r="C1372" s="129">
        <f t="shared" si="126"/>
        <v>1498860.75</v>
      </c>
      <c r="D1372" s="63">
        <f t="shared" si="125"/>
        <v>31403.58</v>
      </c>
      <c r="E1372" s="64"/>
      <c r="F1372" s="68">
        <v>1467457.17</v>
      </c>
      <c r="G1372" s="68"/>
      <c r="H1372" s="68"/>
      <c r="I1372" s="68"/>
      <c r="J1372" s="68"/>
      <c r="K1372" s="64"/>
      <c r="L1372" s="65"/>
      <c r="M1372" s="64"/>
      <c r="N1372" s="64"/>
      <c r="O1372" s="69"/>
      <c r="P1372" s="64"/>
      <c r="Q1372" s="64"/>
      <c r="R1372" s="64"/>
      <c r="S1372" s="64"/>
    </row>
    <row r="1373" spans="1:19" ht="32.25" hidden="1" customHeight="1" x14ac:dyDescent="0.25">
      <c r="A1373" s="43">
        <v>554</v>
      </c>
      <c r="B1373" s="62" t="s">
        <v>650</v>
      </c>
      <c r="C1373" s="129">
        <f t="shared" si="126"/>
        <v>10999036.35</v>
      </c>
      <c r="D1373" s="63">
        <v>180923.57</v>
      </c>
      <c r="E1373" s="64"/>
      <c r="F1373" s="68"/>
      <c r="G1373" s="59">
        <v>3705466.76</v>
      </c>
      <c r="H1373" s="59">
        <v>3532348.96</v>
      </c>
      <c r="I1373" s="59">
        <v>1632216.09</v>
      </c>
      <c r="J1373" s="59">
        <v>1948080.97</v>
      </c>
      <c r="K1373" s="64"/>
      <c r="L1373" s="65"/>
      <c r="M1373" s="64"/>
      <c r="N1373" s="64"/>
      <c r="O1373" s="69"/>
      <c r="P1373" s="64"/>
      <c r="Q1373" s="64"/>
      <c r="R1373" s="64"/>
      <c r="S1373" s="64"/>
    </row>
    <row r="1374" spans="1:19" ht="23.25" hidden="1" customHeight="1" x14ac:dyDescent="0.25">
      <c r="A1374" s="43">
        <v>555</v>
      </c>
      <c r="B1374" s="62" t="s">
        <v>651</v>
      </c>
      <c r="C1374" s="129">
        <f t="shared" si="126"/>
        <v>4017366.66</v>
      </c>
      <c r="D1374" s="63">
        <f>ROUND((F1374+G1374+H1374+I1374+J1374+K1374+M1374+O1374+P1374+Q1374+R1374+S1374)*0.0214,2)</f>
        <v>84170.4</v>
      </c>
      <c r="E1374" s="64"/>
      <c r="F1374" s="68"/>
      <c r="G1374" s="59"/>
      <c r="H1374" s="59"/>
      <c r="I1374" s="59"/>
      <c r="J1374" s="59">
        <v>3933196.2600000002</v>
      </c>
      <c r="K1374" s="64"/>
      <c r="L1374" s="65"/>
      <c r="M1374" s="64"/>
      <c r="N1374" s="64"/>
      <c r="O1374" s="69"/>
      <c r="P1374" s="64"/>
      <c r="Q1374" s="64"/>
      <c r="R1374" s="64"/>
      <c r="S1374" s="64"/>
    </row>
    <row r="1375" spans="1:19" ht="30.75" hidden="1" customHeight="1" x14ac:dyDescent="0.25">
      <c r="A1375" s="43">
        <v>556</v>
      </c>
      <c r="B1375" s="62" t="s">
        <v>652</v>
      </c>
      <c r="C1375" s="129">
        <f t="shared" si="126"/>
        <v>2208909.1800000002</v>
      </c>
      <c r="D1375" s="63">
        <v>14090.73</v>
      </c>
      <c r="E1375" s="64"/>
      <c r="F1375" s="68"/>
      <c r="G1375" s="68"/>
      <c r="H1375" s="68"/>
      <c r="I1375" s="68"/>
      <c r="J1375" s="68"/>
      <c r="K1375" s="64"/>
      <c r="L1375" s="65"/>
      <c r="M1375" s="64"/>
      <c r="N1375" s="64"/>
      <c r="O1375" s="69"/>
      <c r="P1375" s="64"/>
      <c r="Q1375" s="64">
        <v>2194818.4500000002</v>
      </c>
      <c r="R1375" s="64"/>
      <c r="S1375" s="64"/>
    </row>
    <row r="1376" spans="1:19" hidden="1" x14ac:dyDescent="0.25">
      <c r="A1376" s="43">
        <v>557</v>
      </c>
      <c r="B1376" s="62" t="s">
        <v>653</v>
      </c>
      <c r="C1376" s="129">
        <f t="shared" si="126"/>
        <v>14811934.119999999</v>
      </c>
      <c r="D1376" s="63">
        <v>94486.02</v>
      </c>
      <c r="E1376" s="64"/>
      <c r="F1376" s="68"/>
      <c r="G1376" s="68"/>
      <c r="H1376" s="68"/>
      <c r="I1376" s="68"/>
      <c r="J1376" s="68"/>
      <c r="K1376" s="64"/>
      <c r="L1376" s="65"/>
      <c r="M1376" s="64"/>
      <c r="N1376" s="64"/>
      <c r="O1376" s="69"/>
      <c r="P1376" s="64"/>
      <c r="Q1376" s="64"/>
      <c r="R1376" s="64">
        <v>14717448.1</v>
      </c>
      <c r="S1376" s="64"/>
    </row>
    <row r="1377" spans="1:19" ht="25.5" hidden="1" x14ac:dyDescent="0.25">
      <c r="A1377" s="43">
        <v>558</v>
      </c>
      <c r="B1377" s="62" t="s">
        <v>655</v>
      </c>
      <c r="C1377" s="129">
        <f t="shared" si="126"/>
        <v>2163999.39</v>
      </c>
      <c r="D1377" s="63">
        <f>ROUND((F1377+G1377+H1377+I1377+J1377+K1377+M1377+O1377+P1377+Q1377+R1377+S1377)*0.0214,2)</f>
        <v>45339.33</v>
      </c>
      <c r="E1377" s="64"/>
      <c r="F1377" s="68">
        <v>2118660.06</v>
      </c>
      <c r="G1377" s="68"/>
      <c r="H1377" s="68"/>
      <c r="I1377" s="68"/>
      <c r="J1377" s="68"/>
      <c r="K1377" s="64"/>
      <c r="L1377" s="65"/>
      <c r="M1377" s="64"/>
      <c r="N1377" s="64"/>
      <c r="O1377" s="69"/>
      <c r="P1377" s="64"/>
      <c r="Q1377" s="64"/>
      <c r="R1377" s="64"/>
      <c r="S1377" s="64"/>
    </row>
    <row r="1378" spans="1:19" ht="25.5" hidden="1" x14ac:dyDescent="0.25">
      <c r="A1378" s="43">
        <v>559</v>
      </c>
      <c r="B1378" s="62" t="s">
        <v>658</v>
      </c>
      <c r="C1378" s="129">
        <f t="shared" si="126"/>
        <v>1151556.53</v>
      </c>
      <c r="D1378" s="63">
        <v>19260.36</v>
      </c>
      <c r="E1378" s="64"/>
      <c r="F1378" s="68"/>
      <c r="G1378" s="64">
        <v>891579.27</v>
      </c>
      <c r="H1378" s="68"/>
      <c r="I1378" s="68"/>
      <c r="J1378" s="64">
        <v>240716.9</v>
      </c>
      <c r="K1378" s="64"/>
      <c r="L1378" s="65"/>
      <c r="M1378" s="64"/>
      <c r="N1378" s="64"/>
      <c r="O1378" s="69"/>
      <c r="P1378" s="64"/>
      <c r="Q1378" s="64"/>
      <c r="R1378" s="64"/>
      <c r="S1378" s="64"/>
    </row>
    <row r="1379" spans="1:19" hidden="1" x14ac:dyDescent="0.25">
      <c r="A1379" s="43">
        <v>560</v>
      </c>
      <c r="B1379" s="62" t="s">
        <v>982</v>
      </c>
      <c r="C1379" s="129">
        <f t="shared" si="126"/>
        <v>1683058.13</v>
      </c>
      <c r="D1379" s="63"/>
      <c r="E1379" s="64">
        <v>1683058.13</v>
      </c>
      <c r="F1379" s="64"/>
      <c r="G1379" s="64"/>
      <c r="H1379" s="64"/>
      <c r="I1379" s="64"/>
      <c r="J1379" s="64"/>
      <c r="K1379" s="64"/>
      <c r="L1379" s="65"/>
      <c r="M1379" s="64"/>
      <c r="N1379" s="64"/>
      <c r="O1379" s="66"/>
      <c r="P1379" s="64"/>
      <c r="Q1379" s="64"/>
      <c r="R1379" s="64"/>
      <c r="S1379" s="64"/>
    </row>
    <row r="1380" spans="1:19" hidden="1" x14ac:dyDescent="0.25">
      <c r="A1380" s="43">
        <v>561</v>
      </c>
      <c r="B1380" s="62" t="s">
        <v>667</v>
      </c>
      <c r="C1380" s="129">
        <f t="shared" si="126"/>
        <v>35952832.340000004</v>
      </c>
      <c r="D1380" s="63">
        <f t="shared" ref="D1380:D1387" si="127">ROUND((F1380+G1380+H1380+I1380+J1380+K1380+M1380+O1380+P1380+Q1380+R1380+S1380)*0.0214,2)</f>
        <v>753270.62</v>
      </c>
      <c r="E1380" s="64"/>
      <c r="F1380" s="68"/>
      <c r="G1380" s="68">
        <v>4470819.0199999996</v>
      </c>
      <c r="H1380" s="68">
        <v>1979083.52</v>
      </c>
      <c r="I1380" s="68">
        <v>1083547.8999999999</v>
      </c>
      <c r="J1380" s="68"/>
      <c r="K1380" s="64"/>
      <c r="L1380" s="65"/>
      <c r="M1380" s="64"/>
      <c r="N1380" s="64" t="s">
        <v>56</v>
      </c>
      <c r="O1380" s="69">
        <v>22989338.07</v>
      </c>
      <c r="P1380" s="64"/>
      <c r="Q1380" s="64">
        <v>4676773.21</v>
      </c>
      <c r="R1380" s="64"/>
      <c r="S1380" s="64"/>
    </row>
    <row r="1381" spans="1:19" ht="25.5" hidden="1" customHeight="1" x14ac:dyDescent="0.25">
      <c r="A1381" s="43">
        <v>562</v>
      </c>
      <c r="B1381" s="62" t="s">
        <v>668</v>
      </c>
      <c r="C1381" s="129">
        <f t="shared" si="126"/>
        <v>28700546.940000001</v>
      </c>
      <c r="D1381" s="63">
        <f t="shared" si="127"/>
        <v>601323.38</v>
      </c>
      <c r="E1381" s="64"/>
      <c r="F1381" s="68"/>
      <c r="G1381" s="68">
        <v>3332283.4849999999</v>
      </c>
      <c r="H1381" s="68">
        <v>2418827.89</v>
      </c>
      <c r="I1381" s="68">
        <v>1156707.83</v>
      </c>
      <c r="J1381" s="68"/>
      <c r="K1381" s="64"/>
      <c r="L1381" s="65"/>
      <c r="M1381" s="64"/>
      <c r="N1381" s="64" t="s">
        <v>56</v>
      </c>
      <c r="O1381" s="69">
        <v>8479750.0899999999</v>
      </c>
      <c r="P1381" s="64"/>
      <c r="Q1381" s="64"/>
      <c r="R1381" s="64">
        <v>12711654.26</v>
      </c>
      <c r="S1381" s="64"/>
    </row>
    <row r="1382" spans="1:19" hidden="1" x14ac:dyDescent="0.25">
      <c r="A1382" s="43">
        <v>563</v>
      </c>
      <c r="B1382" s="62" t="s">
        <v>669</v>
      </c>
      <c r="C1382" s="129">
        <f t="shared" si="126"/>
        <v>96174.15</v>
      </c>
      <c r="D1382" s="63">
        <f t="shared" si="127"/>
        <v>2015.01</v>
      </c>
      <c r="E1382" s="64"/>
      <c r="F1382" s="68"/>
      <c r="G1382" s="68"/>
      <c r="H1382" s="68"/>
      <c r="I1382" s="68">
        <v>94159.14</v>
      </c>
      <c r="J1382" s="68"/>
      <c r="K1382" s="64"/>
      <c r="L1382" s="65"/>
      <c r="M1382" s="64"/>
      <c r="N1382" s="64"/>
      <c r="O1382" s="69"/>
      <c r="P1382" s="64"/>
      <c r="Q1382" s="64"/>
      <c r="R1382" s="64"/>
      <c r="S1382" s="64"/>
    </row>
    <row r="1383" spans="1:19" hidden="1" x14ac:dyDescent="0.25">
      <c r="A1383" s="43">
        <v>564</v>
      </c>
      <c r="B1383" s="62" t="s">
        <v>670</v>
      </c>
      <c r="C1383" s="129">
        <f t="shared" si="126"/>
        <v>853215.1</v>
      </c>
      <c r="D1383" s="63">
        <f t="shared" si="127"/>
        <v>17876.25</v>
      </c>
      <c r="E1383" s="64"/>
      <c r="F1383" s="68"/>
      <c r="G1383" s="68"/>
      <c r="H1383" s="68"/>
      <c r="I1383" s="68">
        <v>130575.76</v>
      </c>
      <c r="J1383" s="68"/>
      <c r="K1383" s="64"/>
      <c r="L1383" s="65"/>
      <c r="M1383" s="64"/>
      <c r="N1383" s="64"/>
      <c r="O1383" s="69"/>
      <c r="P1383" s="64">
        <v>704763.09</v>
      </c>
      <c r="Q1383" s="64"/>
      <c r="R1383" s="64"/>
      <c r="S1383" s="64"/>
    </row>
    <row r="1384" spans="1:19" hidden="1" x14ac:dyDescent="0.25">
      <c r="A1384" s="43">
        <v>565</v>
      </c>
      <c r="B1384" s="62" t="s">
        <v>671</v>
      </c>
      <c r="C1384" s="129">
        <f t="shared" si="126"/>
        <v>831810.06</v>
      </c>
      <c r="D1384" s="63">
        <f t="shared" si="127"/>
        <v>17427.78</v>
      </c>
      <c r="E1384" s="64"/>
      <c r="F1384" s="68"/>
      <c r="G1384" s="68"/>
      <c r="H1384" s="68"/>
      <c r="I1384" s="68">
        <v>109619.19</v>
      </c>
      <c r="J1384" s="68"/>
      <c r="K1384" s="64"/>
      <c r="L1384" s="65"/>
      <c r="M1384" s="64"/>
      <c r="N1384" s="64"/>
      <c r="O1384" s="69"/>
      <c r="P1384" s="64">
        <v>704763.09</v>
      </c>
      <c r="Q1384" s="64"/>
      <c r="R1384" s="64"/>
      <c r="S1384" s="64"/>
    </row>
    <row r="1385" spans="1:19" hidden="1" x14ac:dyDescent="0.25">
      <c r="A1385" s="43">
        <v>566</v>
      </c>
      <c r="B1385" s="62" t="s">
        <v>672</v>
      </c>
      <c r="C1385" s="129">
        <f t="shared" si="126"/>
        <v>823738.94</v>
      </c>
      <c r="D1385" s="63">
        <f t="shared" si="127"/>
        <v>17258.68</v>
      </c>
      <c r="E1385" s="64"/>
      <c r="F1385" s="68"/>
      <c r="G1385" s="68"/>
      <c r="H1385" s="68"/>
      <c r="I1385" s="68">
        <v>109619.19</v>
      </c>
      <c r="J1385" s="68"/>
      <c r="K1385" s="64"/>
      <c r="L1385" s="65"/>
      <c r="M1385" s="64"/>
      <c r="N1385" s="64"/>
      <c r="O1385" s="69"/>
      <c r="P1385" s="64">
        <v>696861.07</v>
      </c>
      <c r="Q1385" s="64"/>
      <c r="R1385" s="64"/>
      <c r="S1385" s="64"/>
    </row>
    <row r="1386" spans="1:19" hidden="1" x14ac:dyDescent="0.25">
      <c r="A1386" s="43">
        <v>567</v>
      </c>
      <c r="B1386" s="62" t="s">
        <v>673</v>
      </c>
      <c r="C1386" s="129">
        <f t="shared" si="126"/>
        <v>995565.28</v>
      </c>
      <c r="D1386" s="63">
        <f t="shared" si="127"/>
        <v>20858.72</v>
      </c>
      <c r="E1386" s="64"/>
      <c r="F1386" s="68"/>
      <c r="G1386" s="68"/>
      <c r="H1386" s="68"/>
      <c r="I1386" s="68">
        <v>108678.23</v>
      </c>
      <c r="J1386" s="68"/>
      <c r="K1386" s="64"/>
      <c r="L1386" s="65"/>
      <c r="M1386" s="64"/>
      <c r="N1386" s="64"/>
      <c r="O1386" s="69"/>
      <c r="P1386" s="64">
        <v>866028.33</v>
      </c>
      <c r="Q1386" s="64"/>
      <c r="R1386" s="64"/>
      <c r="S1386" s="64"/>
    </row>
    <row r="1387" spans="1:19" hidden="1" x14ac:dyDescent="0.25">
      <c r="A1387" s="43">
        <v>568</v>
      </c>
      <c r="B1387" s="62" t="s">
        <v>674</v>
      </c>
      <c r="C1387" s="129">
        <f t="shared" si="126"/>
        <v>2289521.35</v>
      </c>
      <c r="D1387" s="63">
        <f t="shared" si="127"/>
        <v>47969.22</v>
      </c>
      <c r="E1387" s="64"/>
      <c r="F1387" s="68"/>
      <c r="G1387" s="68">
        <v>2241552.13</v>
      </c>
      <c r="H1387" s="68"/>
      <c r="I1387" s="68"/>
      <c r="J1387" s="68"/>
      <c r="K1387" s="64"/>
      <c r="L1387" s="65"/>
      <c r="M1387" s="64"/>
      <c r="N1387" s="64"/>
      <c r="O1387" s="69"/>
      <c r="P1387" s="64"/>
      <c r="Q1387" s="64"/>
      <c r="R1387" s="64"/>
      <c r="S1387" s="64"/>
    </row>
    <row r="1388" spans="1:19" hidden="1" x14ac:dyDescent="0.25">
      <c r="A1388" s="196" t="s">
        <v>1117</v>
      </c>
      <c r="B1388" s="196"/>
      <c r="C1388" s="100">
        <f t="shared" ref="C1388" si="128">ROUND(SUM(D1388+E1388+F1388+G1388+H1388+I1388+J1388+K1388+M1388+O1388+P1388+Q1388+R1388+S1388),2)</f>
        <v>244339056.47</v>
      </c>
      <c r="D1388" s="70">
        <f t="shared" ref="D1388:M1388" si="129">ROUND(SUM(D1340:D1387),2)</f>
        <v>3929393.09</v>
      </c>
      <c r="E1388" s="70">
        <f t="shared" si="129"/>
        <v>6086907.5300000003</v>
      </c>
      <c r="F1388" s="70">
        <f t="shared" si="129"/>
        <v>3586117.23</v>
      </c>
      <c r="G1388" s="70">
        <f t="shared" si="129"/>
        <v>45376698.140000001</v>
      </c>
      <c r="H1388" s="70">
        <f t="shared" si="129"/>
        <v>43507587.549999997</v>
      </c>
      <c r="I1388" s="70">
        <f t="shared" si="129"/>
        <v>18702658.309999999</v>
      </c>
      <c r="J1388" s="70">
        <f t="shared" si="129"/>
        <v>14574448.859999999</v>
      </c>
      <c r="K1388" s="70">
        <f t="shared" si="129"/>
        <v>0</v>
      </c>
      <c r="L1388" s="70">
        <f t="shared" si="129"/>
        <v>0</v>
      </c>
      <c r="M1388" s="70">
        <f t="shared" si="129"/>
        <v>0</v>
      </c>
      <c r="N1388" s="135" t="s">
        <v>19</v>
      </c>
      <c r="O1388" s="70">
        <f>ROUND(SUM(O1340:O1387),2)</f>
        <v>60499268.68</v>
      </c>
      <c r="P1388" s="70">
        <f>ROUND(SUM(P1340:P1387),2)</f>
        <v>11089812.1</v>
      </c>
      <c r="Q1388" s="70">
        <f>ROUND(SUM(Q1340:Q1387),2)</f>
        <v>9557062.6199999992</v>
      </c>
      <c r="R1388" s="70">
        <f>ROUND(SUM(R1340:R1387),2)</f>
        <v>27429102.359999999</v>
      </c>
      <c r="S1388" s="70">
        <f>ROUND(SUM(S1340:S1387),2)</f>
        <v>0</v>
      </c>
    </row>
    <row r="1389" spans="1:19" ht="15.75" hidden="1" x14ac:dyDescent="0.25">
      <c r="A1389" s="197" t="s">
        <v>675</v>
      </c>
      <c r="B1389" s="194"/>
      <c r="C1389" s="195"/>
      <c r="D1389" s="82"/>
      <c r="E1389" s="64"/>
      <c r="F1389" s="64"/>
      <c r="G1389" s="64"/>
      <c r="H1389" s="64"/>
      <c r="I1389" s="64"/>
      <c r="J1389" s="64"/>
      <c r="K1389" s="64"/>
      <c r="L1389" s="95"/>
      <c r="M1389" s="64"/>
      <c r="N1389" s="100"/>
      <c r="O1389" s="64"/>
      <c r="P1389" s="64"/>
      <c r="Q1389" s="64"/>
      <c r="R1389" s="64"/>
      <c r="S1389" s="69"/>
    </row>
    <row r="1390" spans="1:19" hidden="1" x14ac:dyDescent="0.25">
      <c r="A1390" s="55">
        <v>569</v>
      </c>
      <c r="B1390" s="67" t="s">
        <v>680</v>
      </c>
      <c r="C1390" s="129">
        <f t="shared" ref="C1390:C1400" si="130">ROUND(SUM(D1390+E1390+F1390+G1390+H1390+I1390+J1390+K1390+M1390+O1390+P1390+Q1390+R1390+S1390),2)</f>
        <v>15311739.27</v>
      </c>
      <c r="D1390" s="63">
        <v>189332.53</v>
      </c>
      <c r="E1390" s="64"/>
      <c r="F1390" s="64"/>
      <c r="G1390" s="64"/>
      <c r="H1390" s="64"/>
      <c r="I1390" s="64"/>
      <c r="J1390" s="64"/>
      <c r="K1390" s="64"/>
      <c r="L1390" s="65"/>
      <c r="M1390" s="64"/>
      <c r="N1390" s="64" t="s">
        <v>111</v>
      </c>
      <c r="O1390" s="69">
        <v>15122406.74</v>
      </c>
      <c r="P1390" s="64"/>
      <c r="Q1390" s="68"/>
      <c r="R1390" s="64"/>
      <c r="S1390" s="64"/>
    </row>
    <row r="1391" spans="1:19" hidden="1" x14ac:dyDescent="0.25">
      <c r="A1391" s="55">
        <v>570</v>
      </c>
      <c r="B1391" s="67" t="s">
        <v>681</v>
      </c>
      <c r="C1391" s="129">
        <f t="shared" si="130"/>
        <v>5475855.8700000001</v>
      </c>
      <c r="D1391" s="63">
        <v>67709.990000000005</v>
      </c>
      <c r="E1391" s="64"/>
      <c r="F1391" s="64">
        <v>2323725.61</v>
      </c>
      <c r="G1391" s="64">
        <v>1917878</v>
      </c>
      <c r="H1391" s="64"/>
      <c r="I1391" s="64"/>
      <c r="J1391" s="64"/>
      <c r="K1391" s="64">
        <v>175614.86</v>
      </c>
      <c r="L1391" s="65"/>
      <c r="M1391" s="64"/>
      <c r="N1391" s="64"/>
      <c r="O1391" s="69"/>
      <c r="P1391" s="64">
        <v>990927.41</v>
      </c>
      <c r="Q1391" s="66"/>
      <c r="R1391" s="64"/>
      <c r="S1391" s="64"/>
    </row>
    <row r="1392" spans="1:19" hidden="1" x14ac:dyDescent="0.25">
      <c r="A1392" s="55">
        <v>571</v>
      </c>
      <c r="B1392" s="67" t="s">
        <v>682</v>
      </c>
      <c r="C1392" s="129">
        <f t="shared" si="130"/>
        <v>7354577.1500000004</v>
      </c>
      <c r="D1392" s="63">
        <v>90940.73</v>
      </c>
      <c r="E1392" s="64"/>
      <c r="F1392" s="68"/>
      <c r="G1392" s="68"/>
      <c r="H1392" s="68"/>
      <c r="I1392" s="68"/>
      <c r="J1392" s="68"/>
      <c r="K1392" s="64"/>
      <c r="L1392" s="65"/>
      <c r="M1392" s="64"/>
      <c r="N1392" s="64" t="s">
        <v>111</v>
      </c>
      <c r="O1392" s="69">
        <v>7263636.4199999999</v>
      </c>
      <c r="P1392" s="64"/>
      <c r="Q1392" s="69"/>
      <c r="R1392" s="64"/>
      <c r="S1392" s="64"/>
    </row>
    <row r="1393" spans="1:19" hidden="1" x14ac:dyDescent="0.25">
      <c r="A1393" s="55">
        <v>572</v>
      </c>
      <c r="B1393" s="67" t="s">
        <v>683</v>
      </c>
      <c r="C1393" s="129">
        <f t="shared" si="130"/>
        <v>16126213.529999999</v>
      </c>
      <c r="D1393" s="63">
        <v>199403.66</v>
      </c>
      <c r="E1393" s="64"/>
      <c r="F1393" s="69"/>
      <c r="G1393" s="64"/>
      <c r="H1393" s="69"/>
      <c r="I1393" s="69"/>
      <c r="J1393" s="69"/>
      <c r="K1393" s="64"/>
      <c r="L1393" s="65"/>
      <c r="M1393" s="64"/>
      <c r="N1393" s="64" t="s">
        <v>111</v>
      </c>
      <c r="O1393" s="66">
        <v>7152231.7599999998</v>
      </c>
      <c r="P1393" s="64"/>
      <c r="Q1393" s="69"/>
      <c r="R1393" s="69">
        <v>8774578.1099999994</v>
      </c>
      <c r="S1393" s="64"/>
    </row>
    <row r="1394" spans="1:19" hidden="1" x14ac:dyDescent="0.25">
      <c r="A1394" s="55">
        <v>573</v>
      </c>
      <c r="B1394" s="67" t="s">
        <v>684</v>
      </c>
      <c r="C1394" s="129">
        <f t="shared" si="130"/>
        <v>12043267.74</v>
      </c>
      <c r="D1394" s="63">
        <v>148917.26999999999</v>
      </c>
      <c r="E1394" s="64"/>
      <c r="F1394" s="68"/>
      <c r="G1394" s="64">
        <v>1389102.42</v>
      </c>
      <c r="H1394" s="64"/>
      <c r="I1394" s="64"/>
      <c r="J1394" s="64"/>
      <c r="K1394" s="64"/>
      <c r="L1394" s="65"/>
      <c r="M1394" s="64"/>
      <c r="N1394" s="64"/>
      <c r="O1394" s="66"/>
      <c r="P1394" s="64">
        <v>373809.13</v>
      </c>
      <c r="Q1394" s="68"/>
      <c r="R1394" s="64">
        <v>10131438.92</v>
      </c>
      <c r="S1394" s="64"/>
    </row>
    <row r="1395" spans="1:19" hidden="1" x14ac:dyDescent="0.25">
      <c r="A1395" s="55">
        <v>574</v>
      </c>
      <c r="B1395" s="67" t="s">
        <v>685</v>
      </c>
      <c r="C1395" s="129">
        <f t="shared" si="130"/>
        <v>17346964.52</v>
      </c>
      <c r="D1395" s="63">
        <v>214498.47999999998</v>
      </c>
      <c r="E1395" s="64"/>
      <c r="F1395" s="64"/>
      <c r="G1395" s="64"/>
      <c r="H1395" s="64"/>
      <c r="I1395" s="64"/>
      <c r="J1395" s="64"/>
      <c r="K1395" s="64"/>
      <c r="L1395" s="65"/>
      <c r="M1395" s="64"/>
      <c r="N1395" s="64" t="s">
        <v>111</v>
      </c>
      <c r="O1395" s="66">
        <v>7145403.3899999997</v>
      </c>
      <c r="P1395" s="64">
        <v>375895.16</v>
      </c>
      <c r="Q1395" s="64"/>
      <c r="R1395" s="64">
        <v>9611167.4900000002</v>
      </c>
      <c r="S1395" s="64"/>
    </row>
    <row r="1396" spans="1:19" hidden="1" x14ac:dyDescent="0.25">
      <c r="A1396" s="55">
        <v>575</v>
      </c>
      <c r="B1396" s="67" t="s">
        <v>688</v>
      </c>
      <c r="C1396" s="129">
        <f t="shared" si="130"/>
        <v>20139911.399999999</v>
      </c>
      <c r="D1396" s="63">
        <v>249033.79</v>
      </c>
      <c r="E1396" s="64"/>
      <c r="F1396" s="64"/>
      <c r="G1396" s="68">
        <v>1406676.11</v>
      </c>
      <c r="H1396" s="64"/>
      <c r="I1396" s="64"/>
      <c r="J1396" s="64"/>
      <c r="K1396" s="64"/>
      <c r="L1396" s="65"/>
      <c r="M1396" s="64"/>
      <c r="N1396" s="64" t="s">
        <v>111</v>
      </c>
      <c r="O1396" s="69">
        <v>8589034.5099999998</v>
      </c>
      <c r="P1396" s="64"/>
      <c r="Q1396" s="64"/>
      <c r="R1396" s="64">
        <v>9895166.9899999984</v>
      </c>
      <c r="S1396" s="64"/>
    </row>
    <row r="1397" spans="1:19" hidden="1" x14ac:dyDescent="0.25">
      <c r="A1397" s="55">
        <v>576</v>
      </c>
      <c r="B1397" s="67" t="s">
        <v>689</v>
      </c>
      <c r="C1397" s="129">
        <f t="shared" si="130"/>
        <v>3935718.79</v>
      </c>
      <c r="D1397" s="63">
        <v>48665.91</v>
      </c>
      <c r="E1397" s="64"/>
      <c r="F1397" s="64"/>
      <c r="G1397" s="68"/>
      <c r="H1397" s="64"/>
      <c r="I1397" s="64"/>
      <c r="J1397" s="64"/>
      <c r="K1397" s="64"/>
      <c r="L1397" s="65"/>
      <c r="M1397" s="64"/>
      <c r="N1397" s="64"/>
      <c r="O1397" s="69"/>
      <c r="P1397" s="64"/>
      <c r="Q1397" s="64">
        <v>3887052.88</v>
      </c>
      <c r="R1397" s="64"/>
      <c r="S1397" s="64"/>
    </row>
    <row r="1398" spans="1:19" hidden="1" x14ac:dyDescent="0.25">
      <c r="A1398" s="55">
        <v>577</v>
      </c>
      <c r="B1398" s="67" t="s">
        <v>690</v>
      </c>
      <c r="C1398" s="129">
        <f t="shared" si="130"/>
        <v>3738260.66</v>
      </c>
      <c r="D1398" s="63">
        <v>46224.285000000003</v>
      </c>
      <c r="E1398" s="64"/>
      <c r="F1398" s="69">
        <v>1281521.79</v>
      </c>
      <c r="G1398" s="64">
        <v>1406635.18</v>
      </c>
      <c r="H1398" s="68"/>
      <c r="I1398" s="68"/>
      <c r="J1398" s="68"/>
      <c r="K1398" s="64">
        <v>418337.13</v>
      </c>
      <c r="L1398" s="65"/>
      <c r="M1398" s="64"/>
      <c r="N1398" s="74"/>
      <c r="O1398" s="75"/>
      <c r="P1398" s="64">
        <v>585542.27</v>
      </c>
      <c r="Q1398" s="66"/>
      <c r="R1398" s="64"/>
      <c r="S1398" s="64"/>
    </row>
    <row r="1399" spans="1:19" hidden="1" x14ac:dyDescent="0.25">
      <c r="A1399" s="55">
        <v>578</v>
      </c>
      <c r="B1399" s="67" t="s">
        <v>691</v>
      </c>
      <c r="C1399" s="129">
        <f t="shared" si="130"/>
        <v>9037105.1099999994</v>
      </c>
      <c r="D1399" s="63">
        <v>111745.5</v>
      </c>
      <c r="E1399" s="64"/>
      <c r="F1399" s="66"/>
      <c r="G1399" s="69"/>
      <c r="H1399" s="69"/>
      <c r="I1399" s="69">
        <v>529497.07999999996</v>
      </c>
      <c r="J1399" s="69"/>
      <c r="K1399" s="64"/>
      <c r="L1399" s="65"/>
      <c r="M1399" s="64"/>
      <c r="N1399" s="64" t="s">
        <v>111</v>
      </c>
      <c r="O1399" s="69">
        <v>8395862.5299999993</v>
      </c>
      <c r="P1399" s="64"/>
      <c r="Q1399" s="64"/>
      <c r="R1399" s="64"/>
      <c r="S1399" s="64"/>
    </row>
    <row r="1400" spans="1:19" hidden="1" x14ac:dyDescent="0.25">
      <c r="A1400" s="219" t="s">
        <v>983</v>
      </c>
      <c r="B1400" s="220"/>
      <c r="C1400" s="100">
        <f t="shared" si="130"/>
        <v>110509614.04000001</v>
      </c>
      <c r="D1400" s="70">
        <f>ROUND(SUM(D1390:D1399),2)</f>
        <v>1366472.15</v>
      </c>
      <c r="E1400" s="70">
        <f t="shared" ref="E1400:M1400" si="131">ROUND(SUM(E1390:E1399),2)</f>
        <v>0</v>
      </c>
      <c r="F1400" s="70">
        <f t="shared" si="131"/>
        <v>3605247.4</v>
      </c>
      <c r="G1400" s="70">
        <f t="shared" si="131"/>
        <v>6120291.71</v>
      </c>
      <c r="H1400" s="70">
        <f t="shared" si="131"/>
        <v>0</v>
      </c>
      <c r="I1400" s="70">
        <f t="shared" si="131"/>
        <v>529497.07999999996</v>
      </c>
      <c r="J1400" s="70">
        <f t="shared" si="131"/>
        <v>0</v>
      </c>
      <c r="K1400" s="70">
        <f t="shared" si="131"/>
        <v>593951.99</v>
      </c>
      <c r="L1400" s="70">
        <f t="shared" si="131"/>
        <v>0</v>
      </c>
      <c r="M1400" s="70">
        <f t="shared" si="131"/>
        <v>0</v>
      </c>
      <c r="N1400" s="135" t="s">
        <v>19</v>
      </c>
      <c r="O1400" s="70">
        <f t="shared" ref="O1400:S1400" si="132">ROUND(SUM(O1390:O1399),2)</f>
        <v>53668575.350000001</v>
      </c>
      <c r="P1400" s="70">
        <f t="shared" si="132"/>
        <v>2326173.9700000002</v>
      </c>
      <c r="Q1400" s="70">
        <f t="shared" si="132"/>
        <v>3887052.88</v>
      </c>
      <c r="R1400" s="70">
        <f t="shared" si="132"/>
        <v>38412351.509999998</v>
      </c>
      <c r="S1400" s="70">
        <f t="shared" si="132"/>
        <v>0</v>
      </c>
    </row>
    <row r="1401" spans="1:19" ht="15.75" hidden="1" x14ac:dyDescent="0.25">
      <c r="A1401" s="197" t="s">
        <v>696</v>
      </c>
      <c r="B1401" s="194"/>
      <c r="C1401" s="195"/>
      <c r="D1401" s="82"/>
      <c r="E1401" s="64"/>
      <c r="F1401" s="64"/>
      <c r="G1401" s="64"/>
      <c r="H1401" s="64"/>
      <c r="I1401" s="64"/>
      <c r="J1401" s="64"/>
      <c r="K1401" s="64"/>
      <c r="L1401" s="95"/>
      <c r="M1401" s="64"/>
      <c r="N1401" s="100"/>
      <c r="O1401" s="64"/>
      <c r="P1401" s="64"/>
      <c r="Q1401" s="64"/>
      <c r="R1401" s="64"/>
      <c r="S1401" s="69"/>
    </row>
    <row r="1402" spans="1:19" hidden="1" x14ac:dyDescent="0.25">
      <c r="A1402" s="55">
        <v>579</v>
      </c>
      <c r="B1402" s="141" t="s">
        <v>1130</v>
      </c>
      <c r="C1402" s="129">
        <f t="shared" ref="C1402:C1448" si="133">ROUND(SUM(D1402+E1402+F1402+G1402+H1402+I1402+J1402+K1402+M1402+O1402+P1402+Q1402+R1402+S1402),2)</f>
        <v>603533.41</v>
      </c>
      <c r="D1402" s="63">
        <f>ROUND((F1402+G1402+H1402+I1402+J1402+K1402+M1402+O1402+P1402+Q1402+R1402+S1402)*0.0214,2)</f>
        <v>12645.01</v>
      </c>
      <c r="E1402" s="64"/>
      <c r="F1402" s="64"/>
      <c r="G1402" s="64"/>
      <c r="H1402" s="64"/>
      <c r="I1402" s="64"/>
      <c r="J1402" s="64"/>
      <c r="K1402" s="64"/>
      <c r="L1402" s="142"/>
      <c r="M1402" s="64"/>
      <c r="N1402" s="102" t="s">
        <v>1126</v>
      </c>
      <c r="O1402" s="64">
        <v>590888.4</v>
      </c>
      <c r="P1402" s="64"/>
      <c r="Q1402" s="64"/>
      <c r="R1402" s="64"/>
      <c r="S1402" s="64"/>
    </row>
    <row r="1403" spans="1:19" hidden="1" x14ac:dyDescent="0.25">
      <c r="A1403" s="55">
        <v>580</v>
      </c>
      <c r="B1403" s="67" t="s">
        <v>698</v>
      </c>
      <c r="C1403" s="129">
        <f t="shared" si="133"/>
        <v>5126037.82</v>
      </c>
      <c r="D1403" s="63">
        <v>39454.229999999996</v>
      </c>
      <c r="E1403" s="64"/>
      <c r="F1403" s="64"/>
      <c r="G1403" s="66">
        <v>2136201.41</v>
      </c>
      <c r="H1403" s="64">
        <v>1057875.06</v>
      </c>
      <c r="I1403" s="64">
        <v>592318.17000000004</v>
      </c>
      <c r="J1403" s="64"/>
      <c r="K1403" s="64"/>
      <c r="L1403" s="65"/>
      <c r="M1403" s="64"/>
      <c r="N1403" s="64"/>
      <c r="O1403" s="64"/>
      <c r="P1403" s="64">
        <v>1300188.95</v>
      </c>
      <c r="Q1403" s="69"/>
      <c r="R1403" s="64"/>
      <c r="S1403" s="64"/>
    </row>
    <row r="1404" spans="1:19" hidden="1" x14ac:dyDescent="0.25">
      <c r="A1404" s="55">
        <v>581</v>
      </c>
      <c r="B1404" s="67" t="s">
        <v>699</v>
      </c>
      <c r="C1404" s="129">
        <f t="shared" si="133"/>
        <v>4103422.76</v>
      </c>
      <c r="D1404" s="63">
        <f>ROUND((F1404+G1404+H1404+I1404+J1404+K1404+M1404+O1404+P1404+Q1404+R1404+S1404)*0.0214,2)</f>
        <v>85973.42</v>
      </c>
      <c r="E1404" s="64"/>
      <c r="F1404" s="64"/>
      <c r="G1404" s="66">
        <v>1359112.61</v>
      </c>
      <c r="H1404" s="64">
        <v>736680.46</v>
      </c>
      <c r="I1404" s="64">
        <v>672255.06</v>
      </c>
      <c r="J1404" s="64"/>
      <c r="K1404" s="64"/>
      <c r="L1404" s="65"/>
      <c r="M1404" s="64"/>
      <c r="N1404" s="64"/>
      <c r="O1404" s="64"/>
      <c r="P1404" s="64">
        <v>1249401.21</v>
      </c>
      <c r="Q1404" s="64"/>
      <c r="R1404" s="64"/>
      <c r="S1404" s="64"/>
    </row>
    <row r="1405" spans="1:19" hidden="1" x14ac:dyDescent="0.25">
      <c r="A1405" s="55">
        <v>582</v>
      </c>
      <c r="B1405" s="67" t="s">
        <v>700</v>
      </c>
      <c r="C1405" s="129">
        <f t="shared" si="133"/>
        <v>4330633.09</v>
      </c>
      <c r="D1405" s="63">
        <v>44659.839999999997</v>
      </c>
      <c r="E1405" s="64"/>
      <c r="F1405" s="64">
        <v>885170.61</v>
      </c>
      <c r="G1405" s="66">
        <v>2219609.4</v>
      </c>
      <c r="H1405" s="64"/>
      <c r="I1405" s="64">
        <v>695271.71</v>
      </c>
      <c r="J1405" s="64">
        <v>485921.53</v>
      </c>
      <c r="K1405" s="64"/>
      <c r="L1405" s="65"/>
      <c r="M1405" s="64"/>
      <c r="N1405" s="64"/>
      <c r="O1405" s="64"/>
      <c r="P1405" s="64"/>
      <c r="Q1405" s="64"/>
      <c r="R1405" s="64"/>
      <c r="S1405" s="64"/>
    </row>
    <row r="1406" spans="1:19" hidden="1" x14ac:dyDescent="0.25">
      <c r="A1406" s="55">
        <v>583</v>
      </c>
      <c r="B1406" s="67" t="s">
        <v>701</v>
      </c>
      <c r="C1406" s="129">
        <f t="shared" si="133"/>
        <v>3545063.68</v>
      </c>
      <c r="D1406" s="63">
        <v>74274.880000000005</v>
      </c>
      <c r="E1406" s="64"/>
      <c r="F1406" s="64"/>
      <c r="G1406" s="66">
        <v>2494038</v>
      </c>
      <c r="H1406" s="64"/>
      <c r="I1406" s="64">
        <v>311740.79999999999</v>
      </c>
      <c r="J1406" s="64">
        <v>665010</v>
      </c>
      <c r="K1406" s="64"/>
      <c r="L1406" s="65"/>
      <c r="M1406" s="64"/>
      <c r="N1406" s="64"/>
      <c r="O1406" s="64"/>
      <c r="P1406" s="64"/>
      <c r="Q1406" s="64"/>
      <c r="R1406" s="64"/>
      <c r="S1406" s="64"/>
    </row>
    <row r="1407" spans="1:19" hidden="1" x14ac:dyDescent="0.25">
      <c r="A1407" s="55">
        <v>584</v>
      </c>
      <c r="B1407" s="67" t="s">
        <v>702</v>
      </c>
      <c r="C1407" s="129">
        <f t="shared" si="133"/>
        <v>15848056.310000001</v>
      </c>
      <c r="D1407" s="63">
        <f t="shared" ref="D1407:D1413" si="134">ROUND((F1407+G1407+H1407+I1407+J1407+K1407+M1407+O1407+P1407+Q1407+R1407+S1407)*0.0214,2)</f>
        <v>332042.69</v>
      </c>
      <c r="E1407" s="64"/>
      <c r="F1407" s="68"/>
      <c r="G1407" s="69">
        <v>4752217.8099999996</v>
      </c>
      <c r="H1407" s="64">
        <v>5250231.9800000004</v>
      </c>
      <c r="I1407" s="64">
        <v>2510777.9900000002</v>
      </c>
      <c r="J1407" s="64">
        <v>3002785.84</v>
      </c>
      <c r="K1407" s="64"/>
      <c r="L1407" s="65"/>
      <c r="M1407" s="64"/>
      <c r="N1407" s="64"/>
      <c r="O1407" s="64"/>
      <c r="P1407" s="64"/>
      <c r="Q1407" s="68"/>
      <c r="R1407" s="64"/>
      <c r="S1407" s="64"/>
    </row>
    <row r="1408" spans="1:19" hidden="1" x14ac:dyDescent="0.25">
      <c r="A1408" s="55">
        <v>585</v>
      </c>
      <c r="B1408" s="67" t="s">
        <v>703</v>
      </c>
      <c r="C1408" s="129">
        <f t="shared" si="133"/>
        <v>7656011.3799999999</v>
      </c>
      <c r="D1408" s="63">
        <v>139137.34</v>
      </c>
      <c r="E1408" s="64"/>
      <c r="F1408" s="64"/>
      <c r="G1408" s="69"/>
      <c r="H1408" s="64"/>
      <c r="I1408" s="64"/>
      <c r="J1408" s="64"/>
      <c r="K1408" s="64"/>
      <c r="L1408" s="65"/>
      <c r="M1408" s="64"/>
      <c r="N1408" s="64" t="s">
        <v>111</v>
      </c>
      <c r="O1408" s="64">
        <v>6469178.6900000004</v>
      </c>
      <c r="P1408" s="64"/>
      <c r="Q1408" s="68"/>
      <c r="R1408" s="64"/>
      <c r="S1408" s="64">
        <v>1047695.35</v>
      </c>
    </row>
    <row r="1409" spans="1:19" hidden="1" x14ac:dyDescent="0.25">
      <c r="A1409" s="55">
        <v>586</v>
      </c>
      <c r="B1409" s="67" t="s">
        <v>704</v>
      </c>
      <c r="C1409" s="129">
        <f t="shared" si="133"/>
        <v>2769774.1</v>
      </c>
      <c r="D1409" s="63">
        <f t="shared" si="134"/>
        <v>58031.3</v>
      </c>
      <c r="E1409" s="64"/>
      <c r="F1409" s="64"/>
      <c r="G1409" s="69"/>
      <c r="H1409" s="64"/>
      <c r="I1409" s="64"/>
      <c r="J1409" s="64"/>
      <c r="K1409" s="64"/>
      <c r="L1409" s="65"/>
      <c r="M1409" s="64"/>
      <c r="N1409" s="64" t="s">
        <v>111</v>
      </c>
      <c r="O1409" s="64">
        <v>2711742.8</v>
      </c>
      <c r="P1409" s="64"/>
      <c r="Q1409" s="68"/>
      <c r="R1409" s="64"/>
      <c r="S1409" s="64"/>
    </row>
    <row r="1410" spans="1:19" hidden="1" x14ac:dyDescent="0.25">
      <c r="A1410" s="55">
        <v>587</v>
      </c>
      <c r="B1410" s="67" t="s">
        <v>705</v>
      </c>
      <c r="C1410" s="129">
        <f t="shared" si="133"/>
        <v>9565713.3499999996</v>
      </c>
      <c r="D1410" s="63">
        <v>173843.51</v>
      </c>
      <c r="E1410" s="64"/>
      <c r="F1410" s="68"/>
      <c r="G1410" s="66">
        <v>5727224.8700000001</v>
      </c>
      <c r="H1410" s="68">
        <v>2543757.79</v>
      </c>
      <c r="I1410" s="68">
        <v>928158.44</v>
      </c>
      <c r="J1410" s="68">
        <v>192728.74</v>
      </c>
      <c r="K1410" s="64"/>
      <c r="L1410" s="65"/>
      <c r="M1410" s="64"/>
      <c r="N1410" s="64"/>
      <c r="O1410" s="64"/>
      <c r="P1410" s="64"/>
      <c r="Q1410" s="64"/>
      <c r="R1410" s="64"/>
      <c r="S1410" s="64"/>
    </row>
    <row r="1411" spans="1:19" hidden="1" x14ac:dyDescent="0.25">
      <c r="A1411" s="55">
        <v>588</v>
      </c>
      <c r="B1411" s="67" t="s">
        <v>706</v>
      </c>
      <c r="C1411" s="129">
        <f t="shared" si="133"/>
        <v>13723518.02</v>
      </c>
      <c r="D1411" s="63">
        <f t="shared" si="134"/>
        <v>287530.14</v>
      </c>
      <c r="E1411" s="64"/>
      <c r="F1411" s="64"/>
      <c r="G1411" s="69">
        <v>5295307.1900000004</v>
      </c>
      <c r="H1411" s="64">
        <v>3843731.34</v>
      </c>
      <c r="I1411" s="64">
        <v>1838158.03</v>
      </c>
      <c r="J1411" s="64"/>
      <c r="K1411" s="64"/>
      <c r="L1411" s="65"/>
      <c r="M1411" s="64"/>
      <c r="N1411" s="64"/>
      <c r="O1411" s="68"/>
      <c r="P1411" s="64">
        <v>2458791.3199999998</v>
      </c>
      <c r="Q1411" s="68"/>
      <c r="R1411" s="64"/>
      <c r="S1411" s="64"/>
    </row>
    <row r="1412" spans="1:19" hidden="1" x14ac:dyDescent="0.25">
      <c r="A1412" s="55">
        <v>589</v>
      </c>
      <c r="B1412" s="67" t="s">
        <v>707</v>
      </c>
      <c r="C1412" s="129">
        <f t="shared" si="133"/>
        <v>2413983.58</v>
      </c>
      <c r="D1412" s="63">
        <f t="shared" si="134"/>
        <v>50576.9</v>
      </c>
      <c r="E1412" s="64"/>
      <c r="F1412" s="64"/>
      <c r="G1412" s="69"/>
      <c r="H1412" s="64"/>
      <c r="I1412" s="64"/>
      <c r="J1412" s="64"/>
      <c r="K1412" s="64"/>
      <c r="L1412" s="65"/>
      <c r="M1412" s="64"/>
      <c r="N1412" s="64"/>
      <c r="O1412" s="68"/>
      <c r="P1412" s="64">
        <v>2363406.6800000002</v>
      </c>
      <c r="Q1412" s="68"/>
      <c r="R1412" s="64"/>
      <c r="S1412" s="64"/>
    </row>
    <row r="1413" spans="1:19" hidden="1" x14ac:dyDescent="0.25">
      <c r="A1413" s="55">
        <v>590</v>
      </c>
      <c r="B1413" s="67" t="s">
        <v>708</v>
      </c>
      <c r="C1413" s="129">
        <f t="shared" si="133"/>
        <v>9983755.6400000006</v>
      </c>
      <c r="D1413" s="63">
        <f t="shared" si="134"/>
        <v>209176</v>
      </c>
      <c r="E1413" s="64"/>
      <c r="F1413" s="64"/>
      <c r="G1413" s="69">
        <v>4015302.59</v>
      </c>
      <c r="H1413" s="64"/>
      <c r="I1413" s="64">
        <v>485326.85</v>
      </c>
      <c r="J1413" s="64"/>
      <c r="K1413" s="64"/>
      <c r="L1413" s="65"/>
      <c r="M1413" s="64"/>
      <c r="N1413" s="64" t="s">
        <v>56</v>
      </c>
      <c r="O1413" s="68">
        <v>5273950.2</v>
      </c>
      <c r="P1413" s="64"/>
      <c r="Q1413" s="64"/>
      <c r="R1413" s="64"/>
      <c r="S1413" s="64"/>
    </row>
    <row r="1414" spans="1:19" hidden="1" x14ac:dyDescent="0.25">
      <c r="A1414" s="55">
        <v>591</v>
      </c>
      <c r="B1414" s="67" t="s">
        <v>984</v>
      </c>
      <c r="C1414" s="129">
        <f t="shared" si="133"/>
        <v>248655.84</v>
      </c>
      <c r="D1414" s="63"/>
      <c r="E1414" s="64">
        <v>248655.84</v>
      </c>
      <c r="F1414" s="64"/>
      <c r="G1414" s="69"/>
      <c r="H1414" s="64"/>
      <c r="I1414" s="64"/>
      <c r="J1414" s="64"/>
      <c r="K1414" s="64"/>
      <c r="L1414" s="65"/>
      <c r="M1414" s="64"/>
      <c r="N1414" s="64"/>
      <c r="O1414" s="68"/>
      <c r="P1414" s="64"/>
      <c r="Q1414" s="68"/>
      <c r="R1414" s="64"/>
      <c r="S1414" s="64"/>
    </row>
    <row r="1415" spans="1:19" hidden="1" x14ac:dyDescent="0.25">
      <c r="A1415" s="55">
        <v>592</v>
      </c>
      <c r="B1415" s="67" t="s">
        <v>710</v>
      </c>
      <c r="C1415" s="129">
        <f t="shared" si="133"/>
        <v>7165847.1900000004</v>
      </c>
      <c r="D1415" s="63">
        <f t="shared" ref="D1415:D1425" si="135">ROUND((F1415+G1415+H1415+I1415+J1415+K1415+M1415+O1415+P1415+Q1415+R1415+S1415)*0.0214,2)</f>
        <v>150136.21</v>
      </c>
      <c r="E1415" s="64"/>
      <c r="F1415" s="64">
        <v>781853.79</v>
      </c>
      <c r="G1415" s="69">
        <v>2404271.83</v>
      </c>
      <c r="H1415" s="64"/>
      <c r="I1415" s="64">
        <v>597035.4</v>
      </c>
      <c r="J1415" s="64">
        <v>447955.69</v>
      </c>
      <c r="K1415" s="64"/>
      <c r="L1415" s="65"/>
      <c r="M1415" s="64"/>
      <c r="N1415" s="64"/>
      <c r="O1415" s="68"/>
      <c r="P1415" s="64"/>
      <c r="Q1415" s="64">
        <v>2784594.27</v>
      </c>
      <c r="R1415" s="64"/>
      <c r="S1415" s="64"/>
    </row>
    <row r="1416" spans="1:19" hidden="1" x14ac:dyDescent="0.25">
      <c r="A1416" s="55">
        <v>593</v>
      </c>
      <c r="B1416" s="67" t="s">
        <v>711</v>
      </c>
      <c r="C1416" s="129">
        <f t="shared" si="133"/>
        <v>5734832.9299999997</v>
      </c>
      <c r="D1416" s="63">
        <f t="shared" si="135"/>
        <v>120154.13</v>
      </c>
      <c r="E1416" s="64"/>
      <c r="F1416" s="68"/>
      <c r="G1416" s="69">
        <v>2143101.23</v>
      </c>
      <c r="H1416" s="64"/>
      <c r="I1416" s="64"/>
      <c r="J1416" s="64"/>
      <c r="K1416" s="64"/>
      <c r="L1416" s="65"/>
      <c r="M1416" s="64"/>
      <c r="N1416" s="64"/>
      <c r="O1416" s="68"/>
      <c r="P1416" s="64">
        <v>3471577.57</v>
      </c>
      <c r="Q1416" s="68"/>
      <c r="R1416" s="64"/>
      <c r="S1416" s="64"/>
    </row>
    <row r="1417" spans="1:19" hidden="1" x14ac:dyDescent="0.25">
      <c r="A1417" s="55">
        <v>594</v>
      </c>
      <c r="B1417" s="67" t="s">
        <v>712</v>
      </c>
      <c r="C1417" s="129">
        <f t="shared" si="133"/>
        <v>8070759.5999999996</v>
      </c>
      <c r="D1417" s="63">
        <f t="shared" si="135"/>
        <v>169095.61</v>
      </c>
      <c r="E1417" s="64"/>
      <c r="F1417" s="64"/>
      <c r="G1417" s="69">
        <v>5107421.4000000004</v>
      </c>
      <c r="H1417" s="64"/>
      <c r="I1417" s="64"/>
      <c r="J1417" s="64"/>
      <c r="K1417" s="64"/>
      <c r="L1417" s="65"/>
      <c r="M1417" s="64"/>
      <c r="N1417" s="103"/>
      <c r="O1417" s="103"/>
      <c r="P1417" s="64">
        <v>2794242.59</v>
      </c>
      <c r="Q1417" s="68"/>
      <c r="R1417" s="64"/>
      <c r="S1417" s="64"/>
    </row>
    <row r="1418" spans="1:19" hidden="1" x14ac:dyDescent="0.25">
      <c r="A1418" s="55">
        <v>595</v>
      </c>
      <c r="B1418" s="67" t="s">
        <v>714</v>
      </c>
      <c r="C1418" s="129">
        <f t="shared" si="133"/>
        <v>18748887.760000002</v>
      </c>
      <c r="D1418" s="63">
        <f t="shared" si="135"/>
        <v>392819.85</v>
      </c>
      <c r="E1418" s="64"/>
      <c r="F1418" s="69"/>
      <c r="G1418" s="69">
        <v>4938984.3499999996</v>
      </c>
      <c r="H1418" s="69">
        <v>4988051.04</v>
      </c>
      <c r="I1418" s="69">
        <v>2385397.2200000002</v>
      </c>
      <c r="J1418" s="69">
        <v>2852835.66</v>
      </c>
      <c r="K1418" s="64"/>
      <c r="L1418" s="65"/>
      <c r="M1418" s="64"/>
      <c r="N1418" s="64"/>
      <c r="O1418" s="66"/>
      <c r="P1418" s="69">
        <v>3190799.64</v>
      </c>
      <c r="Q1418" s="68"/>
      <c r="R1418" s="64"/>
      <c r="S1418" s="64"/>
    </row>
    <row r="1419" spans="1:19" hidden="1" x14ac:dyDescent="0.25">
      <c r="A1419" s="55">
        <v>596</v>
      </c>
      <c r="B1419" s="67" t="s">
        <v>715</v>
      </c>
      <c r="C1419" s="129">
        <f t="shared" si="133"/>
        <v>4584969.0199999996</v>
      </c>
      <c r="D1419" s="63">
        <v>47282.7</v>
      </c>
      <c r="E1419" s="64"/>
      <c r="F1419" s="69">
        <v>826182.91</v>
      </c>
      <c r="G1419" s="69">
        <v>2122995.92</v>
      </c>
      <c r="H1419" s="64">
        <v>1030732.6</v>
      </c>
      <c r="I1419" s="64">
        <v>557774.89</v>
      </c>
      <c r="J1419" s="64"/>
      <c r="K1419" s="64"/>
      <c r="L1419" s="65"/>
      <c r="M1419" s="64"/>
      <c r="N1419" s="64"/>
      <c r="O1419" s="66"/>
      <c r="P1419" s="64"/>
      <c r="Q1419" s="69"/>
      <c r="R1419" s="64"/>
      <c r="S1419" s="64"/>
    </row>
    <row r="1420" spans="1:19" hidden="1" x14ac:dyDescent="0.25">
      <c r="A1420" s="55">
        <v>597</v>
      </c>
      <c r="B1420" s="67" t="s">
        <v>716</v>
      </c>
      <c r="C1420" s="129">
        <f t="shared" si="133"/>
        <v>14530404.33</v>
      </c>
      <c r="D1420" s="63">
        <f t="shared" si="135"/>
        <v>304435.73</v>
      </c>
      <c r="E1420" s="64"/>
      <c r="F1420" s="64"/>
      <c r="G1420" s="64"/>
      <c r="H1420" s="64"/>
      <c r="I1420" s="64"/>
      <c r="J1420" s="64"/>
      <c r="K1420" s="69"/>
      <c r="L1420" s="65"/>
      <c r="M1420" s="64"/>
      <c r="N1420" s="64" t="s">
        <v>111</v>
      </c>
      <c r="O1420" s="68">
        <v>14225968.6</v>
      </c>
      <c r="P1420" s="64"/>
      <c r="Q1420" s="68"/>
      <c r="R1420" s="64"/>
      <c r="S1420" s="64"/>
    </row>
    <row r="1421" spans="1:19" hidden="1" x14ac:dyDescent="0.25">
      <c r="A1421" s="55">
        <v>598</v>
      </c>
      <c r="B1421" s="67" t="s">
        <v>717</v>
      </c>
      <c r="C1421" s="129">
        <f t="shared" si="133"/>
        <v>7004258.6900000004</v>
      </c>
      <c r="D1421" s="63">
        <f t="shared" si="135"/>
        <v>146750.67000000001</v>
      </c>
      <c r="E1421" s="64"/>
      <c r="F1421" s="68"/>
      <c r="G1421" s="64">
        <v>4578032.1900000004</v>
      </c>
      <c r="H1421" s="64"/>
      <c r="I1421" s="64">
        <v>1589170.62</v>
      </c>
      <c r="J1421" s="64"/>
      <c r="K1421" s="64"/>
      <c r="L1421" s="65"/>
      <c r="M1421" s="64"/>
      <c r="N1421" s="64"/>
      <c r="O1421" s="68"/>
      <c r="P1421" s="69">
        <v>690305.21</v>
      </c>
      <c r="Q1421" s="68"/>
      <c r="R1421" s="64"/>
      <c r="S1421" s="64"/>
    </row>
    <row r="1422" spans="1:19" hidden="1" x14ac:dyDescent="0.25">
      <c r="A1422" s="55">
        <v>599</v>
      </c>
      <c r="B1422" s="67" t="s">
        <v>719</v>
      </c>
      <c r="C1422" s="129">
        <f t="shared" si="133"/>
        <v>26567008.18</v>
      </c>
      <c r="D1422" s="63">
        <f t="shared" si="135"/>
        <v>556622.26</v>
      </c>
      <c r="E1422" s="64"/>
      <c r="F1422" s="68"/>
      <c r="G1422" s="64">
        <v>12139123.49</v>
      </c>
      <c r="H1422" s="64">
        <v>4717420.01</v>
      </c>
      <c r="I1422" s="64">
        <v>2612819.91</v>
      </c>
      <c r="J1422" s="64"/>
      <c r="K1422" s="64"/>
      <c r="L1422" s="65"/>
      <c r="M1422" s="64"/>
      <c r="N1422" s="64"/>
      <c r="O1422" s="68"/>
      <c r="P1422" s="69">
        <v>6541022.5099999998</v>
      </c>
      <c r="Q1422" s="68"/>
      <c r="R1422" s="64"/>
      <c r="S1422" s="64"/>
    </row>
    <row r="1423" spans="1:19" hidden="1" x14ac:dyDescent="0.25">
      <c r="A1423" s="55">
        <v>600</v>
      </c>
      <c r="B1423" s="67" t="s">
        <v>720</v>
      </c>
      <c r="C1423" s="129">
        <f t="shared" si="133"/>
        <v>10109672.32</v>
      </c>
      <c r="D1423" s="63">
        <f t="shared" si="135"/>
        <v>211814.16</v>
      </c>
      <c r="E1423" s="64"/>
      <c r="F1423" s="68"/>
      <c r="G1423" s="68"/>
      <c r="H1423" s="68">
        <v>6695784.6500000004</v>
      </c>
      <c r="I1423" s="68">
        <v>3202073.51</v>
      </c>
      <c r="J1423" s="68"/>
      <c r="K1423" s="64"/>
      <c r="L1423" s="65"/>
      <c r="M1423" s="64"/>
      <c r="N1423" s="64"/>
      <c r="O1423" s="66"/>
      <c r="P1423" s="64"/>
      <c r="Q1423" s="69"/>
      <c r="R1423" s="64"/>
      <c r="S1423" s="64"/>
    </row>
    <row r="1424" spans="1:19" hidden="1" x14ac:dyDescent="0.25">
      <c r="A1424" s="55">
        <v>601</v>
      </c>
      <c r="B1424" s="67" t="s">
        <v>721</v>
      </c>
      <c r="C1424" s="129">
        <f t="shared" si="133"/>
        <v>21880508.079999998</v>
      </c>
      <c r="D1424" s="63">
        <f t="shared" si="135"/>
        <v>458432.42</v>
      </c>
      <c r="E1424" s="64"/>
      <c r="F1424" s="64"/>
      <c r="G1424" s="66">
        <v>8735392.7599999998</v>
      </c>
      <c r="H1424" s="69">
        <v>6340803.5999999996</v>
      </c>
      <c r="I1424" s="69">
        <v>3032313.66</v>
      </c>
      <c r="J1424" s="69"/>
      <c r="K1424" s="64"/>
      <c r="L1424" s="65"/>
      <c r="M1424" s="64"/>
      <c r="N1424" s="64"/>
      <c r="O1424" s="69"/>
      <c r="P1424" s="69">
        <v>3313565.64</v>
      </c>
      <c r="Q1424" s="66"/>
      <c r="R1424" s="64"/>
      <c r="S1424" s="64"/>
    </row>
    <row r="1425" spans="1:19" hidden="1" x14ac:dyDescent="0.25">
      <c r="A1425" s="55">
        <v>602</v>
      </c>
      <c r="B1425" s="67" t="s">
        <v>724</v>
      </c>
      <c r="C1425" s="129">
        <f t="shared" si="133"/>
        <v>2386265.13</v>
      </c>
      <c r="D1425" s="63">
        <f t="shared" si="135"/>
        <v>49996.160000000003</v>
      </c>
      <c r="E1425" s="64"/>
      <c r="F1425" s="68"/>
      <c r="G1425" s="64"/>
      <c r="H1425" s="68"/>
      <c r="I1425" s="68"/>
      <c r="J1425" s="68"/>
      <c r="K1425" s="69"/>
      <c r="L1425" s="65"/>
      <c r="M1425" s="64"/>
      <c r="N1425" s="64"/>
      <c r="O1425" s="64"/>
      <c r="P1425" s="64">
        <v>1836268.97</v>
      </c>
      <c r="Q1425" s="64">
        <v>500000</v>
      </c>
      <c r="R1425" s="64"/>
      <c r="S1425" s="64"/>
    </row>
    <row r="1426" spans="1:19" hidden="1" x14ac:dyDescent="0.25">
      <c r="A1426" s="55">
        <v>603</v>
      </c>
      <c r="B1426" s="67" t="s">
        <v>725</v>
      </c>
      <c r="C1426" s="129">
        <f t="shared" si="133"/>
        <v>5489607.0899999999</v>
      </c>
      <c r="D1426" s="63">
        <v>99765.959999999992</v>
      </c>
      <c r="E1426" s="64"/>
      <c r="F1426" s="68">
        <v>1027815.72</v>
      </c>
      <c r="G1426" s="68">
        <v>1878661.23</v>
      </c>
      <c r="H1426" s="64">
        <v>1508755.31</v>
      </c>
      <c r="I1426" s="64">
        <v>586033.79</v>
      </c>
      <c r="J1426" s="64">
        <v>388575.08000000007</v>
      </c>
      <c r="K1426" s="64"/>
      <c r="L1426" s="65"/>
      <c r="M1426" s="64"/>
      <c r="N1426" s="64"/>
      <c r="O1426" s="66"/>
      <c r="P1426" s="64"/>
      <c r="Q1426" s="68"/>
      <c r="R1426" s="64"/>
      <c r="S1426" s="64"/>
    </row>
    <row r="1427" spans="1:19" hidden="1" x14ac:dyDescent="0.25">
      <c r="A1427" s="55">
        <v>604</v>
      </c>
      <c r="B1427" s="67" t="s">
        <v>726</v>
      </c>
      <c r="C1427" s="129">
        <f t="shared" si="133"/>
        <v>14051776.74</v>
      </c>
      <c r="D1427" s="63">
        <f t="shared" ref="D1427:D1447" si="136">ROUND((F1427+G1427+H1427+I1427+J1427+K1427+M1427+O1427+P1427+Q1427+R1427+S1427)*0.0214,2)</f>
        <v>294407.7</v>
      </c>
      <c r="E1427" s="64"/>
      <c r="F1427" s="66"/>
      <c r="G1427" s="64">
        <v>5421967.9199999999</v>
      </c>
      <c r="H1427" s="68">
        <v>3935671.2</v>
      </c>
      <c r="I1427" s="68">
        <v>1882125.72</v>
      </c>
      <c r="J1427" s="68"/>
      <c r="K1427" s="64"/>
      <c r="L1427" s="65"/>
      <c r="M1427" s="64"/>
      <c r="N1427" s="64"/>
      <c r="O1427" s="64"/>
      <c r="P1427" s="64">
        <v>2517604.2000000002</v>
      </c>
      <c r="Q1427" s="64"/>
      <c r="R1427" s="64"/>
      <c r="S1427" s="64"/>
    </row>
    <row r="1428" spans="1:19" hidden="1" x14ac:dyDescent="0.25">
      <c r="A1428" s="55">
        <v>605</v>
      </c>
      <c r="B1428" s="67" t="s">
        <v>727</v>
      </c>
      <c r="C1428" s="129">
        <f t="shared" si="133"/>
        <v>3566348.96</v>
      </c>
      <c r="D1428" s="63">
        <f t="shared" si="136"/>
        <v>74720.84</v>
      </c>
      <c r="E1428" s="64"/>
      <c r="F1428" s="64"/>
      <c r="G1428" s="69"/>
      <c r="H1428" s="64"/>
      <c r="I1428" s="64"/>
      <c r="J1428" s="64"/>
      <c r="K1428" s="64"/>
      <c r="L1428" s="65"/>
      <c r="M1428" s="64"/>
      <c r="N1428" s="64"/>
      <c r="O1428" s="68"/>
      <c r="P1428" s="64">
        <v>3491628.12</v>
      </c>
      <c r="Q1428" s="68"/>
      <c r="R1428" s="64"/>
      <c r="S1428" s="64"/>
    </row>
    <row r="1429" spans="1:19" hidden="1" x14ac:dyDescent="0.25">
      <c r="A1429" s="55">
        <v>606</v>
      </c>
      <c r="B1429" s="67" t="s">
        <v>723</v>
      </c>
      <c r="C1429" s="129">
        <f t="shared" si="133"/>
        <v>204861.33</v>
      </c>
      <c r="D1429" s="63">
        <v>4270.58</v>
      </c>
      <c r="E1429" s="64"/>
      <c r="F1429" s="64"/>
      <c r="G1429" s="69"/>
      <c r="H1429" s="64"/>
      <c r="I1429" s="64">
        <v>64740.73</v>
      </c>
      <c r="J1429" s="64">
        <v>135850.01999999999</v>
      </c>
      <c r="K1429" s="64"/>
      <c r="L1429" s="65"/>
      <c r="M1429" s="64"/>
      <c r="N1429" s="64"/>
      <c r="O1429" s="68"/>
      <c r="P1429" s="64"/>
      <c r="Q1429" s="68"/>
      <c r="R1429" s="64"/>
      <c r="S1429" s="64"/>
    </row>
    <row r="1430" spans="1:19" hidden="1" x14ac:dyDescent="0.25">
      <c r="A1430" s="55">
        <v>607</v>
      </c>
      <c r="B1430" s="67" t="s">
        <v>730</v>
      </c>
      <c r="C1430" s="129">
        <f t="shared" si="133"/>
        <v>4611775.88</v>
      </c>
      <c r="D1430" s="63">
        <v>47559.140000000007</v>
      </c>
      <c r="E1430" s="64"/>
      <c r="F1430" s="64">
        <v>997210.17</v>
      </c>
      <c r="G1430" s="69">
        <v>2316558.63</v>
      </c>
      <c r="H1430" s="64"/>
      <c r="I1430" s="64">
        <v>471707.21</v>
      </c>
      <c r="J1430" s="64">
        <v>463330.33</v>
      </c>
      <c r="K1430" s="64"/>
      <c r="L1430" s="65"/>
      <c r="M1430" s="64"/>
      <c r="N1430" s="64"/>
      <c r="O1430" s="64"/>
      <c r="P1430" s="64"/>
      <c r="Q1430" s="68"/>
      <c r="R1430" s="64">
        <v>315410.40000000002</v>
      </c>
      <c r="S1430" s="64"/>
    </row>
    <row r="1431" spans="1:19" hidden="1" x14ac:dyDescent="0.25">
      <c r="A1431" s="55">
        <v>608</v>
      </c>
      <c r="B1431" s="67" t="s">
        <v>731</v>
      </c>
      <c r="C1431" s="129">
        <f t="shared" si="133"/>
        <v>7531146.2800000003</v>
      </c>
      <c r="D1431" s="63">
        <f t="shared" si="136"/>
        <v>157789.82999999999</v>
      </c>
      <c r="E1431" s="64"/>
      <c r="F1431" s="68"/>
      <c r="G1431" s="66"/>
      <c r="H1431" s="64"/>
      <c r="I1431" s="64"/>
      <c r="J1431" s="64"/>
      <c r="K1431" s="64"/>
      <c r="L1431" s="65"/>
      <c r="M1431" s="64"/>
      <c r="N1431" s="64"/>
      <c r="O1431" s="68"/>
      <c r="P1431" s="64"/>
      <c r="Q1431" s="64">
        <v>7373356.4500000002</v>
      </c>
      <c r="R1431" s="64"/>
      <c r="S1431" s="64"/>
    </row>
    <row r="1432" spans="1:19" hidden="1" x14ac:dyDescent="0.25">
      <c r="A1432" s="55">
        <v>609</v>
      </c>
      <c r="B1432" s="67" t="s">
        <v>732</v>
      </c>
      <c r="C1432" s="129">
        <f t="shared" si="133"/>
        <v>45288062.159999996</v>
      </c>
      <c r="D1432" s="63">
        <f t="shared" si="136"/>
        <v>948858.95</v>
      </c>
      <c r="E1432" s="64"/>
      <c r="F1432" s="64"/>
      <c r="G1432" s="66">
        <v>16385243.699999999</v>
      </c>
      <c r="H1432" s="64">
        <v>13198836.119999999</v>
      </c>
      <c r="I1432" s="64">
        <v>6311977.7199999997</v>
      </c>
      <c r="J1432" s="64"/>
      <c r="K1432" s="64"/>
      <c r="L1432" s="65"/>
      <c r="M1432" s="64"/>
      <c r="N1432" s="64"/>
      <c r="O1432" s="64"/>
      <c r="P1432" s="64">
        <v>8443145.6699999999</v>
      </c>
      <c r="Q1432" s="64"/>
      <c r="R1432" s="64"/>
      <c r="S1432" s="64"/>
    </row>
    <row r="1433" spans="1:19" hidden="1" x14ac:dyDescent="0.25">
      <c r="A1433" s="55">
        <v>610</v>
      </c>
      <c r="B1433" s="67" t="s">
        <v>734</v>
      </c>
      <c r="C1433" s="129">
        <f t="shared" si="133"/>
        <v>5780343.0300000003</v>
      </c>
      <c r="D1433" s="63">
        <f t="shared" si="136"/>
        <v>121107.64</v>
      </c>
      <c r="E1433" s="64"/>
      <c r="F1433" s="69"/>
      <c r="G1433" s="64">
        <v>2396259.16</v>
      </c>
      <c r="H1433" s="69"/>
      <c r="I1433" s="69"/>
      <c r="J1433" s="69"/>
      <c r="K1433" s="64"/>
      <c r="L1433" s="65"/>
      <c r="M1433" s="64"/>
      <c r="N1433" s="64"/>
      <c r="O1433" s="68"/>
      <c r="P1433" s="64">
        <v>3262976.23</v>
      </c>
      <c r="Q1433" s="68"/>
      <c r="R1433" s="64"/>
      <c r="S1433" s="64"/>
    </row>
    <row r="1434" spans="1:19" hidden="1" x14ac:dyDescent="0.25">
      <c r="A1434" s="55">
        <v>611</v>
      </c>
      <c r="B1434" s="67" t="s">
        <v>735</v>
      </c>
      <c r="C1434" s="129">
        <f t="shared" si="133"/>
        <v>12765933.640000001</v>
      </c>
      <c r="D1434" s="63">
        <f t="shared" si="136"/>
        <v>267467.18</v>
      </c>
      <c r="E1434" s="64"/>
      <c r="F1434" s="66"/>
      <c r="G1434" s="66">
        <v>5719355.4299999997</v>
      </c>
      <c r="H1434" s="64">
        <v>4585988.8899999997</v>
      </c>
      <c r="I1434" s="64">
        <v>2193122.14</v>
      </c>
      <c r="J1434" s="64"/>
      <c r="K1434" s="64"/>
      <c r="L1434" s="65"/>
      <c r="M1434" s="64"/>
      <c r="N1434" s="64"/>
      <c r="O1434" s="69"/>
      <c r="P1434" s="64"/>
      <c r="Q1434" s="64"/>
      <c r="R1434" s="64"/>
      <c r="S1434" s="64"/>
    </row>
    <row r="1435" spans="1:19" hidden="1" x14ac:dyDescent="0.25">
      <c r="A1435" s="55">
        <v>612</v>
      </c>
      <c r="B1435" s="67" t="s">
        <v>100</v>
      </c>
      <c r="C1435" s="129">
        <f t="shared" si="133"/>
        <v>747583.56</v>
      </c>
      <c r="D1435" s="63">
        <v>7709.49</v>
      </c>
      <c r="E1435" s="64"/>
      <c r="F1435" s="64"/>
      <c r="G1435" s="64">
        <v>573499.75</v>
      </c>
      <c r="H1435" s="64"/>
      <c r="I1435" s="64">
        <v>166374.32</v>
      </c>
      <c r="J1435" s="64"/>
      <c r="K1435" s="64"/>
      <c r="L1435" s="65"/>
      <c r="M1435" s="64"/>
      <c r="N1435" s="64"/>
      <c r="O1435" s="66"/>
      <c r="P1435" s="64"/>
      <c r="Q1435" s="64"/>
      <c r="R1435" s="64"/>
      <c r="S1435" s="64"/>
    </row>
    <row r="1436" spans="1:19" hidden="1" x14ac:dyDescent="0.25">
      <c r="A1436" s="55">
        <v>613</v>
      </c>
      <c r="B1436" s="67" t="s">
        <v>736</v>
      </c>
      <c r="C1436" s="129">
        <f t="shared" si="133"/>
        <v>16148027.289999999</v>
      </c>
      <c r="D1436" s="63">
        <f t="shared" si="136"/>
        <v>338327.57</v>
      </c>
      <c r="E1436" s="64"/>
      <c r="F1436" s="64">
        <v>1527048.81</v>
      </c>
      <c r="G1436" s="69">
        <v>5264840.97</v>
      </c>
      <c r="H1436" s="64">
        <v>4398596.46</v>
      </c>
      <c r="I1436" s="64">
        <v>2103506.9</v>
      </c>
      <c r="J1436" s="66">
        <v>2515706.58</v>
      </c>
      <c r="K1436" s="64"/>
      <c r="L1436" s="65"/>
      <c r="M1436" s="64"/>
      <c r="N1436" s="64"/>
      <c r="O1436" s="64"/>
      <c r="P1436" s="64"/>
      <c r="Q1436" s="64"/>
      <c r="R1436" s="64"/>
      <c r="S1436" s="64"/>
    </row>
    <row r="1437" spans="1:19" hidden="1" x14ac:dyDescent="0.25">
      <c r="A1437" s="55">
        <v>614</v>
      </c>
      <c r="B1437" s="67" t="s">
        <v>737</v>
      </c>
      <c r="C1437" s="129">
        <f t="shared" si="133"/>
        <v>12260788</v>
      </c>
      <c r="D1437" s="63">
        <f t="shared" si="136"/>
        <v>256883.56</v>
      </c>
      <c r="E1437" s="64"/>
      <c r="F1437" s="64"/>
      <c r="G1437" s="64">
        <v>3999071.69</v>
      </c>
      <c r="H1437" s="69">
        <v>2902826.34</v>
      </c>
      <c r="I1437" s="69">
        <v>1388196.28</v>
      </c>
      <c r="J1437" s="69"/>
      <c r="K1437" s="64"/>
      <c r="L1437" s="65"/>
      <c r="M1437" s="64"/>
      <c r="N1437" s="64"/>
      <c r="O1437" s="69"/>
      <c r="P1437" s="68">
        <v>3713810.13</v>
      </c>
      <c r="Q1437" s="69"/>
      <c r="R1437" s="64"/>
      <c r="S1437" s="64"/>
    </row>
    <row r="1438" spans="1:19" hidden="1" x14ac:dyDescent="0.25">
      <c r="A1438" s="55">
        <v>615</v>
      </c>
      <c r="B1438" s="67" t="s">
        <v>738</v>
      </c>
      <c r="C1438" s="129">
        <f t="shared" si="133"/>
        <v>6948734.1900000004</v>
      </c>
      <c r="D1438" s="63">
        <f t="shared" si="136"/>
        <v>145587.34</v>
      </c>
      <c r="E1438" s="64"/>
      <c r="F1438" s="68"/>
      <c r="G1438" s="69">
        <v>2600328.67</v>
      </c>
      <c r="H1438" s="69">
        <v>2181465.84</v>
      </c>
      <c r="I1438" s="69">
        <v>1043225.6</v>
      </c>
      <c r="J1438" s="69">
        <v>489253.54</v>
      </c>
      <c r="K1438" s="64"/>
      <c r="L1438" s="65"/>
      <c r="M1438" s="64"/>
      <c r="N1438" s="64"/>
      <c r="O1438" s="64"/>
      <c r="P1438" s="69">
        <v>488873.2</v>
      </c>
      <c r="Q1438" s="69"/>
      <c r="R1438" s="64"/>
      <c r="S1438" s="64"/>
    </row>
    <row r="1439" spans="1:19" hidden="1" x14ac:dyDescent="0.25">
      <c r="A1439" s="55">
        <v>616</v>
      </c>
      <c r="B1439" s="67" t="s">
        <v>739</v>
      </c>
      <c r="C1439" s="129">
        <f t="shared" si="133"/>
        <v>21736793.23</v>
      </c>
      <c r="D1439" s="63">
        <f t="shared" si="136"/>
        <v>455421.36</v>
      </c>
      <c r="E1439" s="64"/>
      <c r="F1439" s="68"/>
      <c r="G1439" s="64">
        <v>7246847.4199999999</v>
      </c>
      <c r="H1439" s="64">
        <v>1836554.56</v>
      </c>
      <c r="I1439" s="64">
        <v>856432.96</v>
      </c>
      <c r="J1439" s="64"/>
      <c r="K1439" s="64"/>
      <c r="L1439" s="65"/>
      <c r="M1439" s="64"/>
      <c r="N1439" s="64" t="s">
        <v>111</v>
      </c>
      <c r="O1439" s="69">
        <v>10631778.449999999</v>
      </c>
      <c r="P1439" s="69">
        <v>709758.48</v>
      </c>
      <c r="Q1439" s="69"/>
      <c r="R1439" s="64"/>
      <c r="S1439" s="64"/>
    </row>
    <row r="1440" spans="1:19" hidden="1" x14ac:dyDescent="0.25">
      <c r="A1440" s="55">
        <v>617</v>
      </c>
      <c r="B1440" s="67" t="s">
        <v>740</v>
      </c>
      <c r="C1440" s="129">
        <f t="shared" si="133"/>
        <v>6668347.4400000004</v>
      </c>
      <c r="D1440" s="63">
        <v>68767.62</v>
      </c>
      <c r="E1440" s="64"/>
      <c r="F1440" s="68"/>
      <c r="G1440" s="68">
        <v>6599579.8200000003</v>
      </c>
      <c r="H1440" s="68"/>
      <c r="I1440" s="68"/>
      <c r="J1440" s="66"/>
      <c r="K1440" s="64"/>
      <c r="L1440" s="65"/>
      <c r="M1440" s="64"/>
      <c r="N1440" s="64"/>
      <c r="O1440" s="68"/>
      <c r="P1440" s="64"/>
      <c r="Q1440" s="68"/>
      <c r="R1440" s="64"/>
      <c r="S1440" s="64"/>
    </row>
    <row r="1441" spans="1:19" hidden="1" x14ac:dyDescent="0.25">
      <c r="A1441" s="55">
        <v>618</v>
      </c>
      <c r="B1441" s="67" t="s">
        <v>741</v>
      </c>
      <c r="C1441" s="129">
        <f t="shared" si="133"/>
        <v>4460647.97</v>
      </c>
      <c r="D1441" s="63">
        <v>46000.630000000005</v>
      </c>
      <c r="E1441" s="64"/>
      <c r="F1441" s="66"/>
      <c r="G1441" s="66"/>
      <c r="H1441" s="66">
        <v>2347990.75</v>
      </c>
      <c r="I1441" s="66">
        <v>869633.86</v>
      </c>
      <c r="J1441" s="66"/>
      <c r="K1441" s="69"/>
      <c r="L1441" s="43"/>
      <c r="M1441" s="69"/>
      <c r="N1441" s="69"/>
      <c r="O1441" s="69"/>
      <c r="P1441" s="69">
        <v>1197022.73</v>
      </c>
      <c r="Q1441" s="66"/>
      <c r="R1441" s="64"/>
      <c r="S1441" s="64"/>
    </row>
    <row r="1442" spans="1:19" hidden="1" x14ac:dyDescent="0.25">
      <c r="A1442" s="55">
        <v>619</v>
      </c>
      <c r="B1442" s="67" t="s">
        <v>742</v>
      </c>
      <c r="C1442" s="129">
        <f t="shared" si="133"/>
        <v>18232517.210000001</v>
      </c>
      <c r="D1442" s="63">
        <f t="shared" si="136"/>
        <v>382001.05</v>
      </c>
      <c r="E1442" s="64"/>
      <c r="F1442" s="69">
        <v>2008172.26</v>
      </c>
      <c r="G1442" s="66">
        <v>2702156.73</v>
      </c>
      <c r="H1442" s="66">
        <v>3088114.55</v>
      </c>
      <c r="I1442" s="66">
        <v>1476767.45</v>
      </c>
      <c r="J1442" s="66">
        <v>980161.74</v>
      </c>
      <c r="K1442" s="69"/>
      <c r="L1442" s="43"/>
      <c r="M1442" s="69"/>
      <c r="N1442" s="69"/>
      <c r="O1442" s="69"/>
      <c r="P1442" s="69"/>
      <c r="Q1442" s="66">
        <v>7595143.4299999997</v>
      </c>
      <c r="R1442" s="64"/>
      <c r="S1442" s="64"/>
    </row>
    <row r="1443" spans="1:19" hidden="1" x14ac:dyDescent="0.25">
      <c r="A1443" s="55">
        <v>620</v>
      </c>
      <c r="B1443" s="67" t="s">
        <v>743</v>
      </c>
      <c r="C1443" s="129">
        <f t="shared" si="133"/>
        <v>6031295.6200000001</v>
      </c>
      <c r="D1443" s="63">
        <f t="shared" si="136"/>
        <v>126365.5</v>
      </c>
      <c r="E1443" s="64"/>
      <c r="F1443" s="64">
        <v>1582477.43</v>
      </c>
      <c r="G1443" s="68">
        <v>2085120.83</v>
      </c>
      <c r="H1443" s="64">
        <v>1513541.22</v>
      </c>
      <c r="I1443" s="64">
        <v>723790.64</v>
      </c>
      <c r="J1443" s="64"/>
      <c r="K1443" s="64"/>
      <c r="L1443" s="65"/>
      <c r="M1443" s="64"/>
      <c r="N1443" s="69"/>
      <c r="O1443" s="69"/>
      <c r="P1443" s="64"/>
      <c r="Q1443" s="69"/>
      <c r="R1443" s="64"/>
      <c r="S1443" s="64"/>
    </row>
    <row r="1444" spans="1:19" hidden="1" x14ac:dyDescent="0.25">
      <c r="A1444" s="55">
        <v>621</v>
      </c>
      <c r="B1444" s="67" t="s">
        <v>744</v>
      </c>
      <c r="C1444" s="129">
        <f t="shared" si="133"/>
        <v>10567182.9</v>
      </c>
      <c r="D1444" s="63">
        <f t="shared" si="136"/>
        <v>221399.76</v>
      </c>
      <c r="E1444" s="64"/>
      <c r="F1444" s="68"/>
      <c r="G1444" s="68">
        <v>4077430.43</v>
      </c>
      <c r="H1444" s="68">
        <v>2959712.91</v>
      </c>
      <c r="I1444" s="68">
        <v>1415364.49</v>
      </c>
      <c r="J1444" s="68"/>
      <c r="K1444" s="64"/>
      <c r="L1444" s="65"/>
      <c r="M1444" s="64"/>
      <c r="N1444" s="64"/>
      <c r="O1444" s="68"/>
      <c r="P1444" s="64">
        <v>1893275.31</v>
      </c>
      <c r="Q1444" s="69"/>
      <c r="R1444" s="64"/>
      <c r="S1444" s="64"/>
    </row>
    <row r="1445" spans="1:19" hidden="1" x14ac:dyDescent="0.25">
      <c r="A1445" s="55">
        <v>622</v>
      </c>
      <c r="B1445" s="67" t="s">
        <v>745</v>
      </c>
      <c r="C1445" s="129">
        <f t="shared" si="133"/>
        <v>32751425.68</v>
      </c>
      <c r="D1445" s="63">
        <v>337750.49000000005</v>
      </c>
      <c r="E1445" s="64"/>
      <c r="F1445" s="64"/>
      <c r="G1445" s="68">
        <v>9962535.8499999996</v>
      </c>
      <c r="H1445" s="64"/>
      <c r="I1445" s="64"/>
      <c r="J1445" s="64"/>
      <c r="K1445" s="64"/>
      <c r="L1445" s="65"/>
      <c r="M1445" s="64"/>
      <c r="N1445" s="69" t="s">
        <v>111</v>
      </c>
      <c r="O1445" s="69">
        <v>17091991.280000001</v>
      </c>
      <c r="P1445" s="64">
        <v>5359148.0599999996</v>
      </c>
      <c r="Q1445" s="66"/>
      <c r="R1445" s="64"/>
      <c r="S1445" s="64"/>
    </row>
    <row r="1446" spans="1:19" hidden="1" x14ac:dyDescent="0.25">
      <c r="A1446" s="55">
        <v>623</v>
      </c>
      <c r="B1446" s="67" t="s">
        <v>746</v>
      </c>
      <c r="C1446" s="129">
        <f t="shared" si="133"/>
        <v>450661.74</v>
      </c>
      <c r="D1446" s="63">
        <f t="shared" si="136"/>
        <v>9442.1</v>
      </c>
      <c r="E1446" s="64"/>
      <c r="F1446" s="66"/>
      <c r="G1446" s="69"/>
      <c r="H1446" s="64"/>
      <c r="I1446" s="64">
        <v>441219.64</v>
      </c>
      <c r="J1446" s="64"/>
      <c r="K1446" s="64"/>
      <c r="L1446" s="65"/>
      <c r="M1446" s="64"/>
      <c r="N1446" s="64"/>
      <c r="O1446" s="64"/>
      <c r="P1446" s="64"/>
      <c r="Q1446" s="64"/>
      <c r="R1446" s="64"/>
      <c r="S1446" s="64"/>
    </row>
    <row r="1447" spans="1:19" hidden="1" x14ac:dyDescent="0.25">
      <c r="A1447" s="55">
        <v>624</v>
      </c>
      <c r="B1447" s="67" t="s">
        <v>747</v>
      </c>
      <c r="C1447" s="129">
        <f t="shared" si="133"/>
        <v>16662578.970000001</v>
      </c>
      <c r="D1447" s="63">
        <f t="shared" si="136"/>
        <v>349108.27</v>
      </c>
      <c r="E1447" s="64"/>
      <c r="F1447" s="66"/>
      <c r="G1447" s="69">
        <v>4388632.1399999997</v>
      </c>
      <c r="H1447" s="69">
        <v>5630522.1299999999</v>
      </c>
      <c r="I1447" s="69">
        <v>2692572.33</v>
      </c>
      <c r="J1447" s="69"/>
      <c r="K1447" s="64"/>
      <c r="L1447" s="65"/>
      <c r="M1447" s="64"/>
      <c r="N1447" s="69"/>
      <c r="O1447" s="69"/>
      <c r="P1447" s="69">
        <v>3601744.1</v>
      </c>
      <c r="Q1447" s="69"/>
      <c r="R1447" s="64"/>
      <c r="S1447" s="64"/>
    </row>
    <row r="1448" spans="1:19" hidden="1" x14ac:dyDescent="0.25">
      <c r="A1448" s="55">
        <v>625</v>
      </c>
      <c r="B1448" s="67" t="s">
        <v>748</v>
      </c>
      <c r="C1448" s="129">
        <f t="shared" si="133"/>
        <v>3726212.47</v>
      </c>
      <c r="D1448" s="63">
        <v>49960.26</v>
      </c>
      <c r="E1448" s="64"/>
      <c r="F1448" s="66"/>
      <c r="G1448" s="66">
        <v>3676252.21</v>
      </c>
      <c r="H1448" s="66"/>
      <c r="I1448" s="66"/>
      <c r="J1448" s="66"/>
      <c r="K1448" s="64"/>
      <c r="L1448" s="65"/>
      <c r="M1448" s="64"/>
      <c r="N1448" s="64"/>
      <c r="O1448" s="66"/>
      <c r="P1448" s="64"/>
      <c r="Q1448" s="64"/>
      <c r="R1448" s="64"/>
      <c r="S1448" s="64"/>
    </row>
    <row r="1449" spans="1:19" hidden="1" x14ac:dyDescent="0.25">
      <c r="A1449" s="55">
        <v>626</v>
      </c>
      <c r="B1449" s="67" t="s">
        <v>1099</v>
      </c>
      <c r="C1449" s="129">
        <v>99575.15</v>
      </c>
      <c r="D1449" s="63"/>
      <c r="E1449" s="64">
        <v>99575.15</v>
      </c>
      <c r="F1449" s="66"/>
      <c r="G1449" s="66"/>
      <c r="H1449" s="66"/>
      <c r="I1449" s="66"/>
      <c r="J1449" s="66"/>
      <c r="K1449" s="64"/>
      <c r="L1449" s="65"/>
      <c r="M1449" s="64"/>
      <c r="N1449" s="64"/>
      <c r="O1449" s="66"/>
      <c r="P1449" s="64"/>
      <c r="Q1449" s="64"/>
      <c r="R1449" s="64"/>
      <c r="S1449" s="64"/>
    </row>
    <row r="1450" spans="1:19" hidden="1" x14ac:dyDescent="0.25">
      <c r="A1450" s="55">
        <v>627</v>
      </c>
      <c r="B1450" s="67" t="s">
        <v>750</v>
      </c>
      <c r="C1450" s="129">
        <f>ROUND(SUM(D1450+E1450+F1450+G1450+H1450+I1450+J1450+K1450+M1450+O1450+P1450+Q1450+R1450+S1450),2)</f>
        <v>1982492.96</v>
      </c>
      <c r="D1450" s="63">
        <v>26580.85</v>
      </c>
      <c r="E1450" s="64"/>
      <c r="F1450" s="66"/>
      <c r="G1450" s="66">
        <v>1955912.11</v>
      </c>
      <c r="H1450" s="66"/>
      <c r="I1450" s="66"/>
      <c r="J1450" s="66"/>
      <c r="K1450" s="64"/>
      <c r="L1450" s="65"/>
      <c r="M1450" s="64"/>
      <c r="N1450" s="64"/>
      <c r="O1450" s="66"/>
      <c r="P1450" s="64"/>
      <c r="Q1450" s="64"/>
      <c r="R1450" s="64"/>
      <c r="S1450" s="64"/>
    </row>
    <row r="1451" spans="1:19" hidden="1" x14ac:dyDescent="0.25">
      <c r="A1451" s="190" t="s">
        <v>751</v>
      </c>
      <c r="B1451" s="191"/>
      <c r="C1451" s="100">
        <f>ROUND(SUM(D1451+E1451+F1451+G1451+H1451+I1451+J1451+K1451+M1451+O1451+P1451+Q1451+R1451+S1451),2)</f>
        <v>465466291.69999999</v>
      </c>
      <c r="D1451" s="70">
        <f>ROUND(SUM(D1402:D1450),2)</f>
        <v>8952138.8300000001</v>
      </c>
      <c r="E1451" s="70">
        <f t="shared" ref="E1451:S1451" si="137">ROUND(SUM(E1402:E1450),2)</f>
        <v>348230.99</v>
      </c>
      <c r="F1451" s="70">
        <f t="shared" si="137"/>
        <v>9635931.6999999993</v>
      </c>
      <c r="G1451" s="70">
        <f t="shared" si="137"/>
        <v>159418591.74000001</v>
      </c>
      <c r="H1451" s="70">
        <f t="shared" si="137"/>
        <v>87293644.810000002</v>
      </c>
      <c r="I1451" s="70">
        <f t="shared" si="137"/>
        <v>46697384.039999999</v>
      </c>
      <c r="J1451" s="70">
        <f t="shared" si="137"/>
        <v>12620114.75</v>
      </c>
      <c r="K1451" s="70">
        <f t="shared" si="137"/>
        <v>0</v>
      </c>
      <c r="L1451" s="70">
        <f t="shared" si="137"/>
        <v>0</v>
      </c>
      <c r="M1451" s="70">
        <f t="shared" si="137"/>
        <v>0</v>
      </c>
      <c r="N1451" s="70">
        <f t="shared" si="137"/>
        <v>0</v>
      </c>
      <c r="O1451" s="70">
        <f t="shared" si="137"/>
        <v>56995498.420000002</v>
      </c>
      <c r="P1451" s="70">
        <f t="shared" si="137"/>
        <v>63888556.520000003</v>
      </c>
      <c r="Q1451" s="70">
        <f t="shared" si="137"/>
        <v>18253094.149999999</v>
      </c>
      <c r="R1451" s="70">
        <f t="shared" si="137"/>
        <v>315410.40000000002</v>
      </c>
      <c r="S1451" s="70">
        <f t="shared" si="137"/>
        <v>1047695.35</v>
      </c>
    </row>
    <row r="1452" spans="1:19" ht="15.75" hidden="1" x14ac:dyDescent="0.25">
      <c r="A1452" s="197" t="s">
        <v>752</v>
      </c>
      <c r="B1452" s="194"/>
      <c r="C1452" s="195"/>
      <c r="D1452" s="82"/>
      <c r="E1452" s="64"/>
      <c r="F1452" s="64"/>
      <c r="G1452" s="64"/>
      <c r="H1452" s="64"/>
      <c r="I1452" s="64"/>
      <c r="J1452" s="64"/>
      <c r="K1452" s="64"/>
      <c r="L1452" s="48"/>
      <c r="M1452" s="64"/>
      <c r="N1452" s="70"/>
      <c r="O1452" s="64"/>
      <c r="P1452" s="64"/>
      <c r="Q1452" s="64"/>
      <c r="R1452" s="64"/>
      <c r="S1452" s="69"/>
    </row>
    <row r="1453" spans="1:19" hidden="1" x14ac:dyDescent="0.25">
      <c r="A1453" s="42">
        <v>628</v>
      </c>
      <c r="B1453" s="67" t="s">
        <v>754</v>
      </c>
      <c r="C1453" s="129">
        <f t="shared" ref="C1453:C1478" si="138">ROUND(SUM(D1453+E1453+F1453+G1453+H1453+I1453+J1453+K1453+M1453+O1453+P1453+Q1453+R1453+S1453),2)</f>
        <v>13522571.15</v>
      </c>
      <c r="D1453" s="63">
        <v>221986.75999999998</v>
      </c>
      <c r="E1453" s="64"/>
      <c r="F1453" s="64"/>
      <c r="G1453" s="64"/>
      <c r="H1453" s="64"/>
      <c r="I1453" s="64"/>
      <c r="J1453" s="64">
        <v>227112.95</v>
      </c>
      <c r="K1453" s="64"/>
      <c r="L1453" s="65"/>
      <c r="M1453" s="64"/>
      <c r="N1453" s="64" t="s">
        <v>111</v>
      </c>
      <c r="O1453" s="69">
        <v>13073471.439999999</v>
      </c>
      <c r="P1453" s="64"/>
      <c r="Q1453" s="68"/>
      <c r="R1453" s="64"/>
      <c r="S1453" s="64"/>
    </row>
    <row r="1454" spans="1:19" hidden="1" x14ac:dyDescent="0.25">
      <c r="A1454" s="42">
        <v>629</v>
      </c>
      <c r="B1454" s="67" t="s">
        <v>755</v>
      </c>
      <c r="C1454" s="129">
        <f t="shared" si="138"/>
        <v>12153615.01</v>
      </c>
      <c r="D1454" s="63">
        <f t="shared" ref="D1454:D1456" si="139">ROUND((F1454+G1454+H1454+I1454+J1454+K1454+M1454+O1454+P1454+Q1454+R1454+S1454)*0.0214,2)</f>
        <v>254638.11</v>
      </c>
      <c r="E1454" s="64"/>
      <c r="F1454" s="64"/>
      <c r="G1454" s="64">
        <v>4782244.84</v>
      </c>
      <c r="H1454" s="64">
        <v>3471312.18</v>
      </c>
      <c r="I1454" s="64">
        <v>1660058.88</v>
      </c>
      <c r="J1454" s="64">
        <v>1985361</v>
      </c>
      <c r="K1454" s="64"/>
      <c r="L1454" s="65"/>
      <c r="M1454" s="64"/>
      <c r="N1454" s="64"/>
      <c r="O1454" s="69"/>
      <c r="P1454" s="64"/>
      <c r="Q1454" s="66"/>
      <c r="R1454" s="64"/>
      <c r="S1454" s="64"/>
    </row>
    <row r="1455" spans="1:19" hidden="1" x14ac:dyDescent="0.25">
      <c r="A1455" s="42">
        <v>630</v>
      </c>
      <c r="B1455" s="67" t="s">
        <v>756</v>
      </c>
      <c r="C1455" s="129">
        <f t="shared" si="138"/>
        <v>12713800.27</v>
      </c>
      <c r="D1455" s="63">
        <f t="shared" si="139"/>
        <v>266374.90000000002</v>
      </c>
      <c r="E1455" s="64"/>
      <c r="F1455" s="68"/>
      <c r="G1455" s="68">
        <v>6004533.1900000004</v>
      </c>
      <c r="H1455" s="68">
        <v>4358540.79</v>
      </c>
      <c r="I1455" s="68">
        <v>2084351.39</v>
      </c>
      <c r="J1455" s="68"/>
      <c r="K1455" s="64"/>
      <c r="L1455" s="65"/>
      <c r="M1455" s="64"/>
      <c r="N1455" s="64"/>
      <c r="O1455" s="69"/>
      <c r="P1455" s="64"/>
      <c r="Q1455" s="69"/>
      <c r="R1455" s="64"/>
      <c r="S1455" s="64"/>
    </row>
    <row r="1456" spans="1:19" hidden="1" x14ac:dyDescent="0.25">
      <c r="A1456" s="42">
        <v>631</v>
      </c>
      <c r="B1456" s="67" t="s">
        <v>757</v>
      </c>
      <c r="C1456" s="129">
        <f t="shared" si="138"/>
        <v>4242088.1100000003</v>
      </c>
      <c r="D1456" s="63">
        <f t="shared" si="139"/>
        <v>88878.68</v>
      </c>
      <c r="E1456" s="64"/>
      <c r="F1456" s="69"/>
      <c r="G1456" s="64">
        <v>1954203.68</v>
      </c>
      <c r="H1456" s="69"/>
      <c r="I1456" s="69"/>
      <c r="J1456" s="69"/>
      <c r="K1456" s="64"/>
      <c r="L1456" s="65"/>
      <c r="M1456" s="64"/>
      <c r="N1456" s="64"/>
      <c r="O1456" s="66"/>
      <c r="P1456" s="64">
        <v>2199005.75</v>
      </c>
      <c r="Q1456" s="69"/>
      <c r="R1456" s="64"/>
      <c r="S1456" s="64"/>
    </row>
    <row r="1457" spans="1:19" hidden="1" x14ac:dyDescent="0.25">
      <c r="A1457" s="42">
        <v>632</v>
      </c>
      <c r="B1457" s="67" t="s">
        <v>758</v>
      </c>
      <c r="C1457" s="129">
        <f>ROUND(SUM(D1457+E1457+F1457+G1457+H1457+I1457+J1457+K1457+M1457+O1457+P1457+Q1457+R1457+S1457),2)</f>
        <v>352268.17</v>
      </c>
      <c r="D1457" s="63">
        <v>3329.63</v>
      </c>
      <c r="E1457" s="64"/>
      <c r="F1457" s="64"/>
      <c r="G1457" s="64"/>
      <c r="H1457" s="64"/>
      <c r="I1457" s="64"/>
      <c r="J1457" s="64"/>
      <c r="K1457" s="64">
        <v>348938.54</v>
      </c>
      <c r="L1457" s="65"/>
      <c r="M1457" s="64"/>
      <c r="N1457" s="64"/>
      <c r="O1457" s="66"/>
      <c r="P1457" s="64"/>
      <c r="Q1457" s="64"/>
      <c r="R1457" s="64"/>
      <c r="S1457" s="69"/>
    </row>
    <row r="1458" spans="1:19" hidden="1" x14ac:dyDescent="0.25">
      <c r="A1458" s="42">
        <v>633</v>
      </c>
      <c r="B1458" s="67" t="s">
        <v>985</v>
      </c>
      <c r="C1458" s="129">
        <f t="shared" si="138"/>
        <v>389030.55</v>
      </c>
      <c r="D1458" s="63"/>
      <c r="E1458" s="64">
        <v>389030.55</v>
      </c>
      <c r="F1458" s="68"/>
      <c r="G1458" s="64"/>
      <c r="H1458" s="64"/>
      <c r="I1458" s="64"/>
      <c r="J1458" s="64"/>
      <c r="K1458" s="64"/>
      <c r="L1458" s="65"/>
      <c r="M1458" s="64"/>
      <c r="N1458" s="64"/>
      <c r="O1458" s="66"/>
      <c r="P1458" s="64"/>
      <c r="Q1458" s="68"/>
      <c r="R1458" s="64"/>
      <c r="S1458" s="64"/>
    </row>
    <row r="1459" spans="1:19" hidden="1" x14ac:dyDescent="0.25">
      <c r="A1459" s="42">
        <v>634</v>
      </c>
      <c r="B1459" s="67" t="s">
        <v>986</v>
      </c>
      <c r="C1459" s="129">
        <f t="shared" si="138"/>
        <v>609183.31999999995</v>
      </c>
      <c r="D1459" s="63"/>
      <c r="E1459" s="64">
        <v>609183.31999999995</v>
      </c>
      <c r="F1459" s="64"/>
      <c r="G1459" s="64"/>
      <c r="H1459" s="64"/>
      <c r="I1459" s="64"/>
      <c r="J1459" s="64"/>
      <c r="K1459" s="64"/>
      <c r="L1459" s="65"/>
      <c r="M1459" s="64"/>
      <c r="N1459" s="64"/>
      <c r="O1459" s="66"/>
      <c r="P1459" s="64"/>
      <c r="Q1459" s="64"/>
      <c r="R1459" s="64"/>
      <c r="S1459" s="64"/>
    </row>
    <row r="1460" spans="1:19" hidden="1" x14ac:dyDescent="0.25">
      <c r="A1460" s="42">
        <v>635</v>
      </c>
      <c r="B1460" s="67" t="s">
        <v>759</v>
      </c>
      <c r="C1460" s="129">
        <f>ROUND(SUM(D1460+E1460+F1460+G1460+H1460+I1460+J1460+K1460+M1460+O1460+P1460+Q1460+R1460+S1460),2)</f>
        <v>1060603.49</v>
      </c>
      <c r="D1460" s="63">
        <v>11228.31</v>
      </c>
      <c r="E1460" s="64"/>
      <c r="F1460" s="64"/>
      <c r="G1460" s="64">
        <v>1049375.18</v>
      </c>
      <c r="H1460" s="64"/>
      <c r="I1460" s="64"/>
      <c r="J1460" s="64"/>
      <c r="K1460" s="64"/>
      <c r="L1460" s="64"/>
      <c r="M1460" s="65"/>
      <c r="N1460" s="64"/>
      <c r="O1460" s="64"/>
      <c r="P1460" s="64"/>
      <c r="Q1460" s="64"/>
      <c r="R1460" s="66"/>
      <c r="S1460" s="69"/>
    </row>
    <row r="1461" spans="1:19" hidden="1" x14ac:dyDescent="0.25">
      <c r="A1461" s="42">
        <v>636</v>
      </c>
      <c r="B1461" s="67" t="s">
        <v>987</v>
      </c>
      <c r="C1461" s="129">
        <f t="shared" si="138"/>
        <v>214293.09</v>
      </c>
      <c r="D1461" s="63"/>
      <c r="E1461" s="64">
        <v>214293.09</v>
      </c>
      <c r="F1461" s="64"/>
      <c r="G1461" s="64"/>
      <c r="H1461" s="64"/>
      <c r="I1461" s="64"/>
      <c r="J1461" s="64"/>
      <c r="K1461" s="64"/>
      <c r="L1461" s="65"/>
      <c r="M1461" s="64"/>
      <c r="N1461" s="64"/>
      <c r="O1461" s="66"/>
      <c r="P1461" s="64"/>
      <c r="Q1461" s="64"/>
      <c r="R1461" s="64"/>
      <c r="S1461" s="64"/>
    </row>
    <row r="1462" spans="1:19" hidden="1" x14ac:dyDescent="0.25">
      <c r="A1462" s="42">
        <v>637</v>
      </c>
      <c r="B1462" s="67" t="s">
        <v>988</v>
      </c>
      <c r="C1462" s="129">
        <f t="shared" si="138"/>
        <v>496704.45</v>
      </c>
      <c r="D1462" s="63"/>
      <c r="E1462" s="64">
        <v>496704.45</v>
      </c>
      <c r="F1462" s="64"/>
      <c r="G1462" s="64"/>
      <c r="H1462" s="64"/>
      <c r="I1462" s="64"/>
      <c r="J1462" s="64"/>
      <c r="K1462" s="64"/>
      <c r="L1462" s="65"/>
      <c r="M1462" s="64"/>
      <c r="N1462" s="64"/>
      <c r="O1462" s="66"/>
      <c r="P1462" s="64"/>
      <c r="Q1462" s="64"/>
      <c r="R1462" s="64"/>
      <c r="S1462" s="64"/>
    </row>
    <row r="1463" spans="1:19" hidden="1" x14ac:dyDescent="0.25">
      <c r="A1463" s="42">
        <v>638</v>
      </c>
      <c r="B1463" s="67" t="s">
        <v>989</v>
      </c>
      <c r="C1463" s="129">
        <f t="shared" si="138"/>
        <v>510826.9</v>
      </c>
      <c r="D1463" s="63"/>
      <c r="E1463" s="64">
        <v>510826.9</v>
      </c>
      <c r="F1463" s="64"/>
      <c r="G1463" s="64"/>
      <c r="H1463" s="64"/>
      <c r="I1463" s="64"/>
      <c r="J1463" s="64"/>
      <c r="K1463" s="64"/>
      <c r="L1463" s="65"/>
      <c r="M1463" s="64"/>
      <c r="N1463" s="64"/>
      <c r="O1463" s="66"/>
      <c r="P1463" s="64"/>
      <c r="Q1463" s="64"/>
      <c r="R1463" s="64"/>
      <c r="S1463" s="64"/>
    </row>
    <row r="1464" spans="1:19" hidden="1" x14ac:dyDescent="0.25">
      <c r="A1464" s="42">
        <v>639</v>
      </c>
      <c r="B1464" s="67" t="s">
        <v>990</v>
      </c>
      <c r="C1464" s="129">
        <f t="shared" si="138"/>
        <v>259799.83</v>
      </c>
      <c r="D1464" s="63"/>
      <c r="E1464" s="64">
        <v>259799.83</v>
      </c>
      <c r="F1464" s="64"/>
      <c r="G1464" s="64"/>
      <c r="H1464" s="64"/>
      <c r="I1464" s="64"/>
      <c r="J1464" s="64"/>
      <c r="K1464" s="64"/>
      <c r="L1464" s="65"/>
      <c r="M1464" s="64"/>
      <c r="N1464" s="64"/>
      <c r="O1464" s="66"/>
      <c r="P1464" s="64"/>
      <c r="Q1464" s="64"/>
      <c r="R1464" s="64"/>
      <c r="S1464" s="64"/>
    </row>
    <row r="1465" spans="1:19" hidden="1" x14ac:dyDescent="0.25">
      <c r="A1465" s="42">
        <v>640</v>
      </c>
      <c r="B1465" s="67" t="s">
        <v>761</v>
      </c>
      <c r="C1465" s="129">
        <f t="shared" si="138"/>
        <v>2546989.81</v>
      </c>
      <c r="D1465" s="63">
        <v>41811.43</v>
      </c>
      <c r="E1465" s="64"/>
      <c r="F1465" s="69"/>
      <c r="G1465" s="64"/>
      <c r="H1465" s="68"/>
      <c r="I1465" s="68"/>
      <c r="J1465" s="68"/>
      <c r="K1465" s="64"/>
      <c r="L1465" s="65"/>
      <c r="M1465" s="64"/>
      <c r="N1465" s="74" t="s">
        <v>111</v>
      </c>
      <c r="O1465" s="75">
        <v>2505178.38</v>
      </c>
      <c r="P1465" s="64"/>
      <c r="Q1465" s="66"/>
      <c r="R1465" s="64"/>
      <c r="S1465" s="64"/>
    </row>
    <row r="1466" spans="1:19" hidden="1" x14ac:dyDescent="0.25">
      <c r="A1466" s="42">
        <v>641</v>
      </c>
      <c r="B1466" s="67" t="s">
        <v>762</v>
      </c>
      <c r="C1466" s="129">
        <f t="shared" si="138"/>
        <v>11040830.41</v>
      </c>
      <c r="D1466" s="63">
        <f>ROUND((F1466+G1466+H1466+I1466+J1466+K1466+M1466+O1466+P1466+Q1466+R1466+S1466)*0.0214,2)</f>
        <v>231323.45</v>
      </c>
      <c r="E1466" s="64"/>
      <c r="F1466" s="66"/>
      <c r="G1466" s="69">
        <v>2531421.21</v>
      </c>
      <c r="H1466" s="69">
        <v>3908608.98</v>
      </c>
      <c r="I1466" s="69">
        <v>1869183.96</v>
      </c>
      <c r="J1466" s="69"/>
      <c r="K1466" s="64"/>
      <c r="L1466" s="65"/>
      <c r="M1466" s="64"/>
      <c r="N1466" s="64"/>
      <c r="O1466" s="69"/>
      <c r="P1466" s="64">
        <v>2500292.81</v>
      </c>
      <c r="Q1466" s="64"/>
      <c r="R1466" s="64"/>
      <c r="S1466" s="64"/>
    </row>
    <row r="1467" spans="1:19" hidden="1" x14ac:dyDescent="0.25">
      <c r="A1467" s="42">
        <v>642</v>
      </c>
      <c r="B1467" s="67" t="s">
        <v>991</v>
      </c>
      <c r="C1467" s="129">
        <f t="shared" si="138"/>
        <v>1482801.31</v>
      </c>
      <c r="D1467" s="63"/>
      <c r="E1467" s="64">
        <v>1482801.31</v>
      </c>
      <c r="F1467" s="64"/>
      <c r="G1467" s="69"/>
      <c r="H1467" s="64"/>
      <c r="I1467" s="64"/>
      <c r="J1467" s="64"/>
      <c r="K1467" s="68"/>
      <c r="L1467" s="65"/>
      <c r="M1467" s="64"/>
      <c r="N1467" s="64"/>
      <c r="O1467" s="64"/>
      <c r="P1467" s="64"/>
      <c r="Q1467" s="64"/>
      <c r="R1467" s="64"/>
      <c r="S1467" s="64"/>
    </row>
    <row r="1468" spans="1:19" hidden="1" x14ac:dyDescent="0.25">
      <c r="A1468" s="42">
        <v>643</v>
      </c>
      <c r="B1468" s="67" t="s">
        <v>992</v>
      </c>
      <c r="C1468" s="129">
        <f t="shared" si="138"/>
        <v>355341.11</v>
      </c>
      <c r="D1468" s="63"/>
      <c r="E1468" s="64">
        <v>355341.11</v>
      </c>
      <c r="F1468" s="69"/>
      <c r="G1468" s="66"/>
      <c r="H1468" s="69"/>
      <c r="I1468" s="69"/>
      <c r="J1468" s="69"/>
      <c r="K1468" s="64"/>
      <c r="L1468" s="65"/>
      <c r="M1468" s="64"/>
      <c r="N1468" s="64"/>
      <c r="O1468" s="69"/>
      <c r="P1468" s="69"/>
      <c r="Q1468" s="64"/>
      <c r="R1468" s="64"/>
      <c r="S1468" s="64"/>
    </row>
    <row r="1469" spans="1:19" hidden="1" x14ac:dyDescent="0.25">
      <c r="A1469" s="42">
        <v>644</v>
      </c>
      <c r="B1469" s="67" t="s">
        <v>993</v>
      </c>
      <c r="C1469" s="129">
        <f t="shared" si="138"/>
        <v>242909.93</v>
      </c>
      <c r="D1469" s="63"/>
      <c r="E1469" s="64">
        <v>242909.93</v>
      </c>
      <c r="F1469" s="69"/>
      <c r="G1469" s="68"/>
      <c r="H1469" s="69"/>
      <c r="I1469" s="69"/>
      <c r="J1469" s="69"/>
      <c r="K1469" s="64"/>
      <c r="L1469" s="65"/>
      <c r="M1469" s="64"/>
      <c r="N1469" s="64"/>
      <c r="O1469" s="64"/>
      <c r="P1469" s="64"/>
      <c r="Q1469" s="64"/>
      <c r="R1469" s="64"/>
      <c r="S1469" s="64"/>
    </row>
    <row r="1470" spans="1:19" hidden="1" x14ac:dyDescent="0.25">
      <c r="A1470" s="42">
        <v>645</v>
      </c>
      <c r="B1470" s="67" t="s">
        <v>994</v>
      </c>
      <c r="C1470" s="129">
        <f t="shared" si="138"/>
        <v>383253.09</v>
      </c>
      <c r="D1470" s="63"/>
      <c r="E1470" s="64">
        <v>383253.09</v>
      </c>
      <c r="F1470" s="69"/>
      <c r="G1470" s="66"/>
      <c r="H1470" s="64"/>
      <c r="I1470" s="64"/>
      <c r="J1470" s="64"/>
      <c r="K1470" s="64"/>
      <c r="L1470" s="65"/>
      <c r="M1470" s="64"/>
      <c r="N1470" s="64"/>
      <c r="O1470" s="69"/>
      <c r="P1470" s="64"/>
      <c r="Q1470" s="69"/>
      <c r="R1470" s="64"/>
      <c r="S1470" s="64"/>
    </row>
    <row r="1471" spans="1:19" hidden="1" x14ac:dyDescent="0.25">
      <c r="A1471" s="42">
        <v>646</v>
      </c>
      <c r="B1471" s="67" t="s">
        <v>995</v>
      </c>
      <c r="C1471" s="129">
        <f t="shared" si="138"/>
        <v>280731.52000000002</v>
      </c>
      <c r="D1471" s="63"/>
      <c r="E1471" s="64">
        <v>280731.52000000002</v>
      </c>
      <c r="F1471" s="68"/>
      <c r="G1471" s="64"/>
      <c r="H1471" s="64"/>
      <c r="I1471" s="64"/>
      <c r="J1471" s="64"/>
      <c r="K1471" s="64"/>
      <c r="L1471" s="65"/>
      <c r="M1471" s="64"/>
      <c r="N1471" s="64"/>
      <c r="O1471" s="69"/>
      <c r="P1471" s="64"/>
      <c r="Q1471" s="66"/>
      <c r="R1471" s="64"/>
      <c r="S1471" s="64"/>
    </row>
    <row r="1472" spans="1:19" hidden="1" x14ac:dyDescent="0.25">
      <c r="A1472" s="42">
        <v>647</v>
      </c>
      <c r="B1472" s="62" t="s">
        <v>764</v>
      </c>
      <c r="C1472" s="129">
        <f t="shared" si="138"/>
        <v>14495382.01</v>
      </c>
      <c r="D1472" s="63">
        <f t="shared" ref="D1472:D1477" si="140">ROUND((F1472+G1472+H1472+I1472+J1472+K1472+M1472+O1472+P1472+Q1472+R1472+S1472)*0.0214,2)</f>
        <v>303701.95</v>
      </c>
      <c r="E1472" s="64"/>
      <c r="F1472" s="64"/>
      <c r="G1472" s="64">
        <v>14191680.060000001</v>
      </c>
      <c r="H1472" s="64"/>
      <c r="I1472" s="64"/>
      <c r="J1472" s="64"/>
      <c r="K1472" s="64"/>
      <c r="L1472" s="65"/>
      <c r="M1472" s="64"/>
      <c r="N1472" s="64"/>
      <c r="O1472" s="68"/>
      <c r="P1472" s="64"/>
      <c r="Q1472" s="66"/>
      <c r="R1472" s="64"/>
      <c r="S1472" s="64"/>
    </row>
    <row r="1473" spans="1:19" hidden="1" x14ac:dyDescent="0.25">
      <c r="A1473" s="42">
        <v>648</v>
      </c>
      <c r="B1473" s="94" t="s">
        <v>765</v>
      </c>
      <c r="C1473" s="129">
        <f>ROUND(SUM(D1473+E1473+F1473+G1473+H1473+I1473+J1473+K1473+M1473+O1473+P1473+Q1473+R1473+S1473),2)</f>
        <v>5714323.5700000003</v>
      </c>
      <c r="D1473" s="63">
        <v>60495.95</v>
      </c>
      <c r="E1473" s="64"/>
      <c r="F1473" s="66"/>
      <c r="G1473" s="66">
        <v>2669845.29</v>
      </c>
      <c r="H1473" s="66">
        <v>1438193.2</v>
      </c>
      <c r="I1473" s="66">
        <v>456996.57</v>
      </c>
      <c r="J1473" s="66">
        <v>1088792.56</v>
      </c>
      <c r="K1473" s="64"/>
      <c r="L1473" s="65"/>
      <c r="M1473" s="64"/>
      <c r="N1473" s="64"/>
      <c r="O1473" s="64"/>
      <c r="P1473" s="64"/>
      <c r="Q1473" s="66"/>
      <c r="R1473" s="64"/>
      <c r="S1473" s="69"/>
    </row>
    <row r="1474" spans="1:19" hidden="1" x14ac:dyDescent="0.25">
      <c r="A1474" s="42">
        <v>649</v>
      </c>
      <c r="B1474" s="62" t="s">
        <v>560</v>
      </c>
      <c r="C1474" s="129">
        <f t="shared" si="138"/>
        <v>14383624.939999999</v>
      </c>
      <c r="D1474" s="63">
        <f t="shared" si="140"/>
        <v>301360.46000000002</v>
      </c>
      <c r="E1474" s="64"/>
      <c r="F1474" s="69"/>
      <c r="G1474" s="69">
        <v>7199662.3200000003</v>
      </c>
      <c r="H1474" s="64">
        <v>1040337.84</v>
      </c>
      <c r="I1474" s="64">
        <v>2499216.12</v>
      </c>
      <c r="J1474" s="64"/>
      <c r="K1474" s="64"/>
      <c r="L1474" s="65"/>
      <c r="M1474" s="64"/>
      <c r="N1474" s="64"/>
      <c r="O1474" s="68"/>
      <c r="P1474" s="64">
        <v>3343048.2</v>
      </c>
      <c r="Q1474" s="68"/>
      <c r="R1474" s="64"/>
      <c r="S1474" s="64"/>
    </row>
    <row r="1475" spans="1:19" hidden="1" x14ac:dyDescent="0.25">
      <c r="A1475" s="42">
        <v>650</v>
      </c>
      <c r="B1475" s="67" t="s">
        <v>767</v>
      </c>
      <c r="C1475" s="129">
        <f t="shared" si="138"/>
        <v>12251704.26</v>
      </c>
      <c r="D1475" s="63">
        <f t="shared" si="140"/>
        <v>256693.24</v>
      </c>
      <c r="E1475" s="64"/>
      <c r="F1475" s="64"/>
      <c r="G1475" s="64">
        <v>3996108.87</v>
      </c>
      <c r="H1475" s="64">
        <v>2900675.7</v>
      </c>
      <c r="I1475" s="64">
        <v>1387167.8</v>
      </c>
      <c r="J1475" s="64"/>
      <c r="K1475" s="64"/>
      <c r="L1475" s="65"/>
      <c r="M1475" s="64"/>
      <c r="N1475" s="64"/>
      <c r="O1475" s="68"/>
      <c r="P1475" s="64">
        <v>3711058.65</v>
      </c>
      <c r="Q1475" s="68"/>
      <c r="R1475" s="64"/>
      <c r="S1475" s="64"/>
    </row>
    <row r="1476" spans="1:19" hidden="1" x14ac:dyDescent="0.25">
      <c r="A1476" s="42">
        <v>651</v>
      </c>
      <c r="B1476" s="67" t="s">
        <v>768</v>
      </c>
      <c r="C1476" s="129">
        <f t="shared" si="138"/>
        <v>6132077.2599999998</v>
      </c>
      <c r="D1476" s="63">
        <f t="shared" si="140"/>
        <v>128477.04</v>
      </c>
      <c r="E1476" s="64"/>
      <c r="F1476" s="64"/>
      <c r="G1476" s="64">
        <v>2404455.13</v>
      </c>
      <c r="H1476" s="64">
        <v>1745333.97</v>
      </c>
      <c r="I1476" s="64">
        <v>834657.62</v>
      </c>
      <c r="J1476" s="64">
        <v>1019153.5</v>
      </c>
      <c r="K1476" s="64"/>
      <c r="L1476" s="65"/>
      <c r="M1476" s="64"/>
      <c r="N1476" s="64"/>
      <c r="O1476" s="68"/>
      <c r="P1476" s="64"/>
      <c r="Q1476" s="68"/>
      <c r="R1476" s="64"/>
      <c r="S1476" s="64"/>
    </row>
    <row r="1477" spans="1:19" hidden="1" x14ac:dyDescent="0.25">
      <c r="A1477" s="42">
        <v>652</v>
      </c>
      <c r="B1477" s="67" t="s">
        <v>769</v>
      </c>
      <c r="C1477" s="129">
        <f t="shared" si="138"/>
        <v>2400380.2400000002</v>
      </c>
      <c r="D1477" s="63">
        <f t="shared" si="140"/>
        <v>50291.89</v>
      </c>
      <c r="E1477" s="64"/>
      <c r="F1477" s="64"/>
      <c r="G1477" s="68">
        <v>782926.24</v>
      </c>
      <c r="H1477" s="64">
        <v>568306.62</v>
      </c>
      <c r="I1477" s="64">
        <v>271776.90000000002</v>
      </c>
      <c r="J1477" s="64"/>
      <c r="K1477" s="69"/>
      <c r="L1477" s="65"/>
      <c r="M1477" s="64"/>
      <c r="N1477" s="64"/>
      <c r="O1477" s="68"/>
      <c r="P1477" s="64">
        <v>727078.59</v>
      </c>
      <c r="Q1477" s="64"/>
      <c r="R1477" s="64"/>
      <c r="S1477" s="64"/>
    </row>
    <row r="1478" spans="1:19" hidden="1" x14ac:dyDescent="0.25">
      <c r="A1478" s="225" t="s">
        <v>770</v>
      </c>
      <c r="B1478" s="226"/>
      <c r="C1478" s="100">
        <f t="shared" si="138"/>
        <v>118235133.8</v>
      </c>
      <c r="D1478" s="70">
        <f t="shared" ref="D1478:M1478" si="141">ROUND(SUM(D1453:D1477),2)</f>
        <v>2220591.7999999998</v>
      </c>
      <c r="E1478" s="70">
        <f t="shared" si="141"/>
        <v>5224875.0999999996</v>
      </c>
      <c r="F1478" s="70">
        <f t="shared" si="141"/>
        <v>0</v>
      </c>
      <c r="G1478" s="70">
        <f t="shared" si="141"/>
        <v>47566456.009999998</v>
      </c>
      <c r="H1478" s="70">
        <f t="shared" si="141"/>
        <v>19431309.280000001</v>
      </c>
      <c r="I1478" s="70">
        <f t="shared" si="141"/>
        <v>11063409.24</v>
      </c>
      <c r="J1478" s="70">
        <f t="shared" si="141"/>
        <v>4320420.01</v>
      </c>
      <c r="K1478" s="70">
        <f t="shared" si="141"/>
        <v>348938.54</v>
      </c>
      <c r="L1478" s="70">
        <f t="shared" si="141"/>
        <v>0</v>
      </c>
      <c r="M1478" s="70">
        <f t="shared" si="141"/>
        <v>0</v>
      </c>
      <c r="N1478" s="135" t="s">
        <v>19</v>
      </c>
      <c r="O1478" s="70">
        <f>ROUND(SUM(O1453:O1477),2)</f>
        <v>15578649.82</v>
      </c>
      <c r="P1478" s="70">
        <f>ROUND(SUM(P1453:P1477),2)</f>
        <v>12480484</v>
      </c>
      <c r="Q1478" s="70">
        <f>ROUND(SUM(Q1453:Q1477),2)</f>
        <v>0</v>
      </c>
      <c r="R1478" s="70">
        <f>ROUND(SUM(R1453:R1477),2)</f>
        <v>0</v>
      </c>
      <c r="S1478" s="70">
        <f>ROUND(SUM(S1453:S1477),2)</f>
        <v>0</v>
      </c>
    </row>
    <row r="1479" spans="1:19" ht="15.75" x14ac:dyDescent="0.25">
      <c r="A1479" s="155" t="s">
        <v>996</v>
      </c>
      <c r="B1479" s="156"/>
      <c r="C1479" s="157"/>
      <c r="D1479" s="156"/>
      <c r="E1479" s="156"/>
      <c r="F1479" s="156"/>
      <c r="G1479" s="156"/>
      <c r="H1479" s="156"/>
      <c r="I1479" s="156"/>
      <c r="J1479" s="156"/>
      <c r="K1479" s="156"/>
      <c r="L1479" s="156"/>
      <c r="M1479" s="156"/>
      <c r="N1479" s="156"/>
      <c r="O1479" s="156"/>
      <c r="P1479" s="156"/>
      <c r="Q1479" s="156"/>
      <c r="R1479" s="156"/>
      <c r="S1479" s="158"/>
    </row>
    <row r="1480" spans="1:19" ht="28.5" x14ac:dyDescent="0.25">
      <c r="A1480" s="112">
        <f>A2101</f>
        <v>580</v>
      </c>
      <c r="B1480" s="113" t="s">
        <v>997</v>
      </c>
      <c r="C1480" s="100">
        <f>ROUND(SUM(D1480+R1480+E1480+F1480+G1480+H1480+I1480+J1480+K1480+M1480+O1480+P1480+Q1480+S1480),2)</f>
        <v>8377695121.7299995</v>
      </c>
      <c r="D1480" s="70">
        <f t="shared" ref="D1480:M1480" si="142">D1486+D1492+D1502+D1527+D1551+D1561+D1631+D1658+D1734+D1741+D1783+D1787+D1798+D1811+D1819+D1974+D1995+D2049+D2061+D2079+D2102</f>
        <v>174734542.30000001</v>
      </c>
      <c r="E1480" s="70">
        <f t="shared" si="142"/>
        <v>34665474.789999992</v>
      </c>
      <c r="F1480" s="70">
        <f t="shared" si="142"/>
        <v>341841044.63</v>
      </c>
      <c r="G1480" s="70">
        <f t="shared" si="142"/>
        <v>1737268421.4799998</v>
      </c>
      <c r="H1480" s="70">
        <f t="shared" si="142"/>
        <v>812079789.35000002</v>
      </c>
      <c r="I1480" s="70">
        <f t="shared" si="142"/>
        <v>391233363.24999994</v>
      </c>
      <c r="J1480" s="70">
        <f t="shared" si="142"/>
        <v>552723739.52999997</v>
      </c>
      <c r="K1480" s="70">
        <f t="shared" si="142"/>
        <v>26998682.610000003</v>
      </c>
      <c r="L1480" s="70">
        <f t="shared" si="142"/>
        <v>25</v>
      </c>
      <c r="M1480" s="70">
        <f t="shared" si="142"/>
        <v>70716668.900000006</v>
      </c>
      <c r="N1480" s="70" t="s">
        <v>19</v>
      </c>
      <c r="O1480" s="70">
        <f>O1486+O1492+O1502+O1527+O1551+O1561+O1631+O1658+O1734+O1741+O1783+O1787+O1798+O1811+O1819+O1974+O1995+O2049+O2061+O2079+O2102</f>
        <v>1701936616.8500001</v>
      </c>
      <c r="P1480" s="70">
        <f>P1486+P1492+P1502+P1527+P1551+P1561+P1631+P1658+P1734+P1741+P1783+P1787+P1798+P1811+P1819+P1974+P1995+P2049+P2061+P2079+P2102</f>
        <v>235375378.20000005</v>
      </c>
      <c r="Q1480" s="70">
        <f>Q1486+Q1492+Q1502+Q1527+Q1551+Q1561+Q1631+Q1658+Q1734+Q1741+Q1783+Q1787+Q1798+Q1811+Q1819+Q1974+Q1995+Q2049+Q2061+Q2079+Q2102</f>
        <v>1178373590.77</v>
      </c>
      <c r="R1480" s="70">
        <f>R1486+R1492+R1502+R1527+R1551+R1561+R1631+R1658+R1734+R1741+R1783+R1787+R1798+R1811+R1819+R1974+R1995+R2049+R2061+R2079+R2102</f>
        <v>1117671089.72</v>
      </c>
      <c r="S1480" s="70">
        <f>S1486+S1492+S1502+S1527+S1551+S1561+S1631+S1658+S1734+S1741+S1783+S1787+S1798+S1811+S1819+S1974+S1995+S2049+S2061+S2079+S2102</f>
        <v>2076719.35</v>
      </c>
    </row>
    <row r="1481" spans="1:19" ht="15.75" hidden="1" x14ac:dyDescent="0.25">
      <c r="A1481" s="227" t="s">
        <v>1102</v>
      </c>
      <c r="B1481" s="227"/>
      <c r="C1481" s="228"/>
      <c r="D1481" s="134"/>
      <c r="E1481" s="64"/>
      <c r="F1481" s="71"/>
      <c r="G1481" s="71"/>
      <c r="H1481" s="71"/>
      <c r="I1481" s="71"/>
      <c r="J1481" s="71"/>
      <c r="K1481" s="71"/>
      <c r="L1481" s="43"/>
      <c r="M1481" s="71"/>
      <c r="N1481" s="72"/>
      <c r="O1481" s="71"/>
      <c r="P1481" s="71"/>
      <c r="Q1481" s="71"/>
      <c r="R1481" s="71"/>
      <c r="S1481" s="71"/>
    </row>
    <row r="1482" spans="1:19" hidden="1" x14ac:dyDescent="0.25">
      <c r="A1482" s="107">
        <v>1</v>
      </c>
      <c r="B1482" s="97" t="s">
        <v>23</v>
      </c>
      <c r="C1482" s="129">
        <f>ROUND(SUM(D1482+E1482+F1482+G1482+H1482+I1482+J1482+K1482+M1482+O1482+P1482+Q1482+R1482+S1482),2)</f>
        <v>1950017.13</v>
      </c>
      <c r="D1482" s="63">
        <f>ROUND((F1482+G1482+H1482+I1482+J1482+K1482+M1482+O1482+P1482+Q1482+R1482+S1482)*0.0214,2)</f>
        <v>40856.050000000003</v>
      </c>
      <c r="E1482" s="64"/>
      <c r="F1482" s="68"/>
      <c r="G1482" s="68"/>
      <c r="H1482" s="68">
        <v>931227.12</v>
      </c>
      <c r="I1482" s="68">
        <v>445333.57</v>
      </c>
      <c r="J1482" s="68">
        <v>532600.39</v>
      </c>
      <c r="K1482" s="64"/>
      <c r="L1482" s="65"/>
      <c r="M1482" s="64"/>
      <c r="N1482" s="64"/>
      <c r="O1482" s="69"/>
      <c r="P1482" s="64"/>
      <c r="Q1482" s="69"/>
      <c r="R1482" s="64"/>
      <c r="S1482" s="64"/>
    </row>
    <row r="1483" spans="1:19" hidden="1" x14ac:dyDescent="0.25">
      <c r="A1483" s="107">
        <v>2</v>
      </c>
      <c r="B1483" s="62" t="s">
        <v>30</v>
      </c>
      <c r="C1483" s="129">
        <f>ROUND(SUM(D1483+E1483+F1483+G1483+H1483+I1483+J1483+K1483+M1483+O1483+P1483+Q1483+R1483+S1483),2)</f>
        <v>15476571.16</v>
      </c>
      <c r="D1483" s="63">
        <f>ROUND((F1483+G1483+H1483+I1483+J1483+K1483+M1483+O1483+P1483+Q1483+R1483+S1483)*0.0214,2)</f>
        <v>324259.46999999997</v>
      </c>
      <c r="E1483" s="64"/>
      <c r="F1483" s="64"/>
      <c r="G1483" s="64"/>
      <c r="H1483" s="64"/>
      <c r="I1483" s="64"/>
      <c r="J1483" s="64"/>
      <c r="K1483" s="64"/>
      <c r="L1483" s="65"/>
      <c r="M1483" s="64"/>
      <c r="N1483" s="64"/>
      <c r="O1483" s="68"/>
      <c r="P1483" s="64"/>
      <c r="Q1483" s="66"/>
      <c r="R1483" s="64">
        <v>15152311.689999999</v>
      </c>
      <c r="S1483" s="64"/>
    </row>
    <row r="1484" spans="1:19" hidden="1" x14ac:dyDescent="0.25">
      <c r="A1484" s="107">
        <v>3</v>
      </c>
      <c r="B1484" s="62" t="s">
        <v>31</v>
      </c>
      <c r="C1484" s="129">
        <f>ROUND(SUM(D1484+E1484+F1484+G1484+H1484+I1484+J1484+K1484+M1484+O1484+P1484+Q1484+R1484+S1484),2)</f>
        <v>22658213.890000001</v>
      </c>
      <c r="D1484" s="63">
        <f>ROUND((F1484+G1484+H1484+I1484+J1484+K1484+M1484+O1484+P1484+Q1484+R1484+S1484)*0.0214,2)</f>
        <v>474726.63</v>
      </c>
      <c r="E1484" s="64"/>
      <c r="F1484" s="64"/>
      <c r="G1484" s="64"/>
      <c r="H1484" s="64"/>
      <c r="I1484" s="64"/>
      <c r="J1484" s="64"/>
      <c r="K1484" s="69"/>
      <c r="L1484" s="65"/>
      <c r="M1484" s="64"/>
      <c r="N1484" s="64"/>
      <c r="O1484" s="64"/>
      <c r="P1484" s="64"/>
      <c r="Q1484" s="68"/>
      <c r="R1484" s="64">
        <v>22183487.260000002</v>
      </c>
      <c r="S1484" s="64"/>
    </row>
    <row r="1485" spans="1:19" hidden="1" x14ac:dyDescent="0.25">
      <c r="A1485" s="107">
        <v>4</v>
      </c>
      <c r="B1485" s="62" t="s">
        <v>1071</v>
      </c>
      <c r="C1485" s="129">
        <f>ROUND(SUM(D1485+E1485+F1485+G1485+H1485+I1485+J1485+K1485+M1485+O1485+P1485+Q1485+R1485+S1485),2)</f>
        <v>11520898.77</v>
      </c>
      <c r="D1485" s="63">
        <f>ROUND((F1485+G1485+H1485+I1485+J1485+K1485+M1485+O1485+P1485+Q1485+R1485+S1485)*0.0214,2)</f>
        <v>230116.89</v>
      </c>
      <c r="E1485" s="64">
        <v>537656.28</v>
      </c>
      <c r="F1485" s="64"/>
      <c r="G1485" s="64"/>
      <c r="H1485" s="64"/>
      <c r="I1485" s="64"/>
      <c r="J1485" s="64"/>
      <c r="K1485" s="69"/>
      <c r="L1485" s="65"/>
      <c r="M1485" s="64"/>
      <c r="N1485" s="64"/>
      <c r="O1485" s="64"/>
      <c r="P1485" s="64"/>
      <c r="Q1485" s="68"/>
      <c r="R1485" s="64">
        <v>10753125.6</v>
      </c>
      <c r="S1485" s="64"/>
    </row>
    <row r="1486" spans="1:19" hidden="1" x14ac:dyDescent="0.25">
      <c r="A1486" s="193" t="s">
        <v>1118</v>
      </c>
      <c r="B1486" s="193"/>
      <c r="C1486" s="100">
        <f>ROUND(SUM(D1486+E1486+F1486+G1486+H1486+I1486+J1486+K1486+M1486+O1486+P1486+Q1486+R1486+S1486),2)</f>
        <v>51605700.950000003</v>
      </c>
      <c r="D1486" s="70">
        <f>ROUND(SUM(D1482:D1485),2)</f>
        <v>1069959.04</v>
      </c>
      <c r="E1486" s="70">
        <f t="shared" ref="E1486:S1486" si="143">ROUND(SUM(E1482:E1485),2)</f>
        <v>537656.28</v>
      </c>
      <c r="F1486" s="70">
        <f t="shared" si="143"/>
        <v>0</v>
      </c>
      <c r="G1486" s="70">
        <f t="shared" si="143"/>
        <v>0</v>
      </c>
      <c r="H1486" s="70">
        <f t="shared" si="143"/>
        <v>931227.12</v>
      </c>
      <c r="I1486" s="70">
        <f t="shared" si="143"/>
        <v>445333.57</v>
      </c>
      <c r="J1486" s="70">
        <f t="shared" si="143"/>
        <v>532600.39</v>
      </c>
      <c r="K1486" s="70">
        <f t="shared" si="143"/>
        <v>0</v>
      </c>
      <c r="L1486" s="70">
        <f t="shared" si="143"/>
        <v>0</v>
      </c>
      <c r="M1486" s="70">
        <f t="shared" si="143"/>
        <v>0</v>
      </c>
      <c r="N1486" s="70">
        <f t="shared" si="143"/>
        <v>0</v>
      </c>
      <c r="O1486" s="70">
        <f t="shared" si="143"/>
        <v>0</v>
      </c>
      <c r="P1486" s="70">
        <f t="shared" si="143"/>
        <v>0</v>
      </c>
      <c r="Q1486" s="70">
        <f t="shared" si="143"/>
        <v>0</v>
      </c>
      <c r="R1486" s="70">
        <f t="shared" si="143"/>
        <v>48088924.549999997</v>
      </c>
      <c r="S1486" s="70">
        <f t="shared" si="143"/>
        <v>0</v>
      </c>
    </row>
    <row r="1487" spans="1:19" ht="15.75" hidden="1" x14ac:dyDescent="0.25">
      <c r="A1487" s="155" t="s">
        <v>1106</v>
      </c>
      <c r="B1487" s="156"/>
      <c r="C1487" s="159"/>
      <c r="D1487" s="50"/>
      <c r="E1487" s="64"/>
      <c r="F1487" s="71"/>
      <c r="G1487" s="71"/>
      <c r="H1487" s="71"/>
      <c r="I1487" s="71"/>
      <c r="J1487" s="71"/>
      <c r="K1487" s="71"/>
      <c r="L1487" s="43"/>
      <c r="M1487" s="71"/>
      <c r="N1487" s="72"/>
      <c r="O1487" s="71"/>
      <c r="P1487" s="71"/>
      <c r="Q1487" s="71"/>
      <c r="R1487" s="71"/>
      <c r="S1487" s="71"/>
    </row>
    <row r="1488" spans="1:19" hidden="1" x14ac:dyDescent="0.25">
      <c r="A1488" s="101">
        <v>5</v>
      </c>
      <c r="B1488" s="97" t="s">
        <v>1093</v>
      </c>
      <c r="C1488" s="129">
        <f>ROUND(SUM(D1488+E1488+F1488+G1488+H1488+I1488+J1488+K1488+M1488+O1488+P1488+Q1488+R1488+S1488),2)</f>
        <v>9406462.7699999996</v>
      </c>
      <c r="D1488" s="63">
        <f>ROUND((F1488+G1488+H1488+I1488+J1488+K1488+M1488+O1488+P1488+Q1488+R1488+S1488)*0.0214,2)</f>
        <v>197080.77</v>
      </c>
      <c r="E1488" s="64"/>
      <c r="F1488" s="68"/>
      <c r="G1488" s="68"/>
      <c r="H1488" s="68"/>
      <c r="I1488" s="68"/>
      <c r="J1488" s="68"/>
      <c r="K1488" s="64"/>
      <c r="L1488" s="65"/>
      <c r="M1488" s="64"/>
      <c r="N1488" s="64" t="s">
        <v>111</v>
      </c>
      <c r="O1488" s="69">
        <v>9209382</v>
      </c>
      <c r="P1488" s="64"/>
      <c r="Q1488" s="64"/>
      <c r="R1488" s="64"/>
      <c r="S1488" s="64"/>
    </row>
    <row r="1489" spans="1:19" ht="24.75" hidden="1" customHeight="1" x14ac:dyDescent="0.25">
      <c r="A1489" s="101">
        <v>6</v>
      </c>
      <c r="B1489" s="62" t="s">
        <v>1094</v>
      </c>
      <c r="C1489" s="129">
        <f>ROUND(SUM(D1489+E1489+F1489+G1489+H1489+I1489+J1489+K1489+M1489+O1489+P1489+Q1489+R1489+S1489),2)</f>
        <v>5596845.3499999996</v>
      </c>
      <c r="D1489" s="63">
        <f>ROUND((F1489+G1489+H1489+I1489+J1489+K1489+M1489+O1489+P1489+Q1489+R1489+S1489)*0.0214,2)</f>
        <v>117263.06</v>
      </c>
      <c r="E1489" s="64"/>
      <c r="F1489" s="64"/>
      <c r="G1489" s="64"/>
      <c r="H1489" s="64"/>
      <c r="I1489" s="64"/>
      <c r="J1489" s="64"/>
      <c r="K1489" s="64"/>
      <c r="L1489" s="65"/>
      <c r="M1489" s="64"/>
      <c r="N1489" s="64" t="s">
        <v>111</v>
      </c>
      <c r="O1489" s="69">
        <v>5479582.29</v>
      </c>
      <c r="P1489" s="64"/>
      <c r="Q1489" s="66"/>
      <c r="R1489" s="64"/>
      <c r="S1489" s="64"/>
    </row>
    <row r="1490" spans="1:19" hidden="1" x14ac:dyDescent="0.25">
      <c r="A1490" s="101">
        <v>7</v>
      </c>
      <c r="B1490" s="97" t="s">
        <v>1184</v>
      </c>
      <c r="C1490" s="129">
        <f>ROUND(SUM(D1490+E1490+F1490+G1490+H1490+I1490+J1490+K1490+M1490+O1490+P1490+Q1490+R1490+S1490),2)</f>
        <v>5820691.2599999998</v>
      </c>
      <c r="D1490" s="63">
        <v>152557.1</v>
      </c>
      <c r="E1490" s="63">
        <f>ROUND((G1490+H1490+I1490+J1490+K1490+L1490+N1490+P1490+Q1490+R1490+S1490)*0.05,2)</f>
        <v>269911.15000000002</v>
      </c>
      <c r="F1490" s="68"/>
      <c r="G1490" s="68"/>
      <c r="H1490" s="68"/>
      <c r="I1490" s="68"/>
      <c r="J1490" s="68"/>
      <c r="K1490" s="64"/>
      <c r="L1490" s="65"/>
      <c r="M1490" s="64"/>
      <c r="N1490" s="64"/>
      <c r="O1490" s="69"/>
      <c r="P1490" s="64"/>
      <c r="Q1490" s="64">
        <v>5398223.0099999998</v>
      </c>
      <c r="R1490" s="64"/>
      <c r="S1490" s="64"/>
    </row>
    <row r="1491" spans="1:19" hidden="1" x14ac:dyDescent="0.25">
      <c r="A1491" s="101">
        <v>8</v>
      </c>
      <c r="B1491" s="97" t="s">
        <v>1185</v>
      </c>
      <c r="C1491" s="129">
        <f>ROUND(SUM(D1491+E1491+F1491+G1491+H1491+I1491+J1491+K1491+M1491+O1491+P1491+Q1491+R1491+S1491),2)</f>
        <v>8141919.6200000001</v>
      </c>
      <c r="D1491" s="63">
        <v>142204.54</v>
      </c>
      <c r="E1491" s="63">
        <f>ROUND((G1491+H1491+I1491+J1491+K1491+L1491+N1491+P1491+Q1491+R1491+S1491)*0.05,2)</f>
        <v>380938.81</v>
      </c>
      <c r="F1491" s="68"/>
      <c r="G1491" s="68"/>
      <c r="H1491" s="68"/>
      <c r="I1491" s="68"/>
      <c r="J1491" s="68"/>
      <c r="K1491" s="64"/>
      <c r="L1491" s="65"/>
      <c r="M1491" s="64"/>
      <c r="N1491" s="64"/>
      <c r="O1491" s="69"/>
      <c r="P1491" s="64"/>
      <c r="Q1491" s="64">
        <v>6365877.96</v>
      </c>
      <c r="R1491" s="64"/>
      <c r="S1491" s="64">
        <v>1252898.31</v>
      </c>
    </row>
    <row r="1492" spans="1:19" hidden="1" x14ac:dyDescent="0.25">
      <c r="A1492" s="190" t="s">
        <v>1119</v>
      </c>
      <c r="B1492" s="191"/>
      <c r="C1492" s="100">
        <f>ROUND(SUM(D1492+E1492+F1492+G1492+H1492+I1492+J1492+K1492+M1492+O1492+P1492+Q1492+R1492+S1492),2)</f>
        <v>28965919</v>
      </c>
      <c r="D1492" s="70">
        <f t="shared" ref="D1492:M1492" si="144">ROUND(SUM(D1488:D1491),2)</f>
        <v>609105.47</v>
      </c>
      <c r="E1492" s="70">
        <f t="shared" si="144"/>
        <v>650849.96</v>
      </c>
      <c r="F1492" s="70">
        <f t="shared" si="144"/>
        <v>0</v>
      </c>
      <c r="G1492" s="70">
        <f t="shared" si="144"/>
        <v>0</v>
      </c>
      <c r="H1492" s="70">
        <f t="shared" si="144"/>
        <v>0</v>
      </c>
      <c r="I1492" s="70">
        <f t="shared" si="144"/>
        <v>0</v>
      </c>
      <c r="J1492" s="70">
        <f t="shared" si="144"/>
        <v>0</v>
      </c>
      <c r="K1492" s="70">
        <f t="shared" si="144"/>
        <v>0</v>
      </c>
      <c r="L1492" s="70">
        <f t="shared" si="144"/>
        <v>0</v>
      </c>
      <c r="M1492" s="70">
        <f t="shared" si="144"/>
        <v>0</v>
      </c>
      <c r="N1492" s="70" t="s">
        <v>19</v>
      </c>
      <c r="O1492" s="70">
        <f>ROUND(SUM(O1488:O1491),2)</f>
        <v>14688964.289999999</v>
      </c>
      <c r="P1492" s="70">
        <f>ROUND(SUM(P1488:P1491),2)</f>
        <v>0</v>
      </c>
      <c r="Q1492" s="70">
        <f>ROUND(SUM(Q1488:Q1491),2)</f>
        <v>11764100.970000001</v>
      </c>
      <c r="R1492" s="70">
        <f>ROUND(SUM(R1488:R1491),2)</f>
        <v>0</v>
      </c>
      <c r="S1492" s="70">
        <f>ROUND(SUM(S1488:S1491),2)</f>
        <v>1252898.31</v>
      </c>
    </row>
    <row r="1493" spans="1:19" ht="15.75" hidden="1" x14ac:dyDescent="0.25">
      <c r="A1493" s="216" t="s">
        <v>1103</v>
      </c>
      <c r="B1493" s="217"/>
      <c r="C1493" s="218"/>
      <c r="D1493" s="134"/>
      <c r="E1493" s="64"/>
      <c r="F1493" s="64"/>
      <c r="G1493" s="64"/>
      <c r="H1493" s="64"/>
      <c r="I1493" s="64"/>
      <c r="J1493" s="64"/>
      <c r="K1493" s="64"/>
      <c r="L1493" s="43"/>
      <c r="M1493" s="64"/>
      <c r="N1493" s="78"/>
      <c r="O1493" s="64"/>
      <c r="P1493" s="64"/>
      <c r="Q1493" s="64"/>
      <c r="R1493" s="64"/>
      <c r="S1493" s="69"/>
    </row>
    <row r="1494" spans="1:19" ht="25.5" hidden="1" x14ac:dyDescent="0.25">
      <c r="A1494" s="90">
        <v>9</v>
      </c>
      <c r="B1494" s="62" t="s">
        <v>34</v>
      </c>
      <c r="C1494" s="129">
        <f t="shared" ref="C1494:C1502" si="145">ROUND(SUM(D1494+E1494+F1494+G1494+H1494+I1494+J1494+K1494+M1494+O1494+P1494+Q1494+R1494+S1494),2)</f>
        <v>3151534.56</v>
      </c>
      <c r="D1494" s="63">
        <f t="shared" ref="D1494:D1501" si="146">ROUND((F1494+G1494+H1494+I1494+J1494+K1494+M1494+O1494+P1494+Q1494+R1494+S1494)*0.0214,2)</f>
        <v>66029.8</v>
      </c>
      <c r="E1494" s="64"/>
      <c r="F1494" s="68"/>
      <c r="G1494" s="68">
        <v>924062.75</v>
      </c>
      <c r="H1494" s="68"/>
      <c r="I1494" s="68">
        <v>211403.35</v>
      </c>
      <c r="J1494" s="68"/>
      <c r="K1494" s="64"/>
      <c r="L1494" s="65"/>
      <c r="M1494" s="64"/>
      <c r="N1494" s="64" t="s">
        <v>111</v>
      </c>
      <c r="O1494" s="64">
        <v>1950038.66</v>
      </c>
      <c r="P1494" s="64"/>
      <c r="Q1494" s="69"/>
      <c r="R1494" s="64"/>
      <c r="S1494" s="64"/>
    </row>
    <row r="1495" spans="1:19" ht="25.5" hidden="1" x14ac:dyDescent="0.25">
      <c r="A1495" s="90">
        <v>10</v>
      </c>
      <c r="B1495" s="62" t="s">
        <v>35</v>
      </c>
      <c r="C1495" s="129">
        <f t="shared" si="145"/>
        <v>1304537.93</v>
      </c>
      <c r="D1495" s="63">
        <f t="shared" si="146"/>
        <v>27332.2</v>
      </c>
      <c r="E1495" s="64"/>
      <c r="F1495" s="68"/>
      <c r="G1495" s="68"/>
      <c r="H1495" s="68"/>
      <c r="I1495" s="68"/>
      <c r="J1495" s="68"/>
      <c r="K1495" s="64"/>
      <c r="L1495" s="65"/>
      <c r="M1495" s="64"/>
      <c r="N1495" s="64"/>
      <c r="O1495" s="64"/>
      <c r="P1495" s="64">
        <v>1277205.73</v>
      </c>
      <c r="Q1495" s="69"/>
      <c r="R1495" s="64"/>
      <c r="S1495" s="64"/>
    </row>
    <row r="1496" spans="1:19" ht="25.5" hidden="1" x14ac:dyDescent="0.25">
      <c r="A1496" s="90">
        <v>11</v>
      </c>
      <c r="B1496" s="62" t="s">
        <v>36</v>
      </c>
      <c r="C1496" s="129">
        <f t="shared" si="145"/>
        <v>4517078.34</v>
      </c>
      <c r="D1496" s="63">
        <f t="shared" si="146"/>
        <v>94640.18</v>
      </c>
      <c r="E1496" s="64"/>
      <c r="F1496" s="68"/>
      <c r="G1496" s="68">
        <v>3513809.13</v>
      </c>
      <c r="H1496" s="68"/>
      <c r="I1496" s="68">
        <v>259173.84</v>
      </c>
      <c r="J1496" s="68">
        <v>649455.18999999994</v>
      </c>
      <c r="K1496" s="64"/>
      <c r="L1496" s="65"/>
      <c r="M1496" s="64"/>
      <c r="N1496" s="64"/>
      <c r="O1496" s="64"/>
      <c r="P1496" s="64"/>
      <c r="Q1496" s="69"/>
      <c r="R1496" s="64"/>
      <c r="S1496" s="64"/>
    </row>
    <row r="1497" spans="1:19" ht="25.5" hidden="1" x14ac:dyDescent="0.25">
      <c r="A1497" s="90">
        <v>12</v>
      </c>
      <c r="B1497" s="62" t="s">
        <v>37</v>
      </c>
      <c r="C1497" s="129">
        <f t="shared" si="145"/>
        <v>3485948.54</v>
      </c>
      <c r="D1497" s="63">
        <f t="shared" si="146"/>
        <v>73036.320000000007</v>
      </c>
      <c r="E1497" s="64"/>
      <c r="F1497" s="68"/>
      <c r="G1497" s="68"/>
      <c r="H1497" s="68"/>
      <c r="I1497" s="68"/>
      <c r="J1497" s="68"/>
      <c r="K1497" s="64"/>
      <c r="L1497" s="65"/>
      <c r="M1497" s="64"/>
      <c r="N1497" s="64" t="s">
        <v>111</v>
      </c>
      <c r="O1497" s="64">
        <v>2001004.74</v>
      </c>
      <c r="P1497" s="64">
        <v>1086709.72</v>
      </c>
      <c r="Q1497" s="69"/>
      <c r="R1497" s="64"/>
      <c r="S1497" s="64">
        <v>325197.76</v>
      </c>
    </row>
    <row r="1498" spans="1:19" ht="25.5" hidden="1" x14ac:dyDescent="0.25">
      <c r="A1498" s="90">
        <v>13</v>
      </c>
      <c r="B1498" s="62" t="s">
        <v>38</v>
      </c>
      <c r="C1498" s="129">
        <f t="shared" si="145"/>
        <v>4458591.8899999997</v>
      </c>
      <c r="D1498" s="63">
        <f t="shared" si="146"/>
        <v>93414.79</v>
      </c>
      <c r="E1498" s="64"/>
      <c r="F1498" s="68"/>
      <c r="G1498" s="68">
        <v>3316848.56</v>
      </c>
      <c r="H1498" s="68"/>
      <c r="I1498" s="68">
        <v>286401.46999999997</v>
      </c>
      <c r="J1498" s="68">
        <v>761927.07</v>
      </c>
      <c r="K1498" s="64"/>
      <c r="L1498" s="65"/>
      <c r="M1498" s="64"/>
      <c r="N1498" s="64"/>
      <c r="O1498" s="64"/>
      <c r="P1498" s="64"/>
      <c r="Q1498" s="69"/>
      <c r="R1498" s="64"/>
      <c r="S1498" s="64"/>
    </row>
    <row r="1499" spans="1:19" hidden="1" x14ac:dyDescent="0.25">
      <c r="A1499" s="90">
        <v>14</v>
      </c>
      <c r="B1499" s="62" t="s">
        <v>39</v>
      </c>
      <c r="C1499" s="129">
        <f t="shared" si="145"/>
        <v>4218506.13</v>
      </c>
      <c r="D1499" s="63">
        <f t="shared" si="146"/>
        <v>88384.6</v>
      </c>
      <c r="E1499" s="64"/>
      <c r="F1499" s="68"/>
      <c r="G1499" s="68">
        <v>1270642.92</v>
      </c>
      <c r="H1499" s="68"/>
      <c r="I1499" s="68"/>
      <c r="J1499" s="68">
        <v>457098.03</v>
      </c>
      <c r="K1499" s="64"/>
      <c r="L1499" s="65"/>
      <c r="M1499" s="64"/>
      <c r="N1499" s="64" t="s">
        <v>111</v>
      </c>
      <c r="O1499" s="64">
        <v>2222776.33</v>
      </c>
      <c r="P1499" s="64"/>
      <c r="Q1499" s="69"/>
      <c r="R1499" s="64"/>
      <c r="S1499" s="64">
        <v>179604.25</v>
      </c>
    </row>
    <row r="1500" spans="1:19" hidden="1" x14ac:dyDescent="0.25">
      <c r="A1500" s="90">
        <v>15</v>
      </c>
      <c r="B1500" s="62" t="s">
        <v>40</v>
      </c>
      <c r="C1500" s="129">
        <f t="shared" si="145"/>
        <v>2241907.14</v>
      </c>
      <c r="D1500" s="63">
        <f t="shared" si="146"/>
        <v>46971.62</v>
      </c>
      <c r="E1500" s="64"/>
      <c r="F1500" s="68">
        <v>388484.23</v>
      </c>
      <c r="G1500" s="68">
        <v>1395771.36</v>
      </c>
      <c r="H1500" s="68"/>
      <c r="I1500" s="68">
        <v>0</v>
      </c>
      <c r="J1500" s="68">
        <v>410679.93</v>
      </c>
      <c r="K1500" s="64"/>
      <c r="L1500" s="65"/>
      <c r="M1500" s="64"/>
      <c r="N1500" s="64"/>
      <c r="O1500" s="64"/>
      <c r="P1500" s="64"/>
      <c r="Q1500" s="69"/>
      <c r="R1500" s="64"/>
      <c r="S1500" s="64"/>
    </row>
    <row r="1501" spans="1:19" hidden="1" x14ac:dyDescent="0.25">
      <c r="A1501" s="90">
        <v>16</v>
      </c>
      <c r="B1501" s="62" t="s">
        <v>41</v>
      </c>
      <c r="C1501" s="129">
        <f t="shared" si="145"/>
        <v>3794765.25</v>
      </c>
      <c r="D1501" s="63">
        <f t="shared" si="146"/>
        <v>79506.539999999994</v>
      </c>
      <c r="E1501" s="64"/>
      <c r="F1501" s="68">
        <v>388484.23</v>
      </c>
      <c r="G1501" s="68">
        <v>1192533.52</v>
      </c>
      <c r="H1501" s="68"/>
      <c r="I1501" s="68"/>
      <c r="J1501" s="68"/>
      <c r="K1501" s="64"/>
      <c r="L1501" s="65"/>
      <c r="M1501" s="64"/>
      <c r="N1501" s="64" t="s">
        <v>111</v>
      </c>
      <c r="O1501" s="64">
        <v>2007055.47</v>
      </c>
      <c r="P1501" s="64"/>
      <c r="Q1501" s="69"/>
      <c r="R1501" s="64"/>
      <c r="S1501" s="64">
        <v>127185.49</v>
      </c>
    </row>
    <row r="1502" spans="1:19" hidden="1" x14ac:dyDescent="0.25">
      <c r="A1502" s="204" t="s">
        <v>1112</v>
      </c>
      <c r="B1502" s="205"/>
      <c r="C1502" s="100">
        <f t="shared" si="145"/>
        <v>27172869.780000001</v>
      </c>
      <c r="D1502" s="70">
        <f t="shared" ref="D1502:M1502" si="147">ROUND(SUM(D1494:D1501),2)</f>
        <v>569316.05000000005</v>
      </c>
      <c r="E1502" s="70">
        <f t="shared" si="147"/>
        <v>0</v>
      </c>
      <c r="F1502" s="70">
        <f t="shared" si="147"/>
        <v>776968.46</v>
      </c>
      <c r="G1502" s="70">
        <f t="shared" si="147"/>
        <v>11613668.24</v>
      </c>
      <c r="H1502" s="70">
        <f t="shared" si="147"/>
        <v>0</v>
      </c>
      <c r="I1502" s="70">
        <f t="shared" si="147"/>
        <v>756978.66</v>
      </c>
      <c r="J1502" s="70">
        <f t="shared" si="147"/>
        <v>2279160.2200000002</v>
      </c>
      <c r="K1502" s="70">
        <f t="shared" si="147"/>
        <v>0</v>
      </c>
      <c r="L1502" s="70">
        <f t="shared" si="147"/>
        <v>0</v>
      </c>
      <c r="M1502" s="70">
        <f t="shared" si="147"/>
        <v>0</v>
      </c>
      <c r="N1502" s="135" t="s">
        <v>19</v>
      </c>
      <c r="O1502" s="70">
        <f>ROUND(SUM(O1494:O1501),2)</f>
        <v>8180875.2000000002</v>
      </c>
      <c r="P1502" s="70">
        <f>ROUND(SUM(P1494:P1501),2)</f>
        <v>2363915.4500000002</v>
      </c>
      <c r="Q1502" s="70">
        <f>ROUND(SUM(Q1494:Q1501),2)</f>
        <v>0</v>
      </c>
      <c r="R1502" s="70">
        <f>ROUND(SUM(R1494:R1501),2)</f>
        <v>0</v>
      </c>
      <c r="S1502" s="70">
        <f>ROUND(SUM(S1494:S1501),2)</f>
        <v>631987.5</v>
      </c>
    </row>
    <row r="1503" spans="1:19" ht="15.75" hidden="1" x14ac:dyDescent="0.25">
      <c r="A1503" s="216" t="s">
        <v>42</v>
      </c>
      <c r="B1503" s="217"/>
      <c r="C1503" s="218"/>
      <c r="D1503" s="134"/>
      <c r="E1503" s="64"/>
      <c r="F1503" s="64"/>
      <c r="G1503" s="64"/>
      <c r="H1503" s="64"/>
      <c r="I1503" s="64"/>
      <c r="J1503" s="64"/>
      <c r="K1503" s="64"/>
      <c r="L1503" s="43"/>
      <c r="M1503" s="64"/>
      <c r="N1503" s="69"/>
      <c r="O1503" s="64"/>
      <c r="P1503" s="64"/>
      <c r="Q1503" s="64"/>
      <c r="R1503" s="64"/>
      <c r="S1503" s="69"/>
    </row>
    <row r="1504" spans="1:19" hidden="1" x14ac:dyDescent="0.25">
      <c r="A1504" s="101">
        <v>17</v>
      </c>
      <c r="B1504" s="94" t="s">
        <v>44</v>
      </c>
      <c r="C1504" s="129">
        <f>ROUND(SUM(D1504+E1504+F1504+G1504+H1504+I1504+J1504+K1504+M1504+O1504+P1504+Q1504+R1504+S1504),2)</f>
        <v>7071847.7000000002</v>
      </c>
      <c r="D1504" s="63">
        <f>ROUND((F1504+G1504+H1504+I1504+J1504+K1504+M1504+O1504+P1504+Q1504+R1504+S1504)*0.0214,2)</f>
        <v>148166.76999999999</v>
      </c>
      <c r="E1504" s="64"/>
      <c r="F1504" s="64"/>
      <c r="G1504" s="68">
        <v>3180113.585</v>
      </c>
      <c r="H1504" s="64">
        <v>1836097.59</v>
      </c>
      <c r="I1504" s="64">
        <v>863495.71</v>
      </c>
      <c r="J1504" s="64">
        <v>1043974.04</v>
      </c>
      <c r="K1504" s="64"/>
      <c r="L1504" s="65"/>
      <c r="M1504" s="64"/>
      <c r="N1504" s="64"/>
      <c r="O1504" s="69"/>
      <c r="P1504" s="64"/>
      <c r="Q1504" s="69"/>
      <c r="R1504" s="64"/>
      <c r="S1504" s="64"/>
    </row>
    <row r="1505" spans="1:19" hidden="1" x14ac:dyDescent="0.25">
      <c r="A1505" s="101">
        <v>18</v>
      </c>
      <c r="B1505" s="62" t="s">
        <v>773</v>
      </c>
      <c r="C1505" s="129">
        <f t="shared" ref="C1505:C1527" si="148">ROUND(SUM(D1505+E1505+F1505+G1505+H1505+I1505+J1505+K1505+M1505+O1505+P1505+Q1505+R1505+S1505),2)</f>
        <v>4229501.1900000004</v>
      </c>
      <c r="D1505" s="63">
        <f t="shared" ref="D1505:D1526" si="149">ROUND((F1505+G1505+H1505+I1505+J1505+K1505+M1505+O1505+P1505+Q1505+R1505+S1505)*0.0214,2)</f>
        <v>88614.97</v>
      </c>
      <c r="E1505" s="64"/>
      <c r="F1505" s="64"/>
      <c r="G1505" s="64"/>
      <c r="H1505" s="64"/>
      <c r="I1505" s="64"/>
      <c r="J1505" s="64"/>
      <c r="K1505" s="64"/>
      <c r="L1505" s="65"/>
      <c r="M1505" s="64"/>
      <c r="N1505" s="64"/>
      <c r="O1505" s="69"/>
      <c r="P1505" s="64"/>
      <c r="Q1505" s="66">
        <v>4140886.22</v>
      </c>
      <c r="R1505" s="64"/>
      <c r="S1505" s="64"/>
    </row>
    <row r="1506" spans="1:19" hidden="1" x14ac:dyDescent="0.25">
      <c r="A1506" s="101">
        <v>19</v>
      </c>
      <c r="B1506" s="62" t="s">
        <v>774</v>
      </c>
      <c r="C1506" s="129">
        <f t="shared" si="148"/>
        <v>8869670.8200000003</v>
      </c>
      <c r="D1506" s="63">
        <f t="shared" si="149"/>
        <v>185834.11</v>
      </c>
      <c r="E1506" s="64"/>
      <c r="F1506" s="64"/>
      <c r="G1506" s="64"/>
      <c r="H1506" s="64"/>
      <c r="I1506" s="64"/>
      <c r="J1506" s="64"/>
      <c r="K1506" s="68"/>
      <c r="L1506" s="65"/>
      <c r="M1506" s="64"/>
      <c r="N1506" s="64"/>
      <c r="O1506" s="64"/>
      <c r="P1506" s="64"/>
      <c r="Q1506" s="69">
        <v>8683836.7100000009</v>
      </c>
      <c r="R1506" s="64"/>
      <c r="S1506" s="64"/>
    </row>
    <row r="1507" spans="1:19" hidden="1" x14ac:dyDescent="0.25">
      <c r="A1507" s="101">
        <v>20</v>
      </c>
      <c r="B1507" s="62" t="s">
        <v>49</v>
      </c>
      <c r="C1507" s="57">
        <f t="shared" si="148"/>
        <v>1701008.29</v>
      </c>
      <c r="D1507" s="63">
        <f>ROUND((F1507+G1507+H1507+I1507+J1507+K1507+M1507+O1507+P1507+Q1507+R1507+S1507)*0.0214,2)</f>
        <v>35638.9</v>
      </c>
      <c r="E1507" s="59"/>
      <c r="F1507" s="64"/>
      <c r="G1507" s="64">
        <v>1665369.3899999997</v>
      </c>
      <c r="H1507" s="64"/>
      <c r="I1507" s="64"/>
      <c r="J1507" s="64"/>
      <c r="K1507" s="64"/>
      <c r="L1507" s="65"/>
      <c r="M1507" s="64"/>
      <c r="N1507" s="64"/>
      <c r="O1507" s="66"/>
      <c r="P1507" s="64"/>
      <c r="Q1507" s="66"/>
      <c r="R1507" s="64"/>
      <c r="S1507" s="64"/>
    </row>
    <row r="1508" spans="1:19" hidden="1" x14ac:dyDescent="0.25">
      <c r="A1508" s="101">
        <v>21</v>
      </c>
      <c r="B1508" s="67" t="s">
        <v>775</v>
      </c>
      <c r="C1508" s="129">
        <f t="shared" si="148"/>
        <v>21614354.16</v>
      </c>
      <c r="D1508" s="63">
        <f t="shared" si="149"/>
        <v>452856.06</v>
      </c>
      <c r="E1508" s="64"/>
      <c r="F1508" s="68">
        <v>2419270.0500000003</v>
      </c>
      <c r="G1508" s="68"/>
      <c r="H1508" s="68"/>
      <c r="I1508" s="68"/>
      <c r="J1508" s="68"/>
      <c r="K1508" s="69"/>
      <c r="L1508" s="65"/>
      <c r="M1508" s="64"/>
      <c r="N1508" s="64"/>
      <c r="O1508" s="64"/>
      <c r="P1508" s="64"/>
      <c r="Q1508" s="64"/>
      <c r="R1508" s="64">
        <v>18742228.050000001</v>
      </c>
      <c r="S1508" s="64"/>
    </row>
    <row r="1509" spans="1:19" hidden="1" x14ac:dyDescent="0.25">
      <c r="A1509" s="101">
        <v>22</v>
      </c>
      <c r="B1509" s="67" t="s">
        <v>776</v>
      </c>
      <c r="C1509" s="129">
        <f t="shared" si="148"/>
        <v>21869823</v>
      </c>
      <c r="D1509" s="63">
        <f t="shared" si="149"/>
        <v>458208.55</v>
      </c>
      <c r="E1509" s="64"/>
      <c r="F1509" s="64">
        <v>1152546.23</v>
      </c>
      <c r="G1509" s="64">
        <v>4854840.42</v>
      </c>
      <c r="H1509" s="64">
        <v>3190743.33</v>
      </c>
      <c r="I1509" s="64">
        <v>1251448.04</v>
      </c>
      <c r="J1509" s="64">
        <v>1823892.41</v>
      </c>
      <c r="K1509" s="64"/>
      <c r="L1509" s="65"/>
      <c r="M1509" s="64"/>
      <c r="N1509" s="103"/>
      <c r="O1509" s="103"/>
      <c r="P1509" s="64"/>
      <c r="Q1509" s="66"/>
      <c r="R1509" s="64">
        <v>9138144.0199999996</v>
      </c>
      <c r="S1509" s="64"/>
    </row>
    <row r="1510" spans="1:19" hidden="1" x14ac:dyDescent="0.25">
      <c r="A1510" s="101">
        <v>23</v>
      </c>
      <c r="B1510" s="67" t="s">
        <v>777</v>
      </c>
      <c r="C1510" s="129">
        <f t="shared" si="148"/>
        <v>25536329.359999999</v>
      </c>
      <c r="D1510" s="63">
        <f t="shared" si="149"/>
        <v>535027.85</v>
      </c>
      <c r="E1510" s="64"/>
      <c r="F1510" s="64">
        <v>1045174.35</v>
      </c>
      <c r="G1510" s="64">
        <v>4402560.67</v>
      </c>
      <c r="H1510" s="69">
        <v>2893491.83</v>
      </c>
      <c r="I1510" s="69">
        <v>1134862.4100000001</v>
      </c>
      <c r="J1510" s="69">
        <v>1653977.53</v>
      </c>
      <c r="K1510" s="64"/>
      <c r="L1510" s="65"/>
      <c r="M1510" s="64"/>
      <c r="N1510" s="64" t="s">
        <v>56</v>
      </c>
      <c r="O1510" s="68">
        <v>4733090.7</v>
      </c>
      <c r="P1510" s="64"/>
      <c r="Q1510" s="66"/>
      <c r="R1510" s="64">
        <v>9138144.0199999996</v>
      </c>
      <c r="S1510" s="64"/>
    </row>
    <row r="1511" spans="1:19" hidden="1" x14ac:dyDescent="0.25">
      <c r="A1511" s="101">
        <v>24</v>
      </c>
      <c r="B1511" s="67" t="s">
        <v>778</v>
      </c>
      <c r="C1511" s="129">
        <f t="shared" si="148"/>
        <v>26488233.739999998</v>
      </c>
      <c r="D1511" s="63">
        <f t="shared" si="149"/>
        <v>554971.81000000006</v>
      </c>
      <c r="E1511" s="64"/>
      <c r="F1511" s="64">
        <v>2199768.9</v>
      </c>
      <c r="G1511" s="69"/>
      <c r="H1511" s="64"/>
      <c r="I1511" s="69"/>
      <c r="J1511" s="69"/>
      <c r="K1511" s="64"/>
      <c r="L1511" s="65"/>
      <c r="M1511" s="64"/>
      <c r="N1511" s="64" t="s">
        <v>56</v>
      </c>
      <c r="O1511" s="64">
        <v>9085678.0299999993</v>
      </c>
      <c r="P1511" s="64"/>
      <c r="Q1511" s="66"/>
      <c r="R1511" s="64">
        <v>14647815</v>
      </c>
      <c r="S1511" s="64"/>
    </row>
    <row r="1512" spans="1:19" hidden="1" x14ac:dyDescent="0.25">
      <c r="A1512" s="101">
        <v>25</v>
      </c>
      <c r="B1512" s="67" t="s">
        <v>779</v>
      </c>
      <c r="C1512" s="129">
        <f t="shared" si="148"/>
        <v>29366700.829999998</v>
      </c>
      <c r="D1512" s="63">
        <f t="shared" si="149"/>
        <v>615280.4</v>
      </c>
      <c r="E1512" s="64"/>
      <c r="F1512" s="66">
        <v>2191113.08</v>
      </c>
      <c r="G1512" s="66"/>
      <c r="H1512" s="66">
        <v>6065942.7599999998</v>
      </c>
      <c r="I1512" s="66">
        <v>2379135.9500000002</v>
      </c>
      <c r="J1512" s="66">
        <v>3467413.64</v>
      </c>
      <c r="K1512" s="64"/>
      <c r="L1512" s="65"/>
      <c r="M1512" s="64"/>
      <c r="N1512" s="64"/>
      <c r="O1512" s="64"/>
      <c r="P1512" s="64"/>
      <c r="Q1512" s="66"/>
      <c r="R1512" s="64">
        <v>14647815</v>
      </c>
      <c r="S1512" s="64"/>
    </row>
    <row r="1513" spans="1:19" hidden="1" x14ac:dyDescent="0.25">
      <c r="A1513" s="101">
        <v>26</v>
      </c>
      <c r="B1513" s="67" t="s">
        <v>780</v>
      </c>
      <c r="C1513" s="129">
        <f t="shared" si="148"/>
        <v>11809155.220000001</v>
      </c>
      <c r="D1513" s="63">
        <f t="shared" si="149"/>
        <v>247421.11</v>
      </c>
      <c r="E1513" s="64"/>
      <c r="F1513" s="68"/>
      <c r="G1513" s="64"/>
      <c r="H1513" s="69"/>
      <c r="I1513" s="69"/>
      <c r="J1513" s="64"/>
      <c r="K1513" s="64"/>
      <c r="L1513" s="65"/>
      <c r="M1513" s="64"/>
      <c r="N1513" s="64" t="s">
        <v>56</v>
      </c>
      <c r="O1513" s="68">
        <v>11561734.109999999</v>
      </c>
      <c r="P1513" s="64"/>
      <c r="Q1513" s="66"/>
      <c r="R1513" s="64"/>
      <c r="S1513" s="64"/>
    </row>
    <row r="1514" spans="1:19" hidden="1" x14ac:dyDescent="0.25">
      <c r="A1514" s="101">
        <v>27</v>
      </c>
      <c r="B1514" s="67" t="s">
        <v>781</v>
      </c>
      <c r="C1514" s="129">
        <f t="shared" si="148"/>
        <v>31053512.030000001</v>
      </c>
      <c r="D1514" s="63">
        <f t="shared" si="149"/>
        <v>650621.85</v>
      </c>
      <c r="E1514" s="64"/>
      <c r="F1514" s="64">
        <v>3907991.85</v>
      </c>
      <c r="G1514" s="64"/>
      <c r="H1514" s="64"/>
      <c r="I1514" s="64"/>
      <c r="J1514" s="64"/>
      <c r="K1514" s="64"/>
      <c r="L1514" s="65"/>
      <c r="M1514" s="64"/>
      <c r="N1514" s="64" t="s">
        <v>56</v>
      </c>
      <c r="O1514" s="66">
        <v>14093292.540000001</v>
      </c>
      <c r="P1514" s="64"/>
      <c r="Q1514" s="66">
        <v>12401605.789999999</v>
      </c>
      <c r="R1514" s="64"/>
      <c r="S1514" s="64"/>
    </row>
    <row r="1515" spans="1:19" hidden="1" x14ac:dyDescent="0.25">
      <c r="A1515" s="101">
        <v>28</v>
      </c>
      <c r="B1515" s="67" t="s">
        <v>782</v>
      </c>
      <c r="C1515" s="129">
        <f t="shared" si="148"/>
        <v>7146716.8200000003</v>
      </c>
      <c r="D1515" s="63">
        <f t="shared" si="149"/>
        <v>149735.4</v>
      </c>
      <c r="E1515" s="64"/>
      <c r="F1515" s="68"/>
      <c r="G1515" s="68"/>
      <c r="H1515" s="68"/>
      <c r="I1515" s="68"/>
      <c r="J1515" s="68"/>
      <c r="K1515" s="64"/>
      <c r="L1515" s="65"/>
      <c r="M1515" s="64"/>
      <c r="N1515" s="64"/>
      <c r="O1515" s="69"/>
      <c r="P1515" s="69"/>
      <c r="Q1515" s="69">
        <v>6996981.4199999999</v>
      </c>
      <c r="R1515" s="64"/>
      <c r="S1515" s="64"/>
    </row>
    <row r="1516" spans="1:19" hidden="1" x14ac:dyDescent="0.25">
      <c r="A1516" s="101">
        <v>29</v>
      </c>
      <c r="B1516" s="67" t="s">
        <v>783</v>
      </c>
      <c r="C1516" s="129">
        <f t="shared" si="148"/>
        <v>4227711.6900000004</v>
      </c>
      <c r="D1516" s="63">
        <f t="shared" si="149"/>
        <v>88577.47</v>
      </c>
      <c r="E1516" s="64"/>
      <c r="F1516" s="68"/>
      <c r="G1516" s="68"/>
      <c r="H1516" s="68"/>
      <c r="I1516" s="68"/>
      <c r="J1516" s="68"/>
      <c r="K1516" s="64"/>
      <c r="L1516" s="65"/>
      <c r="M1516" s="64"/>
      <c r="N1516" s="64" t="s">
        <v>56</v>
      </c>
      <c r="O1516" s="69">
        <v>4139134.2199999997</v>
      </c>
      <c r="P1516" s="69"/>
      <c r="Q1516" s="66"/>
      <c r="R1516" s="64"/>
      <c r="S1516" s="64"/>
    </row>
    <row r="1517" spans="1:19" hidden="1" x14ac:dyDescent="0.25">
      <c r="A1517" s="101">
        <v>30</v>
      </c>
      <c r="B1517" s="67" t="s">
        <v>784</v>
      </c>
      <c r="C1517" s="129">
        <f t="shared" si="148"/>
        <v>14516200.09</v>
      </c>
      <c r="D1517" s="63">
        <f t="shared" si="149"/>
        <v>304138.13</v>
      </c>
      <c r="E1517" s="64"/>
      <c r="F1517" s="68">
        <v>1612859.57</v>
      </c>
      <c r="G1517" s="68"/>
      <c r="H1517" s="66"/>
      <c r="I1517" s="66"/>
      <c r="J1517" s="66"/>
      <c r="K1517" s="64"/>
      <c r="L1517" s="65"/>
      <c r="M1517" s="64"/>
      <c r="N1517" s="64" t="s">
        <v>56</v>
      </c>
      <c r="O1517" s="64">
        <v>5635601.4600000009</v>
      </c>
      <c r="P1517" s="64"/>
      <c r="Q1517" s="69">
        <v>6963600.9299999997</v>
      </c>
      <c r="R1517" s="64"/>
      <c r="S1517" s="64"/>
    </row>
    <row r="1518" spans="1:19" hidden="1" x14ac:dyDescent="0.25">
      <c r="A1518" s="101">
        <v>31</v>
      </c>
      <c r="B1518" s="67" t="s">
        <v>785</v>
      </c>
      <c r="C1518" s="129">
        <f t="shared" si="148"/>
        <v>20082029.609999999</v>
      </c>
      <c r="D1518" s="63">
        <f t="shared" si="149"/>
        <v>420751.35</v>
      </c>
      <c r="E1518" s="64"/>
      <c r="F1518" s="68"/>
      <c r="G1518" s="64"/>
      <c r="H1518" s="64"/>
      <c r="I1518" s="64"/>
      <c r="J1518" s="64"/>
      <c r="K1518" s="64"/>
      <c r="L1518" s="65"/>
      <c r="M1518" s="69"/>
      <c r="N1518" s="69" t="s">
        <v>56</v>
      </c>
      <c r="O1518" s="66">
        <v>8101937.6099999994</v>
      </c>
      <c r="P1518" s="64"/>
      <c r="Q1518" s="68">
        <v>11559340.65</v>
      </c>
      <c r="R1518" s="64"/>
      <c r="S1518" s="64"/>
    </row>
    <row r="1519" spans="1:19" hidden="1" x14ac:dyDescent="0.25">
      <c r="A1519" s="101">
        <v>32</v>
      </c>
      <c r="B1519" s="67" t="s">
        <v>65</v>
      </c>
      <c r="C1519" s="129">
        <f t="shared" si="148"/>
        <v>6766624.0499999998</v>
      </c>
      <c r="D1519" s="63">
        <f t="shared" si="149"/>
        <v>141771.84</v>
      </c>
      <c r="E1519" s="64"/>
      <c r="F1519" s="64"/>
      <c r="G1519" s="69"/>
      <c r="H1519" s="64">
        <v>3379832.97</v>
      </c>
      <c r="I1519" s="64">
        <v>1732956.1199999999</v>
      </c>
      <c r="J1519" s="64">
        <v>1512063.12</v>
      </c>
      <c r="K1519" s="64"/>
      <c r="L1519" s="65"/>
      <c r="M1519" s="64"/>
      <c r="N1519" s="64"/>
      <c r="O1519" s="68"/>
      <c r="P1519" s="69"/>
      <c r="Q1519" s="64"/>
      <c r="R1519" s="64"/>
      <c r="S1519" s="64"/>
    </row>
    <row r="1520" spans="1:19" hidden="1" x14ac:dyDescent="0.25">
      <c r="A1520" s="101">
        <v>33</v>
      </c>
      <c r="B1520" s="67" t="s">
        <v>786</v>
      </c>
      <c r="C1520" s="129">
        <f t="shared" si="148"/>
        <v>13207305.449999999</v>
      </c>
      <c r="D1520" s="63">
        <f t="shared" si="149"/>
        <v>276714.64</v>
      </c>
      <c r="E1520" s="64"/>
      <c r="F1520" s="66"/>
      <c r="G1520" s="66">
        <v>4087495.64</v>
      </c>
      <c r="H1520" s="66"/>
      <c r="I1520" s="66"/>
      <c r="J1520" s="66"/>
      <c r="K1520" s="64"/>
      <c r="L1520" s="65"/>
      <c r="M1520" s="64"/>
      <c r="N1520" s="64"/>
      <c r="O1520" s="68"/>
      <c r="P1520" s="64"/>
      <c r="Q1520" s="64"/>
      <c r="R1520" s="64">
        <v>8843095.1699999999</v>
      </c>
      <c r="S1520" s="64"/>
    </row>
    <row r="1521" spans="1:19" hidden="1" x14ac:dyDescent="0.25">
      <c r="A1521" s="101">
        <v>34</v>
      </c>
      <c r="B1521" s="67" t="s">
        <v>787</v>
      </c>
      <c r="C1521" s="129">
        <f t="shared" si="148"/>
        <v>33778370.770000003</v>
      </c>
      <c r="D1521" s="63">
        <f t="shared" si="149"/>
        <v>707712.1</v>
      </c>
      <c r="E1521" s="64"/>
      <c r="F1521" s="68">
        <v>2422970.25</v>
      </c>
      <c r="G1521" s="68"/>
      <c r="H1521" s="68"/>
      <c r="I1521" s="68"/>
      <c r="J1521" s="68"/>
      <c r="K1521" s="64"/>
      <c r="L1521" s="65"/>
      <c r="M1521" s="64"/>
      <c r="N1521" s="64" t="s">
        <v>56</v>
      </c>
      <c r="O1521" s="66">
        <v>8927908.3399999999</v>
      </c>
      <c r="P1521" s="64"/>
      <c r="Q1521" s="69"/>
      <c r="R1521" s="64">
        <v>21719780.079999998</v>
      </c>
      <c r="S1521" s="64"/>
    </row>
    <row r="1522" spans="1:19" hidden="1" x14ac:dyDescent="0.25">
      <c r="A1522" s="101">
        <v>35</v>
      </c>
      <c r="B1522" s="67" t="s">
        <v>788</v>
      </c>
      <c r="C1522" s="129">
        <f t="shared" si="148"/>
        <v>10337038.300000001</v>
      </c>
      <c r="D1522" s="63">
        <f t="shared" si="149"/>
        <v>216577.85</v>
      </c>
      <c r="E1522" s="64"/>
      <c r="F1522" s="68"/>
      <c r="G1522" s="68">
        <v>2035119.71</v>
      </c>
      <c r="H1522" s="68">
        <v>1337540.29</v>
      </c>
      <c r="I1522" s="68">
        <v>524599.43999999994</v>
      </c>
      <c r="J1522" s="68">
        <v>764564.66</v>
      </c>
      <c r="K1522" s="64"/>
      <c r="L1522" s="65"/>
      <c r="M1522" s="64"/>
      <c r="N1522" s="59"/>
      <c r="O1522" s="61"/>
      <c r="P1522" s="64">
        <v>1174960.95</v>
      </c>
      <c r="Q1522" s="66">
        <v>4283675.4000000004</v>
      </c>
      <c r="R1522" s="64"/>
      <c r="S1522" s="64"/>
    </row>
    <row r="1523" spans="1:19" hidden="1" x14ac:dyDescent="0.25">
      <c r="A1523" s="101">
        <v>36</v>
      </c>
      <c r="B1523" s="67" t="s">
        <v>789</v>
      </c>
      <c r="C1523" s="129">
        <f t="shared" si="148"/>
        <v>4111326</v>
      </c>
      <c r="D1523" s="63">
        <f t="shared" si="149"/>
        <v>86139</v>
      </c>
      <c r="E1523" s="64"/>
      <c r="F1523" s="64"/>
      <c r="G1523" s="68"/>
      <c r="H1523" s="64"/>
      <c r="I1523" s="64"/>
      <c r="J1523" s="64"/>
      <c r="K1523" s="64"/>
      <c r="L1523" s="65"/>
      <c r="M1523" s="64"/>
      <c r="N1523" s="64"/>
      <c r="O1523" s="69"/>
      <c r="P1523" s="64"/>
      <c r="Q1523" s="69">
        <v>4025187</v>
      </c>
      <c r="R1523" s="64"/>
      <c r="S1523" s="64"/>
    </row>
    <row r="1524" spans="1:19" hidden="1" x14ac:dyDescent="0.25">
      <c r="A1524" s="101">
        <v>37</v>
      </c>
      <c r="B1524" s="67" t="s">
        <v>790</v>
      </c>
      <c r="C1524" s="129">
        <f t="shared" si="148"/>
        <v>6867288.7000000002</v>
      </c>
      <c r="D1524" s="63">
        <f t="shared" si="149"/>
        <v>143880.93</v>
      </c>
      <c r="E1524" s="64"/>
      <c r="F1524" s="64"/>
      <c r="G1524" s="68">
        <v>2891392.59</v>
      </c>
      <c r="H1524" s="64">
        <v>1908106.84</v>
      </c>
      <c r="I1524" s="64">
        <v>833193.48</v>
      </c>
      <c r="J1524" s="64">
        <v>1090714.8600000001</v>
      </c>
      <c r="K1524" s="64"/>
      <c r="L1524" s="65"/>
      <c r="M1524" s="64"/>
      <c r="N1524" s="64"/>
      <c r="O1524" s="69"/>
      <c r="P1524" s="64"/>
      <c r="Q1524" s="66"/>
      <c r="R1524" s="64"/>
      <c r="S1524" s="64"/>
    </row>
    <row r="1525" spans="1:19" hidden="1" x14ac:dyDescent="0.25">
      <c r="A1525" s="101">
        <v>38</v>
      </c>
      <c r="B1525" s="67" t="s">
        <v>791</v>
      </c>
      <c r="C1525" s="129">
        <f t="shared" si="148"/>
        <v>5317147.6500000004</v>
      </c>
      <c r="D1525" s="63">
        <f t="shared" si="149"/>
        <v>111402.94</v>
      </c>
      <c r="E1525" s="64"/>
      <c r="F1525" s="69"/>
      <c r="G1525" s="64"/>
      <c r="H1525" s="68"/>
      <c r="I1525" s="68"/>
      <c r="J1525" s="68"/>
      <c r="K1525" s="64"/>
      <c r="L1525" s="65"/>
      <c r="M1525" s="64"/>
      <c r="N1525" s="64" t="s">
        <v>56</v>
      </c>
      <c r="O1525" s="69">
        <v>2888534</v>
      </c>
      <c r="P1525" s="64"/>
      <c r="Q1525" s="69">
        <v>2317210.71</v>
      </c>
      <c r="R1525" s="64"/>
      <c r="S1525" s="64"/>
    </row>
    <row r="1526" spans="1:19" hidden="1" x14ac:dyDescent="0.25">
      <c r="A1526" s="101">
        <v>39</v>
      </c>
      <c r="B1526" s="67" t="s">
        <v>792</v>
      </c>
      <c r="C1526" s="129">
        <f t="shared" si="148"/>
        <v>2921224.13</v>
      </c>
      <c r="D1526" s="63">
        <f t="shared" si="149"/>
        <v>61204.42</v>
      </c>
      <c r="E1526" s="64"/>
      <c r="F1526" s="69">
        <v>545984.43000000005</v>
      </c>
      <c r="G1526" s="66"/>
      <c r="H1526" s="69"/>
      <c r="I1526" s="69"/>
      <c r="J1526" s="69"/>
      <c r="K1526" s="64"/>
      <c r="L1526" s="65"/>
      <c r="M1526" s="64"/>
      <c r="N1526" s="64"/>
      <c r="O1526" s="64"/>
      <c r="P1526" s="64"/>
      <c r="Q1526" s="69">
        <v>2314035.2799999998</v>
      </c>
      <c r="R1526" s="64"/>
      <c r="S1526" s="64"/>
    </row>
    <row r="1527" spans="1:19" hidden="1" x14ac:dyDescent="0.25">
      <c r="A1527" s="193" t="s">
        <v>72</v>
      </c>
      <c r="B1527" s="193"/>
      <c r="C1527" s="70">
        <f t="shared" si="148"/>
        <v>318889119.60000002</v>
      </c>
      <c r="D1527" s="70">
        <f t="shared" ref="D1527:M1527" si="150">ROUND(SUM(D1504:D1526),2)</f>
        <v>6681248.4500000002</v>
      </c>
      <c r="E1527" s="70">
        <f t="shared" si="150"/>
        <v>0</v>
      </c>
      <c r="F1527" s="70">
        <f t="shared" si="150"/>
        <v>17497678.710000001</v>
      </c>
      <c r="G1527" s="70">
        <f t="shared" si="150"/>
        <v>23116892.010000002</v>
      </c>
      <c r="H1527" s="70">
        <f t="shared" si="150"/>
        <v>20611755.609999999</v>
      </c>
      <c r="I1527" s="70">
        <f t="shared" si="150"/>
        <v>8719691.1500000004</v>
      </c>
      <c r="J1527" s="70">
        <f t="shared" si="150"/>
        <v>11356600.26</v>
      </c>
      <c r="K1527" s="70">
        <f t="shared" si="150"/>
        <v>0</v>
      </c>
      <c r="L1527" s="70">
        <f t="shared" si="150"/>
        <v>0</v>
      </c>
      <c r="M1527" s="70">
        <f t="shared" si="150"/>
        <v>0</v>
      </c>
      <c r="N1527" s="70" t="s">
        <v>19</v>
      </c>
      <c r="O1527" s="70">
        <f>ROUND(SUM(O1504:O1526),2)</f>
        <v>69166911.010000005</v>
      </c>
      <c r="P1527" s="70">
        <f>ROUND(SUM(P1504:P1526),2)</f>
        <v>1174960.95</v>
      </c>
      <c r="Q1527" s="70">
        <f>ROUND(SUM(Q1504:Q1526),2)</f>
        <v>63686360.109999999</v>
      </c>
      <c r="R1527" s="70">
        <f>ROUND(SUM(R1504:R1526),2)</f>
        <v>96877021.340000004</v>
      </c>
      <c r="S1527" s="70">
        <f>ROUND(SUM(S1504:S1526),2)</f>
        <v>0</v>
      </c>
    </row>
    <row r="1528" spans="1:19" ht="15.75" hidden="1" x14ac:dyDescent="0.25">
      <c r="A1528" s="216" t="s">
        <v>73</v>
      </c>
      <c r="B1528" s="217"/>
      <c r="C1528" s="218"/>
      <c r="D1528" s="134"/>
      <c r="E1528" s="64"/>
      <c r="F1528" s="64"/>
      <c r="G1528" s="64"/>
      <c r="H1528" s="64"/>
      <c r="I1528" s="64"/>
      <c r="J1528" s="64"/>
      <c r="K1528" s="64"/>
      <c r="L1528" s="43"/>
      <c r="M1528" s="64"/>
      <c r="N1528" s="69"/>
      <c r="O1528" s="64"/>
      <c r="P1528" s="64"/>
      <c r="Q1528" s="64"/>
      <c r="R1528" s="64"/>
      <c r="S1528" s="69"/>
    </row>
    <row r="1529" spans="1:19" hidden="1" x14ac:dyDescent="0.25">
      <c r="A1529" s="55">
        <v>40</v>
      </c>
      <c r="B1529" s="67" t="s">
        <v>75</v>
      </c>
      <c r="C1529" s="129">
        <f t="shared" ref="C1529:C1530" si="151">ROUND(SUM(D1529+E1529+F1529+G1529+H1529+I1529+J1529+K1529+M1529+O1529+P1529+Q1529+R1529+S1529),2)</f>
        <v>9583356.8499999996</v>
      </c>
      <c r="D1529" s="63">
        <v>223925.65</v>
      </c>
      <c r="E1529" s="64"/>
      <c r="F1529" s="64"/>
      <c r="G1529" s="68">
        <v>4054401.6</v>
      </c>
      <c r="H1529" s="64">
        <v>2419618.7999999998</v>
      </c>
      <c r="I1529" s="64">
        <v>1636640.4</v>
      </c>
      <c r="J1529" s="64">
        <v>1248770.3999999999</v>
      </c>
      <c r="K1529" s="64"/>
      <c r="L1529" s="65"/>
      <c r="M1529" s="64"/>
      <c r="N1529" s="64"/>
      <c r="O1529" s="69"/>
      <c r="P1529" s="64"/>
      <c r="Q1529" s="69"/>
      <c r="R1529" s="64"/>
      <c r="S1529" s="64"/>
    </row>
    <row r="1530" spans="1:19" hidden="1" x14ac:dyDescent="0.25">
      <c r="A1530" s="55">
        <v>41</v>
      </c>
      <c r="B1530" s="67" t="s">
        <v>76</v>
      </c>
      <c r="C1530" s="129">
        <f t="shared" si="151"/>
        <v>7918254.3799999999</v>
      </c>
      <c r="D1530" s="63">
        <f t="shared" ref="D1530" si="152">ROUND((F1530+G1530+H1530+I1530+J1530+K1530+M1530+O1530+P1530+Q1530+R1530+S1530)*0.0214,2)</f>
        <v>165900.38</v>
      </c>
      <c r="E1530" s="64"/>
      <c r="F1530" s="64"/>
      <c r="G1530" s="68">
        <v>3661834.8</v>
      </c>
      <c r="H1530" s="64">
        <v>2015589.6</v>
      </c>
      <c r="I1530" s="64">
        <v>1008584.4</v>
      </c>
      <c r="J1530" s="64">
        <v>1066345.2</v>
      </c>
      <c r="K1530" s="64"/>
      <c r="L1530" s="65"/>
      <c r="M1530" s="64"/>
      <c r="N1530" s="64"/>
      <c r="O1530" s="69"/>
      <c r="P1530" s="64"/>
      <c r="Q1530" s="69"/>
      <c r="R1530" s="64"/>
      <c r="S1530" s="64"/>
    </row>
    <row r="1531" spans="1:19" hidden="1" x14ac:dyDescent="0.25">
      <c r="A1531" s="55">
        <v>42</v>
      </c>
      <c r="B1531" s="97" t="s">
        <v>77</v>
      </c>
      <c r="C1531" s="129">
        <f t="shared" ref="C1531" si="153">ROUND(SUM(D1531+E1531+F1531+G1531+H1531+I1531+J1531+K1531+M1531+O1531+P1531+Q1531+R1531+S1531),2)</f>
        <v>4556003.7300000004</v>
      </c>
      <c r="D1531" s="63">
        <f t="shared" ref="D1531" si="154">ROUND((F1531+G1531+H1531+I1531+J1531+K1531+M1531+O1531+P1531+Q1531+R1531+S1531)*0.0214,2)</f>
        <v>95455.73</v>
      </c>
      <c r="E1531" s="64"/>
      <c r="F1531" s="66"/>
      <c r="G1531" s="68">
        <v>1804800.4</v>
      </c>
      <c r="H1531" s="66">
        <v>1213378.8</v>
      </c>
      <c r="I1531" s="66">
        <v>622268.4</v>
      </c>
      <c r="J1531" s="66">
        <v>820100.4</v>
      </c>
      <c r="K1531" s="64"/>
      <c r="L1531" s="65"/>
      <c r="M1531" s="64"/>
      <c r="N1531" s="64"/>
      <c r="O1531" s="69"/>
      <c r="P1531" s="64"/>
      <c r="Q1531" s="69"/>
      <c r="R1531" s="64"/>
      <c r="S1531" s="64"/>
    </row>
    <row r="1532" spans="1:19" hidden="1" x14ac:dyDescent="0.25">
      <c r="A1532" s="55">
        <v>43</v>
      </c>
      <c r="B1532" s="94" t="s">
        <v>78</v>
      </c>
      <c r="C1532" s="129">
        <f>ROUND(SUM(D1532+E1532+F1532+G1532+H1532+I1532+J1532+K1532+M1532+O1532+P1532+Q1532+R1532+S1532),2)</f>
        <v>12941302.99</v>
      </c>
      <c r="D1532" s="63">
        <f>ROUND((F1532+G1532+H1532+I1532+J1532+K1532+M1532+O1532+P1532+Q1532+R1532+S1532)*0.0214,2)</f>
        <v>271141.46000000002</v>
      </c>
      <c r="E1532" s="64"/>
      <c r="F1532" s="64"/>
      <c r="G1532" s="64">
        <v>4914574.4699999988</v>
      </c>
      <c r="H1532" s="64">
        <v>3921577.05</v>
      </c>
      <c r="I1532" s="64">
        <v>1461731.5999999999</v>
      </c>
      <c r="J1532" s="64">
        <v>2372278.41</v>
      </c>
      <c r="K1532" s="68"/>
      <c r="L1532" s="65"/>
      <c r="M1532" s="64"/>
      <c r="N1532" s="64"/>
      <c r="O1532" s="69"/>
      <c r="P1532" s="64"/>
      <c r="Q1532" s="64"/>
      <c r="R1532" s="64"/>
      <c r="S1532" s="64"/>
    </row>
    <row r="1533" spans="1:19" hidden="1" x14ac:dyDescent="0.25">
      <c r="A1533" s="55">
        <v>44</v>
      </c>
      <c r="B1533" s="94" t="s">
        <v>79</v>
      </c>
      <c r="C1533" s="129">
        <f>ROUND(SUM(D1533+E1533+F1533+G1533+H1533+I1533+J1533+K1533+M1533+O1533+P1533+Q1533+R1533+S1533),2)</f>
        <v>9719409.6899999995</v>
      </c>
      <c r="D1533" s="63">
        <f>ROUND((F1533+G1533+H1533+I1533+J1533+K1533+M1533+O1533+P1533+Q1533+R1533+S1533)*0.0214,2)</f>
        <v>203637.52</v>
      </c>
      <c r="E1533" s="64"/>
      <c r="F1533" s="64"/>
      <c r="G1533" s="68">
        <v>3197293.9600000004</v>
      </c>
      <c r="H1533" s="64">
        <v>2891399.0600000005</v>
      </c>
      <c r="I1533" s="64">
        <v>1363678.25</v>
      </c>
      <c r="J1533" s="64">
        <v>2063400.9</v>
      </c>
      <c r="K1533" s="64"/>
      <c r="L1533" s="65"/>
      <c r="M1533" s="64"/>
      <c r="N1533" s="64"/>
      <c r="O1533" s="69"/>
      <c r="P1533" s="64"/>
      <c r="Q1533" s="64"/>
      <c r="R1533" s="64"/>
      <c r="S1533" s="64"/>
    </row>
    <row r="1534" spans="1:19" hidden="1" x14ac:dyDescent="0.25">
      <c r="A1534" s="55">
        <v>45</v>
      </c>
      <c r="B1534" s="67" t="s">
        <v>83</v>
      </c>
      <c r="C1534" s="129">
        <f>ROUND(SUM(D1534+E1534+F1534+G1534+H1534+I1534+J1534+K1534+M1534+O1534+P1534+Q1534+R1534+S1534),2)</f>
        <v>9794928.0099999998</v>
      </c>
      <c r="D1534" s="63">
        <f t="shared" ref="D1534:D1550" si="155">ROUND((F1534+G1534+H1534+I1534+J1534+K1534+M1534+O1534+P1534+Q1534+R1534+S1534)*0.0214,2)</f>
        <v>205219.76</v>
      </c>
      <c r="E1534" s="64"/>
      <c r="F1534" s="69"/>
      <c r="G1534" s="68">
        <v>3482115.38</v>
      </c>
      <c r="H1534" s="64">
        <v>2979309.56</v>
      </c>
      <c r="I1534" s="64">
        <v>1410091.16</v>
      </c>
      <c r="J1534" s="64">
        <v>1718192.15</v>
      </c>
      <c r="K1534" s="64"/>
      <c r="L1534" s="65"/>
      <c r="M1534" s="64"/>
      <c r="N1534" s="74"/>
      <c r="O1534" s="75"/>
      <c r="P1534" s="64"/>
      <c r="Q1534" s="69"/>
      <c r="R1534" s="64"/>
      <c r="S1534" s="64"/>
    </row>
    <row r="1535" spans="1:19" hidden="1" x14ac:dyDescent="0.25">
      <c r="A1535" s="55">
        <v>46</v>
      </c>
      <c r="B1535" s="67" t="s">
        <v>84</v>
      </c>
      <c r="C1535" s="129">
        <f>ROUND(SUM(D1535+E1535+F1535+G1535+H1535+I1535+J1535+K1535+M1535+O1535+P1535+Q1535+R1535+S1535),2)</f>
        <v>7244159.2000000002</v>
      </c>
      <c r="D1535" s="63">
        <f t="shared" si="155"/>
        <v>151776.98000000001</v>
      </c>
      <c r="E1535" s="64"/>
      <c r="F1535" s="69"/>
      <c r="G1535" s="66">
        <v>3211641.0199999996</v>
      </c>
      <c r="H1535" s="69">
        <v>1901340</v>
      </c>
      <c r="I1535" s="69">
        <v>930286.8</v>
      </c>
      <c r="J1535" s="69">
        <v>1049114.3999999999</v>
      </c>
      <c r="K1535" s="64"/>
      <c r="L1535" s="65"/>
      <c r="M1535" s="64"/>
      <c r="N1535" s="64"/>
      <c r="O1535" s="69"/>
      <c r="P1535" s="64"/>
      <c r="Q1535" s="64"/>
      <c r="R1535" s="64"/>
      <c r="S1535" s="64"/>
    </row>
    <row r="1536" spans="1:19" hidden="1" x14ac:dyDescent="0.25">
      <c r="A1536" s="55">
        <v>47</v>
      </c>
      <c r="B1536" s="67" t="s">
        <v>85</v>
      </c>
      <c r="C1536" s="129">
        <f t="shared" ref="C1536" si="156">ROUND(SUM(D1536+E1536+F1536+G1536+H1536+I1536+J1536+K1536+M1536+O1536+P1536+Q1536+R1536+S1536),2)</f>
        <v>7273537.1799999997</v>
      </c>
      <c r="D1536" s="63">
        <v>173363.98</v>
      </c>
      <c r="E1536" s="64"/>
      <c r="F1536" s="68"/>
      <c r="G1536" s="69">
        <v>3269834.4</v>
      </c>
      <c r="H1536" s="64">
        <v>1862540.4</v>
      </c>
      <c r="I1536" s="64">
        <v>912356.4</v>
      </c>
      <c r="J1536" s="64">
        <v>1055442</v>
      </c>
      <c r="K1536" s="64"/>
      <c r="L1536" s="65"/>
      <c r="M1536" s="64"/>
      <c r="N1536" s="64"/>
      <c r="O1536" s="64"/>
      <c r="P1536" s="64"/>
      <c r="Q1536" s="66"/>
      <c r="R1536" s="64"/>
      <c r="S1536" s="64"/>
    </row>
    <row r="1537" spans="1:19" hidden="1" x14ac:dyDescent="0.25">
      <c r="A1537" s="55">
        <v>48</v>
      </c>
      <c r="B1537" s="67" t="s">
        <v>86</v>
      </c>
      <c r="C1537" s="129">
        <f t="shared" ref="C1537:C1550" si="157">ROUND(SUM(D1537+E1537+F1537+G1537+H1537+I1537+J1537+K1537+M1537+O1537+P1537+Q1537+R1537+S1537),2)</f>
        <v>3139589.24</v>
      </c>
      <c r="D1537" s="63">
        <f t="shared" ref="D1537" si="158">ROUND((F1537+G1537+H1537+I1537+J1537+K1537+M1537+O1537+P1537+Q1537+R1537+S1537)*0.0214,2)</f>
        <v>65779.53</v>
      </c>
      <c r="E1537" s="64"/>
      <c r="F1537" s="64"/>
      <c r="G1537" s="68">
        <v>3073809.71</v>
      </c>
      <c r="H1537" s="64"/>
      <c r="I1537" s="64"/>
      <c r="J1537" s="64"/>
      <c r="K1537" s="64"/>
      <c r="L1537" s="65"/>
      <c r="M1537" s="64"/>
      <c r="N1537" s="64"/>
      <c r="O1537" s="69"/>
      <c r="P1537" s="64"/>
      <c r="Q1537" s="64"/>
      <c r="R1537" s="64"/>
      <c r="S1537" s="64"/>
    </row>
    <row r="1538" spans="1:19" hidden="1" x14ac:dyDescent="0.25">
      <c r="A1538" s="55">
        <v>49</v>
      </c>
      <c r="B1538" s="62" t="s">
        <v>88</v>
      </c>
      <c r="C1538" s="129">
        <f t="shared" si="157"/>
        <v>12076287.800000001</v>
      </c>
      <c r="D1538" s="63">
        <f t="shared" si="155"/>
        <v>253017.97</v>
      </c>
      <c r="E1538" s="64"/>
      <c r="F1538" s="64">
        <v>2039334</v>
      </c>
      <c r="G1538" s="64"/>
      <c r="H1538" s="64">
        <v>4772339.0199999996</v>
      </c>
      <c r="I1538" s="64">
        <v>2282180.5299999998</v>
      </c>
      <c r="J1538" s="64">
        <v>2729416.28</v>
      </c>
      <c r="K1538" s="68"/>
      <c r="L1538" s="65"/>
      <c r="M1538" s="64"/>
      <c r="N1538" s="64"/>
      <c r="O1538" s="69"/>
      <c r="P1538" s="64"/>
      <c r="Q1538" s="69"/>
      <c r="R1538" s="64"/>
      <c r="S1538" s="64"/>
    </row>
    <row r="1539" spans="1:19" hidden="1" x14ac:dyDescent="0.25">
      <c r="A1539" s="55">
        <v>50</v>
      </c>
      <c r="B1539" s="62" t="s">
        <v>89</v>
      </c>
      <c r="C1539" s="129">
        <f t="shared" si="157"/>
        <v>18960202.52</v>
      </c>
      <c r="D1539" s="63">
        <f t="shared" si="155"/>
        <v>397247.24</v>
      </c>
      <c r="E1539" s="64"/>
      <c r="F1539" s="64">
        <v>2057756.4</v>
      </c>
      <c r="G1539" s="64">
        <v>6633535</v>
      </c>
      <c r="H1539" s="64">
        <v>4815130.3899999997</v>
      </c>
      <c r="I1539" s="64">
        <v>2302643.79</v>
      </c>
      <c r="J1539" s="64">
        <v>2753889.7</v>
      </c>
      <c r="K1539" s="64"/>
      <c r="L1539" s="65"/>
      <c r="M1539" s="64"/>
      <c r="N1539" s="64"/>
      <c r="O1539" s="64"/>
      <c r="P1539" s="64"/>
      <c r="Q1539" s="66"/>
      <c r="R1539" s="64"/>
      <c r="S1539" s="64"/>
    </row>
    <row r="1540" spans="1:19" hidden="1" x14ac:dyDescent="0.25">
      <c r="A1540" s="55">
        <v>51</v>
      </c>
      <c r="B1540" s="67" t="s">
        <v>90</v>
      </c>
      <c r="C1540" s="129">
        <f t="shared" si="157"/>
        <v>30911792.899999999</v>
      </c>
      <c r="D1540" s="63">
        <f t="shared" si="155"/>
        <v>647652.6</v>
      </c>
      <c r="E1540" s="64"/>
      <c r="F1540" s="68">
        <v>3414603.6</v>
      </c>
      <c r="G1540" s="68">
        <v>10790984.27</v>
      </c>
      <c r="H1540" s="68">
        <v>7832927.1299999999</v>
      </c>
      <c r="I1540" s="68">
        <v>3745784.55</v>
      </c>
      <c r="J1540" s="68">
        <v>4479840.75</v>
      </c>
      <c r="K1540" s="69"/>
      <c r="L1540" s="65"/>
      <c r="M1540" s="64"/>
      <c r="N1540" s="64"/>
      <c r="O1540" s="64"/>
      <c r="P1540" s="64"/>
      <c r="Q1540" s="64"/>
      <c r="R1540" s="64"/>
      <c r="S1540" s="64"/>
    </row>
    <row r="1541" spans="1:19" hidden="1" x14ac:dyDescent="0.25">
      <c r="A1541" s="55">
        <v>52</v>
      </c>
      <c r="B1541" s="67" t="s">
        <v>91</v>
      </c>
      <c r="C1541" s="129">
        <f t="shared" si="157"/>
        <v>18738967.199999999</v>
      </c>
      <c r="D1541" s="63">
        <f t="shared" si="155"/>
        <v>392612</v>
      </c>
      <c r="E1541" s="64"/>
      <c r="F1541" s="64">
        <v>2069959.03</v>
      </c>
      <c r="G1541" s="64">
        <v>6541577.8700000001</v>
      </c>
      <c r="H1541" s="64">
        <v>4748380.82</v>
      </c>
      <c r="I1541" s="64">
        <v>2270723.48</v>
      </c>
      <c r="J1541" s="64">
        <v>2715714</v>
      </c>
      <c r="K1541" s="64"/>
      <c r="L1541" s="65"/>
      <c r="M1541" s="64"/>
      <c r="N1541" s="103"/>
      <c r="O1541" s="103"/>
      <c r="P1541" s="64"/>
      <c r="Q1541" s="66"/>
      <c r="R1541" s="64"/>
      <c r="S1541" s="64"/>
    </row>
    <row r="1542" spans="1:19" hidden="1" x14ac:dyDescent="0.25">
      <c r="A1542" s="55">
        <v>53</v>
      </c>
      <c r="B1542" s="67" t="s">
        <v>92</v>
      </c>
      <c r="C1542" s="129">
        <f t="shared" si="157"/>
        <v>18881197.609999999</v>
      </c>
      <c r="D1542" s="63">
        <f t="shared" si="155"/>
        <v>395591.96</v>
      </c>
      <c r="E1542" s="64"/>
      <c r="F1542" s="64">
        <v>2085670.2</v>
      </c>
      <c r="G1542" s="64">
        <v>6591229.0199999996</v>
      </c>
      <c r="H1542" s="69">
        <v>4784421.45</v>
      </c>
      <c r="I1542" s="69">
        <v>2287958.4700000002</v>
      </c>
      <c r="J1542" s="69">
        <v>2736326.51</v>
      </c>
      <c r="K1542" s="64"/>
      <c r="L1542" s="65"/>
      <c r="M1542" s="64"/>
      <c r="N1542" s="64"/>
      <c r="O1542" s="68"/>
      <c r="P1542" s="64"/>
      <c r="Q1542" s="66"/>
      <c r="R1542" s="64"/>
      <c r="S1542" s="64"/>
    </row>
    <row r="1543" spans="1:19" hidden="1" x14ac:dyDescent="0.25">
      <c r="A1543" s="55">
        <v>54</v>
      </c>
      <c r="B1543" s="67" t="s">
        <v>95</v>
      </c>
      <c r="C1543" s="57">
        <f t="shared" si="157"/>
        <v>1948273.52</v>
      </c>
      <c r="D1543" s="63">
        <f>ROUND((F1543+G1543+H1543+I1543+J1543+K1543+M1543+O1543+P1543+Q1543+R1543+S1543)*0.0214,2)</f>
        <v>40819.519999999997</v>
      </c>
      <c r="E1543" s="64"/>
      <c r="F1543" s="69"/>
      <c r="G1543" s="69">
        <v>1907454</v>
      </c>
      <c r="H1543" s="69"/>
      <c r="I1543" s="69"/>
      <c r="J1543" s="69"/>
      <c r="K1543" s="64"/>
      <c r="L1543" s="65"/>
      <c r="M1543" s="64"/>
      <c r="N1543" s="64"/>
      <c r="O1543" s="64"/>
      <c r="P1543" s="64"/>
      <c r="Q1543" s="64"/>
      <c r="R1543" s="64"/>
      <c r="S1543" s="64"/>
    </row>
    <row r="1544" spans="1:19" hidden="1" x14ac:dyDescent="0.25">
      <c r="A1544" s="55">
        <v>55</v>
      </c>
      <c r="B1544" s="67" t="s">
        <v>96</v>
      </c>
      <c r="C1544" s="129">
        <f t="shared" si="157"/>
        <v>20907501.449999999</v>
      </c>
      <c r="D1544" s="63">
        <f t="shared" si="155"/>
        <v>438046.34</v>
      </c>
      <c r="E1544" s="64"/>
      <c r="F1544" s="64">
        <v>2854754.93</v>
      </c>
      <c r="G1544" s="69"/>
      <c r="H1544" s="64">
        <v>6548662.7400000002</v>
      </c>
      <c r="I1544" s="69">
        <v>3131636.4</v>
      </c>
      <c r="J1544" s="69">
        <v>3745338.84</v>
      </c>
      <c r="K1544" s="64"/>
      <c r="L1544" s="65"/>
      <c r="M1544" s="64"/>
      <c r="N1544" s="64"/>
      <c r="O1544" s="68"/>
      <c r="P1544" s="64">
        <v>4189062.2</v>
      </c>
      <c r="Q1544" s="66"/>
      <c r="R1544" s="64"/>
      <c r="S1544" s="64"/>
    </row>
    <row r="1545" spans="1:19" hidden="1" x14ac:dyDescent="0.25">
      <c r="A1545" s="55">
        <v>56</v>
      </c>
      <c r="B1545" s="67" t="s">
        <v>97</v>
      </c>
      <c r="C1545" s="129">
        <f t="shared" si="157"/>
        <v>20090808.68</v>
      </c>
      <c r="D1545" s="63">
        <f t="shared" si="155"/>
        <v>420935.29</v>
      </c>
      <c r="E1545" s="64"/>
      <c r="F1545" s="66">
        <v>2219287.2400000002</v>
      </c>
      <c r="G1545" s="69">
        <v>7013491.6200000001</v>
      </c>
      <c r="H1545" s="69">
        <v>5090932.1500000004</v>
      </c>
      <c r="I1545" s="69">
        <v>2434534.9700000002</v>
      </c>
      <c r="J1545" s="69">
        <v>2911627.41</v>
      </c>
      <c r="K1545" s="64"/>
      <c r="L1545" s="65"/>
      <c r="M1545" s="64"/>
      <c r="N1545" s="64"/>
      <c r="O1545" s="68"/>
      <c r="P1545" s="64"/>
      <c r="Q1545" s="66"/>
      <c r="R1545" s="64"/>
      <c r="S1545" s="64"/>
    </row>
    <row r="1546" spans="1:19" hidden="1" x14ac:dyDescent="0.25">
      <c r="A1546" s="55">
        <v>57</v>
      </c>
      <c r="B1546" s="67" t="s">
        <v>98</v>
      </c>
      <c r="C1546" s="129">
        <f t="shared" si="157"/>
        <v>11719553.199999999</v>
      </c>
      <c r="D1546" s="63">
        <f t="shared" si="155"/>
        <v>245543.8</v>
      </c>
      <c r="E1546" s="64"/>
      <c r="F1546" s="68"/>
      <c r="G1546" s="68"/>
      <c r="H1546" s="66"/>
      <c r="I1546" s="66"/>
      <c r="J1546" s="68"/>
      <c r="K1546" s="64"/>
      <c r="L1546" s="65"/>
      <c r="M1546" s="64"/>
      <c r="N1546" s="64" t="s">
        <v>56</v>
      </c>
      <c r="O1546" s="64">
        <v>11474009.4</v>
      </c>
      <c r="P1546" s="64"/>
      <c r="Q1546" s="66"/>
      <c r="R1546" s="64"/>
      <c r="S1546" s="64"/>
    </row>
    <row r="1547" spans="1:19" hidden="1" x14ac:dyDescent="0.25">
      <c r="A1547" s="55">
        <v>58</v>
      </c>
      <c r="B1547" s="67" t="s">
        <v>99</v>
      </c>
      <c r="C1547" s="129">
        <f t="shared" si="157"/>
        <v>8499488.3699999992</v>
      </c>
      <c r="D1547" s="63">
        <v>89066.37</v>
      </c>
      <c r="E1547" s="64"/>
      <c r="F1547" s="68"/>
      <c r="G1547" s="64"/>
      <c r="H1547" s="64"/>
      <c r="I1547" s="64"/>
      <c r="J1547" s="64"/>
      <c r="K1547" s="64"/>
      <c r="L1547" s="65"/>
      <c r="M1547" s="64"/>
      <c r="N1547" s="64" t="s">
        <v>56</v>
      </c>
      <c r="O1547" s="66">
        <v>8410422</v>
      </c>
      <c r="P1547" s="64"/>
      <c r="Q1547" s="66"/>
      <c r="R1547" s="64"/>
      <c r="S1547" s="64"/>
    </row>
    <row r="1548" spans="1:19" hidden="1" x14ac:dyDescent="0.25">
      <c r="A1548" s="55">
        <v>59</v>
      </c>
      <c r="B1548" s="67" t="s">
        <v>100</v>
      </c>
      <c r="C1548" s="129">
        <f t="shared" si="157"/>
        <v>8487623.2300000004</v>
      </c>
      <c r="D1548" s="63">
        <v>88942.03</v>
      </c>
      <c r="E1548" s="64"/>
      <c r="F1548" s="68"/>
      <c r="G1548" s="68"/>
      <c r="H1548" s="68"/>
      <c r="I1548" s="68"/>
      <c r="J1548" s="68"/>
      <c r="K1548" s="64"/>
      <c r="L1548" s="65"/>
      <c r="M1548" s="64"/>
      <c r="N1548" s="64" t="s">
        <v>56</v>
      </c>
      <c r="O1548" s="69">
        <v>8398681.1999999993</v>
      </c>
      <c r="P1548" s="69"/>
      <c r="Q1548" s="69"/>
      <c r="R1548" s="64"/>
      <c r="S1548" s="64"/>
    </row>
    <row r="1549" spans="1:19" hidden="1" x14ac:dyDescent="0.25">
      <c r="A1549" s="55">
        <v>60</v>
      </c>
      <c r="B1549" s="67" t="s">
        <v>101</v>
      </c>
      <c r="C1549" s="129">
        <f t="shared" si="157"/>
        <v>11318545.75</v>
      </c>
      <c r="D1549" s="63">
        <v>118607.35</v>
      </c>
      <c r="E1549" s="64"/>
      <c r="F1549" s="68"/>
      <c r="G1549" s="68"/>
      <c r="H1549" s="68"/>
      <c r="I1549" s="68"/>
      <c r="J1549" s="68"/>
      <c r="K1549" s="64"/>
      <c r="L1549" s="65"/>
      <c r="M1549" s="64"/>
      <c r="N1549" s="64" t="s">
        <v>56</v>
      </c>
      <c r="O1549" s="69">
        <v>11199938.4</v>
      </c>
      <c r="P1549" s="69"/>
      <c r="Q1549" s="66"/>
      <c r="R1549" s="64"/>
      <c r="S1549" s="64"/>
    </row>
    <row r="1550" spans="1:19" hidden="1" x14ac:dyDescent="0.25">
      <c r="A1550" s="55">
        <v>61</v>
      </c>
      <c r="B1550" s="67" t="s">
        <v>102</v>
      </c>
      <c r="C1550" s="129">
        <f t="shared" si="157"/>
        <v>27587708.149999999</v>
      </c>
      <c r="D1550" s="63">
        <f t="shared" si="155"/>
        <v>578007.59</v>
      </c>
      <c r="E1550" s="64"/>
      <c r="F1550" s="64">
        <v>2614546.9500000002</v>
      </c>
      <c r="G1550" s="64">
        <v>8262609.1900000004</v>
      </c>
      <c r="H1550" s="69">
        <v>5997637.8499999996</v>
      </c>
      <c r="I1550" s="69">
        <v>2868130.76</v>
      </c>
      <c r="J1550" s="69">
        <v>3430194.36</v>
      </c>
      <c r="K1550" s="64"/>
      <c r="L1550" s="65"/>
      <c r="M1550" s="64"/>
      <c r="N1550" s="64"/>
      <c r="O1550" s="68"/>
      <c r="P1550" s="64">
        <v>3836581.45</v>
      </c>
      <c r="Q1550" s="66"/>
      <c r="R1550" s="64"/>
      <c r="S1550" s="64"/>
    </row>
    <row r="1551" spans="1:19" hidden="1" x14ac:dyDescent="0.25">
      <c r="A1551" s="193" t="s">
        <v>103</v>
      </c>
      <c r="B1551" s="193"/>
      <c r="C1551" s="100">
        <f>ROUND(SUM(D1551+E1551+F1551+G1551+H1551+I1551+J1551+K1551+M1551+O1551+P1551+Q1551+R1551+S1551),2)</f>
        <v>282298491.64999998</v>
      </c>
      <c r="D1551" s="70">
        <f>ROUND(SUM(D1529:D1550),2)</f>
        <v>5662291.0499999998</v>
      </c>
      <c r="E1551" s="70">
        <f t="shared" ref="E1551:M1551" si="159">ROUND(SUM(E1529:E1550),2)</f>
        <v>0</v>
      </c>
      <c r="F1551" s="70">
        <f t="shared" si="159"/>
        <v>19355912.350000001</v>
      </c>
      <c r="G1551" s="70">
        <f t="shared" si="159"/>
        <v>78411186.709999993</v>
      </c>
      <c r="H1551" s="70">
        <f t="shared" si="159"/>
        <v>63795184.82</v>
      </c>
      <c r="I1551" s="70">
        <f t="shared" si="159"/>
        <v>30669230.359999999</v>
      </c>
      <c r="J1551" s="70">
        <f t="shared" si="159"/>
        <v>36895991.710000001</v>
      </c>
      <c r="K1551" s="70">
        <f t="shared" si="159"/>
        <v>0</v>
      </c>
      <c r="L1551" s="70">
        <f t="shared" si="159"/>
        <v>0</v>
      </c>
      <c r="M1551" s="70">
        <f t="shared" si="159"/>
        <v>0</v>
      </c>
      <c r="N1551" s="70" t="s">
        <v>19</v>
      </c>
      <c r="O1551" s="70">
        <f>ROUND(SUM(O1529:O1550),2)</f>
        <v>39483051</v>
      </c>
      <c r="P1551" s="70">
        <f>ROUND(SUM(P1529:P1550),2)</f>
        <v>8025643.6500000004</v>
      </c>
      <c r="Q1551" s="70">
        <f>ROUND(SUM(Q1529:Q1550),2)</f>
        <v>0</v>
      </c>
      <c r="R1551" s="70">
        <f>ROUND(SUM(R1529:R1550),2)</f>
        <v>0</v>
      </c>
      <c r="S1551" s="70">
        <f>ROUND(SUM(S1529:S1550),2)</f>
        <v>0</v>
      </c>
    </row>
    <row r="1552" spans="1:19" ht="15.75" hidden="1" x14ac:dyDescent="0.25">
      <c r="A1552" s="216" t="s">
        <v>104</v>
      </c>
      <c r="B1552" s="217"/>
      <c r="C1552" s="218"/>
      <c r="D1552" s="134"/>
      <c r="E1552" s="64"/>
      <c r="F1552" s="64"/>
      <c r="G1552" s="64"/>
      <c r="H1552" s="64"/>
      <c r="I1552" s="64"/>
      <c r="J1552" s="64"/>
      <c r="K1552" s="64"/>
      <c r="L1552" s="43"/>
      <c r="M1552" s="64"/>
      <c r="N1552" s="69"/>
      <c r="O1552" s="64"/>
      <c r="P1552" s="64"/>
      <c r="Q1552" s="64"/>
      <c r="R1552" s="64"/>
      <c r="S1552" s="69"/>
    </row>
    <row r="1553" spans="1:19" hidden="1" x14ac:dyDescent="0.25">
      <c r="A1553" s="55">
        <v>62</v>
      </c>
      <c r="B1553" s="67" t="s">
        <v>105</v>
      </c>
      <c r="C1553" s="129">
        <f t="shared" ref="C1553:C1561" si="160">ROUND(SUM(D1553+E1553+F1553+G1553+H1553+I1553+J1553+K1553+M1553+O1553+P1553+Q1553+R1553+S1553),2)</f>
        <v>2226727.62</v>
      </c>
      <c r="D1553" s="63">
        <f t="shared" ref="D1553:D1560" si="161">ROUND((F1553+G1553+H1553+I1553+J1553+K1553+M1553+O1553+P1553+Q1553+R1553+S1553)*0.0214,2)</f>
        <v>46653.58</v>
      </c>
      <c r="E1553" s="64"/>
      <c r="F1553" s="68">
        <v>521880.21</v>
      </c>
      <c r="G1553" s="68">
        <v>1658193.83</v>
      </c>
      <c r="H1553" s="68"/>
      <c r="I1553" s="68"/>
      <c r="J1553" s="68"/>
      <c r="K1553" s="64"/>
      <c r="L1553" s="65"/>
      <c r="M1553" s="64"/>
      <c r="N1553" s="64"/>
      <c r="O1553" s="64"/>
      <c r="P1553" s="64"/>
      <c r="Q1553" s="66"/>
      <c r="R1553" s="64"/>
      <c r="S1553" s="64"/>
    </row>
    <row r="1554" spans="1:19" hidden="1" x14ac:dyDescent="0.25">
      <c r="A1554" s="55">
        <v>63</v>
      </c>
      <c r="B1554" s="67" t="s">
        <v>106</v>
      </c>
      <c r="C1554" s="129">
        <f t="shared" si="160"/>
        <v>3106980.86</v>
      </c>
      <c r="D1554" s="63">
        <f t="shared" si="161"/>
        <v>65096.33</v>
      </c>
      <c r="E1554" s="64"/>
      <c r="F1554" s="68">
        <v>553429.25</v>
      </c>
      <c r="G1554" s="64">
        <v>1758436.04</v>
      </c>
      <c r="H1554" s="64"/>
      <c r="I1554" s="64"/>
      <c r="J1554" s="64">
        <v>730019.24</v>
      </c>
      <c r="K1554" s="64"/>
      <c r="L1554" s="65"/>
      <c r="M1554" s="64"/>
      <c r="N1554" s="64"/>
      <c r="O1554" s="68"/>
      <c r="P1554" s="64"/>
      <c r="Q1554" s="68"/>
      <c r="R1554" s="64"/>
      <c r="S1554" s="64"/>
    </row>
    <row r="1555" spans="1:19" hidden="1" x14ac:dyDescent="0.25">
      <c r="A1555" s="55">
        <v>64</v>
      </c>
      <c r="B1555" s="67" t="s">
        <v>107</v>
      </c>
      <c r="C1555" s="129">
        <f t="shared" si="160"/>
        <v>1615249.43</v>
      </c>
      <c r="D1555" s="63">
        <f>ROUND((F1555+G1555+H1555+I1555+J1555+K1555+M1555+O1555+P1555+Q1555+R1555+S1555)*0.0214,2)</f>
        <v>33842.120000000003</v>
      </c>
      <c r="E1555" s="64"/>
      <c r="F1555" s="64"/>
      <c r="G1555" s="64">
        <v>1581407.31</v>
      </c>
      <c r="H1555" s="64"/>
      <c r="I1555" s="64"/>
      <c r="J1555" s="64"/>
      <c r="K1555" s="64"/>
      <c r="L1555" s="65"/>
      <c r="M1555" s="64"/>
      <c r="N1555" s="64"/>
      <c r="O1555" s="69"/>
      <c r="P1555" s="64"/>
      <c r="Q1555" s="68"/>
      <c r="R1555" s="64"/>
      <c r="S1555" s="64"/>
    </row>
    <row r="1556" spans="1:19" hidden="1" x14ac:dyDescent="0.25">
      <c r="A1556" s="55">
        <v>65</v>
      </c>
      <c r="B1556" s="67" t="s">
        <v>108</v>
      </c>
      <c r="C1556" s="129">
        <f t="shared" si="160"/>
        <v>1627606.53</v>
      </c>
      <c r="D1556" s="63">
        <f>ROUND((F1556+G1556+H1556+I1556+J1556+K1556+M1556+O1556+P1556+Q1556+R1556+S1556)*0.0214,2)</f>
        <v>34101.019999999997</v>
      </c>
      <c r="E1556" s="64"/>
      <c r="F1556" s="64"/>
      <c r="G1556" s="64">
        <v>1593505.51</v>
      </c>
      <c r="H1556" s="64"/>
      <c r="I1556" s="64"/>
      <c r="J1556" s="64"/>
      <c r="K1556" s="64"/>
      <c r="L1556" s="65"/>
      <c r="M1556" s="64"/>
      <c r="N1556" s="64"/>
      <c r="O1556" s="69"/>
      <c r="P1556" s="64"/>
      <c r="Q1556" s="66"/>
      <c r="R1556" s="64"/>
      <c r="S1556" s="64"/>
    </row>
    <row r="1557" spans="1:19" hidden="1" x14ac:dyDescent="0.25">
      <c r="A1557" s="55">
        <v>66</v>
      </c>
      <c r="B1557" s="62" t="s">
        <v>110</v>
      </c>
      <c r="C1557" s="129">
        <f t="shared" si="160"/>
        <v>32842626.390000001</v>
      </c>
      <c r="D1557" s="63">
        <f t="shared" si="161"/>
        <v>688106.72</v>
      </c>
      <c r="E1557" s="64"/>
      <c r="F1557" s="64"/>
      <c r="G1557" s="64">
        <v>12923097.59</v>
      </c>
      <c r="H1557" s="64">
        <v>9380374.8000000007</v>
      </c>
      <c r="I1557" s="64">
        <v>4485990.09</v>
      </c>
      <c r="J1557" s="64">
        <v>5365057.1900000004</v>
      </c>
      <c r="K1557" s="64"/>
      <c r="L1557" s="65"/>
      <c r="M1557" s="64"/>
      <c r="N1557" s="64"/>
      <c r="O1557" s="64"/>
      <c r="P1557" s="64"/>
      <c r="Q1557" s="68"/>
      <c r="R1557" s="64"/>
      <c r="S1557" s="64"/>
    </row>
    <row r="1558" spans="1:19" hidden="1" x14ac:dyDescent="0.25">
      <c r="A1558" s="55">
        <v>67</v>
      </c>
      <c r="B1558" s="62" t="s">
        <v>113</v>
      </c>
      <c r="C1558" s="129">
        <f t="shared" si="160"/>
        <v>5337847.28</v>
      </c>
      <c r="D1558" s="63">
        <f t="shared" si="161"/>
        <v>111836.63</v>
      </c>
      <c r="E1558" s="64"/>
      <c r="F1558" s="64"/>
      <c r="G1558" s="64"/>
      <c r="H1558" s="64"/>
      <c r="I1558" s="64"/>
      <c r="J1558" s="64"/>
      <c r="K1558" s="64"/>
      <c r="L1558" s="65"/>
      <c r="M1558" s="64"/>
      <c r="N1558" s="64"/>
      <c r="O1558" s="64"/>
      <c r="P1558" s="64"/>
      <c r="Q1558" s="68">
        <v>5226010.6500000004</v>
      </c>
      <c r="R1558" s="64"/>
      <c r="S1558" s="64"/>
    </row>
    <row r="1559" spans="1:19" hidden="1" x14ac:dyDescent="0.25">
      <c r="A1559" s="55">
        <v>68</v>
      </c>
      <c r="B1559" s="62" t="s">
        <v>121</v>
      </c>
      <c r="C1559" s="129">
        <f t="shared" si="160"/>
        <v>41626983.490000002</v>
      </c>
      <c r="D1559" s="63">
        <f t="shared" si="161"/>
        <v>872153.36</v>
      </c>
      <c r="E1559" s="64"/>
      <c r="F1559" s="64"/>
      <c r="G1559" s="64">
        <v>12849745.5</v>
      </c>
      <c r="H1559" s="64"/>
      <c r="I1559" s="64"/>
      <c r="J1559" s="64"/>
      <c r="K1559" s="64"/>
      <c r="L1559" s="65"/>
      <c r="M1559" s="64"/>
      <c r="N1559" s="64" t="s">
        <v>56</v>
      </c>
      <c r="O1559" s="64">
        <v>10782889.130000001</v>
      </c>
      <c r="P1559" s="64"/>
      <c r="Q1559" s="66">
        <v>17122195.5</v>
      </c>
      <c r="R1559" s="64"/>
      <c r="S1559" s="64"/>
    </row>
    <row r="1560" spans="1:19" hidden="1" x14ac:dyDescent="0.25">
      <c r="A1560" s="55">
        <v>69</v>
      </c>
      <c r="B1560" s="62" t="s">
        <v>122</v>
      </c>
      <c r="C1560" s="129">
        <f t="shared" si="160"/>
        <v>21731713.5</v>
      </c>
      <c r="D1560" s="63">
        <f t="shared" si="161"/>
        <v>455314.93</v>
      </c>
      <c r="E1560" s="64"/>
      <c r="F1560" s="64">
        <v>2256067.33</v>
      </c>
      <c r="G1560" s="64">
        <v>7168305.7699999996</v>
      </c>
      <c r="H1560" s="64"/>
      <c r="I1560" s="64"/>
      <c r="J1560" s="64">
        <v>2975940.57</v>
      </c>
      <c r="K1560" s="64"/>
      <c r="L1560" s="65"/>
      <c r="M1560" s="64"/>
      <c r="N1560" s="64"/>
      <c r="O1560" s="64"/>
      <c r="P1560" s="64">
        <v>3328488.29</v>
      </c>
      <c r="Q1560" s="66">
        <v>5547596.6100000003</v>
      </c>
      <c r="R1560" s="64"/>
      <c r="S1560" s="64"/>
    </row>
    <row r="1561" spans="1:19" hidden="1" x14ac:dyDescent="0.25">
      <c r="A1561" s="190" t="s">
        <v>126</v>
      </c>
      <c r="B1561" s="191"/>
      <c r="C1561" s="100">
        <f t="shared" si="160"/>
        <v>110115735.09999999</v>
      </c>
      <c r="D1561" s="70">
        <f t="shared" ref="D1561:M1561" si="162">ROUND(SUM(D1553:D1560),2)</f>
        <v>2307104.69</v>
      </c>
      <c r="E1561" s="70">
        <f t="shared" si="162"/>
        <v>0</v>
      </c>
      <c r="F1561" s="70">
        <f t="shared" si="162"/>
        <v>3331376.79</v>
      </c>
      <c r="G1561" s="70">
        <f t="shared" si="162"/>
        <v>39532691.549999997</v>
      </c>
      <c r="H1561" s="70">
        <f t="shared" si="162"/>
        <v>9380374.8000000007</v>
      </c>
      <c r="I1561" s="70">
        <f t="shared" si="162"/>
        <v>4485990.09</v>
      </c>
      <c r="J1561" s="70">
        <f t="shared" si="162"/>
        <v>9071017</v>
      </c>
      <c r="K1561" s="70">
        <f t="shared" si="162"/>
        <v>0</v>
      </c>
      <c r="L1561" s="70">
        <f t="shared" si="162"/>
        <v>0</v>
      </c>
      <c r="M1561" s="70">
        <f t="shared" si="162"/>
        <v>0</v>
      </c>
      <c r="N1561" s="135" t="s">
        <v>19</v>
      </c>
      <c r="O1561" s="70">
        <f>ROUND(SUM(O1553:O1560),2)</f>
        <v>10782889.130000001</v>
      </c>
      <c r="P1561" s="70">
        <f>ROUND(SUM(P1553:P1560),2)</f>
        <v>3328488.29</v>
      </c>
      <c r="Q1561" s="70">
        <f>ROUND(SUM(Q1553:Q1560),2)</f>
        <v>27895802.760000002</v>
      </c>
      <c r="R1561" s="70">
        <f>ROUND(SUM(R1553:R1560),2)</f>
        <v>0</v>
      </c>
      <c r="S1561" s="70">
        <f>ROUND(SUM(S1553:S1560),2)</f>
        <v>0</v>
      </c>
    </row>
    <row r="1562" spans="1:19" ht="15.75" hidden="1" x14ac:dyDescent="0.25">
      <c r="A1562" s="216" t="s">
        <v>127</v>
      </c>
      <c r="B1562" s="217"/>
      <c r="C1562" s="218"/>
      <c r="D1562" s="134"/>
      <c r="E1562" s="64"/>
      <c r="F1562" s="64"/>
      <c r="G1562" s="64"/>
      <c r="H1562" s="64"/>
      <c r="I1562" s="64"/>
      <c r="J1562" s="64"/>
      <c r="K1562" s="64"/>
      <c r="L1562" s="43"/>
      <c r="M1562" s="64"/>
      <c r="N1562" s="69"/>
      <c r="O1562" s="64"/>
      <c r="P1562" s="64"/>
      <c r="Q1562" s="64"/>
      <c r="R1562" s="64"/>
      <c r="S1562" s="69"/>
    </row>
    <row r="1563" spans="1:19" hidden="1" x14ac:dyDescent="0.25">
      <c r="A1563" s="55">
        <v>70</v>
      </c>
      <c r="B1563" s="62" t="s">
        <v>793</v>
      </c>
      <c r="C1563" s="129">
        <f t="shared" ref="C1563:C1608" si="163">ROUND(SUM(D1563+E1563+F1563+G1563+H1563+I1563+J1563+K1563+M1563+O1563+P1563+Q1563+R1563+S1563),2)</f>
        <v>7204919.5</v>
      </c>
      <c r="D1563" s="63">
        <f t="shared" ref="D1563:D1608" si="164">ROUND((F1563+G1563+H1563+I1563+J1563+K1563+M1563+O1563+P1563+Q1563+R1563+S1563)*0.0214,2)</f>
        <v>150954.84</v>
      </c>
      <c r="E1563" s="64"/>
      <c r="F1563" s="64"/>
      <c r="G1563" s="64"/>
      <c r="H1563" s="64"/>
      <c r="I1563" s="64"/>
      <c r="J1563" s="64"/>
      <c r="K1563" s="64"/>
      <c r="L1563" s="65"/>
      <c r="M1563" s="64"/>
      <c r="N1563" s="64"/>
      <c r="O1563" s="69"/>
      <c r="P1563" s="64"/>
      <c r="Q1563" s="66">
        <v>7053964.6600000001</v>
      </c>
      <c r="R1563" s="64"/>
      <c r="S1563" s="64"/>
    </row>
    <row r="1564" spans="1:19" hidden="1" x14ac:dyDescent="0.25">
      <c r="A1564" s="55">
        <v>71</v>
      </c>
      <c r="B1564" s="62" t="s">
        <v>794</v>
      </c>
      <c r="C1564" s="129">
        <f t="shared" si="163"/>
        <v>7024594.8899999997</v>
      </c>
      <c r="D1564" s="63">
        <f t="shared" si="164"/>
        <v>147176.75</v>
      </c>
      <c r="E1564" s="64"/>
      <c r="F1564" s="64"/>
      <c r="G1564" s="64"/>
      <c r="H1564" s="64"/>
      <c r="I1564" s="64"/>
      <c r="J1564" s="64"/>
      <c r="K1564" s="68"/>
      <c r="L1564" s="65"/>
      <c r="M1564" s="64"/>
      <c r="N1564" s="64" t="s">
        <v>111</v>
      </c>
      <c r="O1564" s="64">
        <v>6877418.1399999997</v>
      </c>
      <c r="P1564" s="64"/>
      <c r="Q1564" s="69"/>
      <c r="R1564" s="64"/>
      <c r="S1564" s="64"/>
    </row>
    <row r="1565" spans="1:19" hidden="1" x14ac:dyDescent="0.25">
      <c r="A1565" s="55">
        <v>72</v>
      </c>
      <c r="B1565" s="62" t="s">
        <v>795</v>
      </c>
      <c r="C1565" s="129">
        <f t="shared" si="163"/>
        <v>15252117.970000001</v>
      </c>
      <c r="D1565" s="63">
        <f t="shared" si="164"/>
        <v>319556.81</v>
      </c>
      <c r="E1565" s="64"/>
      <c r="F1565" s="64"/>
      <c r="G1565" s="64"/>
      <c r="H1565" s="64"/>
      <c r="I1565" s="64"/>
      <c r="J1565" s="64"/>
      <c r="K1565" s="69"/>
      <c r="L1565" s="65"/>
      <c r="M1565" s="64"/>
      <c r="N1565" s="64" t="s">
        <v>111</v>
      </c>
      <c r="O1565" s="64">
        <v>6894281.8499999996</v>
      </c>
      <c r="P1565" s="64"/>
      <c r="Q1565" s="68">
        <v>8038279.3099999996</v>
      </c>
      <c r="R1565" s="64"/>
      <c r="S1565" s="64"/>
    </row>
    <row r="1566" spans="1:19" hidden="1" x14ac:dyDescent="0.25">
      <c r="A1566" s="55">
        <v>73</v>
      </c>
      <c r="B1566" s="67" t="s">
        <v>796</v>
      </c>
      <c r="C1566" s="129">
        <f t="shared" si="163"/>
        <v>6791162.8099999996</v>
      </c>
      <c r="D1566" s="63">
        <f t="shared" si="164"/>
        <v>142285.96</v>
      </c>
      <c r="E1566" s="64"/>
      <c r="F1566" s="68"/>
      <c r="G1566" s="68"/>
      <c r="H1566" s="68"/>
      <c r="I1566" s="68"/>
      <c r="J1566" s="68">
        <v>2056444.61</v>
      </c>
      <c r="K1566" s="64"/>
      <c r="L1566" s="65"/>
      <c r="M1566" s="64"/>
      <c r="N1566" s="64"/>
      <c r="O1566" s="64"/>
      <c r="P1566" s="64"/>
      <c r="Q1566" s="69">
        <v>4592432.24</v>
      </c>
      <c r="R1566" s="64"/>
      <c r="S1566" s="64"/>
    </row>
    <row r="1567" spans="1:19" hidden="1" x14ac:dyDescent="0.25">
      <c r="A1567" s="55">
        <v>74</v>
      </c>
      <c r="B1567" s="67" t="s">
        <v>797</v>
      </c>
      <c r="C1567" s="129">
        <f t="shared" si="163"/>
        <v>33788685.539999999</v>
      </c>
      <c r="D1567" s="63">
        <f t="shared" si="164"/>
        <v>707928.21</v>
      </c>
      <c r="E1567" s="64"/>
      <c r="F1567" s="64"/>
      <c r="G1567" s="64"/>
      <c r="H1567" s="69"/>
      <c r="I1567" s="69"/>
      <c r="J1567" s="69">
        <v>4861656.6900000004</v>
      </c>
      <c r="K1567" s="64"/>
      <c r="L1567" s="65"/>
      <c r="M1567" s="64"/>
      <c r="N1567" s="64" t="s">
        <v>56</v>
      </c>
      <c r="O1567" s="64">
        <v>13892085.23</v>
      </c>
      <c r="P1567" s="64"/>
      <c r="Q1567" s="66">
        <v>14327015.41</v>
      </c>
      <c r="R1567" s="64"/>
      <c r="S1567" s="64"/>
    </row>
    <row r="1568" spans="1:19" hidden="1" x14ac:dyDescent="0.25">
      <c r="A1568" s="55">
        <v>75</v>
      </c>
      <c r="B1568" s="67" t="s">
        <v>798</v>
      </c>
      <c r="C1568" s="129">
        <f t="shared" si="163"/>
        <v>4011776.59</v>
      </c>
      <c r="D1568" s="63">
        <f t="shared" si="164"/>
        <v>84053.28</v>
      </c>
      <c r="E1568" s="64"/>
      <c r="F1568" s="64"/>
      <c r="G1568" s="69"/>
      <c r="H1568" s="64"/>
      <c r="I1568" s="69"/>
      <c r="J1568" s="69">
        <v>3927723.31</v>
      </c>
      <c r="K1568" s="64"/>
      <c r="L1568" s="65"/>
      <c r="M1568" s="64"/>
      <c r="N1568" s="64"/>
      <c r="O1568" s="68"/>
      <c r="P1568" s="64"/>
      <c r="Q1568" s="66"/>
      <c r="R1568" s="64"/>
      <c r="S1568" s="64"/>
    </row>
    <row r="1569" spans="1:19" hidden="1" x14ac:dyDescent="0.25">
      <c r="A1569" s="55">
        <v>76</v>
      </c>
      <c r="B1569" s="67" t="s">
        <v>799</v>
      </c>
      <c r="C1569" s="129">
        <f t="shared" si="163"/>
        <v>13219335.77</v>
      </c>
      <c r="D1569" s="63">
        <f t="shared" si="164"/>
        <v>276966.7</v>
      </c>
      <c r="E1569" s="64"/>
      <c r="F1569" s="69"/>
      <c r="G1569" s="69"/>
      <c r="H1569" s="69"/>
      <c r="I1569" s="69"/>
      <c r="J1569" s="69">
        <v>4002971.58</v>
      </c>
      <c r="K1569" s="64"/>
      <c r="L1569" s="65"/>
      <c r="M1569" s="64"/>
      <c r="N1569" s="64"/>
      <c r="O1569" s="68"/>
      <c r="P1569" s="64"/>
      <c r="Q1569" s="66">
        <v>8939397.4900000002</v>
      </c>
      <c r="R1569" s="64"/>
      <c r="S1569" s="64"/>
    </row>
    <row r="1570" spans="1:19" hidden="1" x14ac:dyDescent="0.25">
      <c r="A1570" s="55">
        <v>77</v>
      </c>
      <c r="B1570" s="67" t="s">
        <v>800</v>
      </c>
      <c r="C1570" s="129">
        <f t="shared" si="163"/>
        <v>5058984.84</v>
      </c>
      <c r="D1570" s="63">
        <f t="shared" si="164"/>
        <v>105994</v>
      </c>
      <c r="E1570" s="64"/>
      <c r="F1570" s="64"/>
      <c r="G1570" s="64"/>
      <c r="H1570" s="69"/>
      <c r="I1570" s="69"/>
      <c r="J1570" s="64">
        <v>4952990.84</v>
      </c>
      <c r="K1570" s="64"/>
      <c r="L1570" s="65"/>
      <c r="M1570" s="64"/>
      <c r="N1570" s="64"/>
      <c r="O1570" s="68"/>
      <c r="P1570" s="64"/>
      <c r="Q1570" s="66"/>
      <c r="R1570" s="64"/>
      <c r="S1570" s="64"/>
    </row>
    <row r="1571" spans="1:19" hidden="1" x14ac:dyDescent="0.25">
      <c r="A1571" s="55">
        <v>78</v>
      </c>
      <c r="B1571" s="67" t="s">
        <v>801</v>
      </c>
      <c r="C1571" s="129">
        <f t="shared" si="163"/>
        <v>12324438.84</v>
      </c>
      <c r="D1571" s="63">
        <f t="shared" si="164"/>
        <v>258217.14</v>
      </c>
      <c r="E1571" s="64"/>
      <c r="F1571" s="68">
        <v>2403160.81</v>
      </c>
      <c r="G1571" s="64"/>
      <c r="H1571" s="64"/>
      <c r="I1571" s="64"/>
      <c r="J1571" s="64"/>
      <c r="K1571" s="64"/>
      <c r="L1571" s="65"/>
      <c r="M1571" s="64"/>
      <c r="N1571" s="64" t="s">
        <v>111</v>
      </c>
      <c r="O1571" s="66">
        <v>9663060.8900000006</v>
      </c>
      <c r="P1571" s="64"/>
      <c r="Q1571" s="66"/>
      <c r="R1571" s="64"/>
      <c r="S1571" s="64"/>
    </row>
    <row r="1572" spans="1:19" hidden="1" x14ac:dyDescent="0.25">
      <c r="A1572" s="55">
        <v>79</v>
      </c>
      <c r="B1572" s="67" t="s">
        <v>802</v>
      </c>
      <c r="C1572" s="129">
        <f t="shared" si="163"/>
        <v>2614151.0299999998</v>
      </c>
      <c r="D1572" s="63">
        <f t="shared" si="164"/>
        <v>54770.74</v>
      </c>
      <c r="E1572" s="64"/>
      <c r="F1572" s="68">
        <v>739926.05</v>
      </c>
      <c r="G1572" s="68"/>
      <c r="H1572" s="68"/>
      <c r="I1572" s="68"/>
      <c r="J1572" s="68"/>
      <c r="K1572" s="64"/>
      <c r="L1572" s="65"/>
      <c r="M1572" s="64"/>
      <c r="N1572" s="64"/>
      <c r="O1572" s="69"/>
      <c r="P1572" s="69"/>
      <c r="Q1572" s="66">
        <v>1819454.24</v>
      </c>
      <c r="R1572" s="64"/>
      <c r="S1572" s="64"/>
    </row>
    <row r="1573" spans="1:19" hidden="1" x14ac:dyDescent="0.25">
      <c r="A1573" s="55">
        <v>80</v>
      </c>
      <c r="B1573" s="67" t="s">
        <v>803</v>
      </c>
      <c r="C1573" s="129">
        <f t="shared" si="163"/>
        <v>4813629.5199999996</v>
      </c>
      <c r="D1573" s="63">
        <f t="shared" si="164"/>
        <v>100853.41</v>
      </c>
      <c r="E1573" s="64"/>
      <c r="F1573" s="68"/>
      <c r="G1573" s="64"/>
      <c r="H1573" s="64"/>
      <c r="I1573" s="64"/>
      <c r="J1573" s="64"/>
      <c r="K1573" s="64"/>
      <c r="L1573" s="65"/>
      <c r="M1573" s="64"/>
      <c r="N1573" s="64" t="s">
        <v>111</v>
      </c>
      <c r="O1573" s="66">
        <v>2930391.2</v>
      </c>
      <c r="P1573" s="69"/>
      <c r="Q1573" s="66">
        <v>1782384.91</v>
      </c>
      <c r="R1573" s="64"/>
      <c r="S1573" s="64"/>
    </row>
    <row r="1574" spans="1:19" hidden="1" x14ac:dyDescent="0.25">
      <c r="A1574" s="55">
        <v>81</v>
      </c>
      <c r="B1574" s="67" t="s">
        <v>804</v>
      </c>
      <c r="C1574" s="129">
        <f t="shared" si="163"/>
        <v>1863269.76</v>
      </c>
      <c r="D1574" s="63">
        <f t="shared" si="164"/>
        <v>39038.550000000003</v>
      </c>
      <c r="E1574" s="64"/>
      <c r="F1574" s="68"/>
      <c r="G1574" s="68"/>
      <c r="H1574" s="66"/>
      <c r="I1574" s="66"/>
      <c r="J1574" s="66"/>
      <c r="K1574" s="64"/>
      <c r="L1574" s="65"/>
      <c r="M1574" s="64"/>
      <c r="N1574" s="64"/>
      <c r="O1574" s="64"/>
      <c r="P1574" s="64"/>
      <c r="Q1574" s="69">
        <v>1824231.21</v>
      </c>
      <c r="R1574" s="64"/>
      <c r="S1574" s="64"/>
    </row>
    <row r="1575" spans="1:19" hidden="1" x14ac:dyDescent="0.25">
      <c r="A1575" s="55">
        <v>82</v>
      </c>
      <c r="B1575" s="62" t="s">
        <v>805</v>
      </c>
      <c r="C1575" s="129">
        <f t="shared" si="163"/>
        <v>4018386.85</v>
      </c>
      <c r="D1575" s="63">
        <f t="shared" si="164"/>
        <v>84191.77</v>
      </c>
      <c r="E1575" s="64"/>
      <c r="F1575" s="64">
        <v>303834.37</v>
      </c>
      <c r="G1575" s="64">
        <v>965386.82</v>
      </c>
      <c r="H1575" s="64">
        <v>700750.2</v>
      </c>
      <c r="I1575" s="64">
        <v>335114.37</v>
      </c>
      <c r="J1575" s="64">
        <v>400782.82</v>
      </c>
      <c r="K1575" s="64"/>
      <c r="L1575" s="65"/>
      <c r="M1575" s="69"/>
      <c r="N1575" s="69" t="s">
        <v>111</v>
      </c>
      <c r="O1575" s="66">
        <v>1228326.5</v>
      </c>
      <c r="P1575" s="64"/>
      <c r="Q1575" s="68"/>
      <c r="R1575" s="64"/>
      <c r="S1575" s="64"/>
    </row>
    <row r="1576" spans="1:19" hidden="1" x14ac:dyDescent="0.25">
      <c r="A1576" s="55">
        <v>83</v>
      </c>
      <c r="B1576" s="97" t="s">
        <v>998</v>
      </c>
      <c r="C1576" s="129">
        <f t="shared" si="163"/>
        <v>3055967.32</v>
      </c>
      <c r="D1576" s="63">
        <f t="shared" si="164"/>
        <v>61039.48</v>
      </c>
      <c r="E1576" s="64">
        <v>142615.60999999999</v>
      </c>
      <c r="F1576" s="66"/>
      <c r="G1576" s="66"/>
      <c r="H1576" s="66"/>
      <c r="I1576" s="66"/>
      <c r="J1576" s="66"/>
      <c r="K1576" s="64"/>
      <c r="L1576" s="65">
        <v>1</v>
      </c>
      <c r="M1576" s="64">
        <v>2852312.23</v>
      </c>
      <c r="N1576" s="64"/>
      <c r="O1576" s="64"/>
      <c r="P1576" s="64"/>
      <c r="Q1576" s="64"/>
      <c r="R1576" s="64"/>
      <c r="S1576" s="64"/>
    </row>
    <row r="1577" spans="1:19" hidden="1" x14ac:dyDescent="0.25">
      <c r="A1577" s="55">
        <v>84</v>
      </c>
      <c r="B1577" s="67" t="s">
        <v>1101</v>
      </c>
      <c r="C1577" s="129">
        <f t="shared" si="163"/>
        <v>7938174.6799999997</v>
      </c>
      <c r="D1577" s="63">
        <f t="shared" si="164"/>
        <v>162227.07</v>
      </c>
      <c r="E1577" s="64">
        <v>195243.31</v>
      </c>
      <c r="F1577" s="66"/>
      <c r="G1577" s="66"/>
      <c r="H1577" s="66"/>
      <c r="I1577" s="66"/>
      <c r="J1577" s="66"/>
      <c r="K1577" s="64"/>
      <c r="L1577" s="65">
        <v>2</v>
      </c>
      <c r="M1577" s="64">
        <v>7580704.2999999998</v>
      </c>
      <c r="N1577" s="64"/>
      <c r="O1577" s="64"/>
      <c r="P1577" s="64"/>
      <c r="Q1577" s="68"/>
      <c r="R1577" s="64"/>
      <c r="S1577" s="64"/>
    </row>
    <row r="1578" spans="1:19" hidden="1" x14ac:dyDescent="0.25">
      <c r="A1578" s="55">
        <v>85</v>
      </c>
      <c r="B1578" s="67" t="s">
        <v>806</v>
      </c>
      <c r="C1578" s="129">
        <f t="shared" si="163"/>
        <v>4933342.53</v>
      </c>
      <c r="D1578" s="63">
        <f t="shared" si="164"/>
        <v>103361.59</v>
      </c>
      <c r="E1578" s="64"/>
      <c r="F1578" s="68"/>
      <c r="G1578" s="68"/>
      <c r="H1578" s="68"/>
      <c r="I1578" s="68"/>
      <c r="J1578" s="68"/>
      <c r="K1578" s="64"/>
      <c r="L1578" s="65"/>
      <c r="M1578" s="64"/>
      <c r="N1578" s="64"/>
      <c r="O1578" s="64"/>
      <c r="P1578" s="64"/>
      <c r="Q1578" s="68">
        <v>4829980.9400000004</v>
      </c>
      <c r="R1578" s="64"/>
      <c r="S1578" s="64"/>
    </row>
    <row r="1579" spans="1:19" hidden="1" x14ac:dyDescent="0.25">
      <c r="A1579" s="55">
        <v>86</v>
      </c>
      <c r="B1579" s="62" t="s">
        <v>132</v>
      </c>
      <c r="C1579" s="129">
        <f t="shared" si="163"/>
        <v>5657815.2699999996</v>
      </c>
      <c r="D1579" s="63">
        <f t="shared" si="164"/>
        <v>118540.48</v>
      </c>
      <c r="E1579" s="64"/>
      <c r="F1579" s="64"/>
      <c r="G1579" s="64"/>
      <c r="H1579" s="64"/>
      <c r="I1579" s="64"/>
      <c r="J1579" s="64"/>
      <c r="K1579" s="64"/>
      <c r="L1579" s="50"/>
      <c r="M1579" s="64"/>
      <c r="N1579" s="64" t="s">
        <v>56</v>
      </c>
      <c r="O1579" s="66">
        <v>5539274.79</v>
      </c>
      <c r="P1579" s="64"/>
      <c r="Q1579" s="68"/>
      <c r="R1579" s="64"/>
      <c r="S1579" s="64"/>
    </row>
    <row r="1580" spans="1:19" hidden="1" x14ac:dyDescent="0.25">
      <c r="A1580" s="55">
        <v>87</v>
      </c>
      <c r="B1580" s="67" t="s">
        <v>335</v>
      </c>
      <c r="C1580" s="129">
        <f t="shared" si="163"/>
        <v>1436572.42</v>
      </c>
      <c r="D1580" s="63">
        <f t="shared" si="164"/>
        <v>27149.78</v>
      </c>
      <c r="E1580" s="64">
        <v>140741.42000000001</v>
      </c>
      <c r="F1580" s="68"/>
      <c r="G1580" s="68"/>
      <c r="H1580" s="68"/>
      <c r="I1580" s="68"/>
      <c r="J1580" s="68"/>
      <c r="K1580" s="64">
        <v>1268681.22</v>
      </c>
      <c r="L1580" s="65"/>
      <c r="M1580" s="64"/>
      <c r="N1580" s="64"/>
      <c r="O1580" s="64"/>
      <c r="P1580" s="64"/>
      <c r="Q1580" s="68"/>
      <c r="R1580" s="64"/>
      <c r="S1580" s="64"/>
    </row>
    <row r="1581" spans="1:19" hidden="1" x14ac:dyDescent="0.25">
      <c r="A1581" s="55">
        <v>88</v>
      </c>
      <c r="B1581" s="67" t="s">
        <v>135</v>
      </c>
      <c r="C1581" s="129">
        <f>ROUND(SUM(D1581+E1581+F1581+G1581+H1581+I1581+J1581+K1581+M1581+O1581+P1581+Q1581+R1581+S1581),2)</f>
        <v>5873362.5300000003</v>
      </c>
      <c r="D1581" s="63">
        <f>ROUND((F1581+G1581+H1581+I1581+J1581+K1581+M1581+O1581+P1581+Q1581+R1581+S1581)*0.0214,2)</f>
        <v>123056.55</v>
      </c>
      <c r="E1581" s="64"/>
      <c r="F1581" s="64"/>
      <c r="G1581" s="68">
        <v>1227518.56</v>
      </c>
      <c r="H1581" s="64"/>
      <c r="I1581" s="64"/>
      <c r="J1581" s="64">
        <v>509600.19</v>
      </c>
      <c r="K1581" s="64"/>
      <c r="L1581" s="50"/>
      <c r="M1581" s="64"/>
      <c r="N1581" s="64"/>
      <c r="O1581" s="68"/>
      <c r="P1581" s="69"/>
      <c r="Q1581" s="64"/>
      <c r="R1581" s="64">
        <v>4013187.2300000004</v>
      </c>
      <c r="S1581" s="64"/>
    </row>
    <row r="1582" spans="1:19" hidden="1" x14ac:dyDescent="0.25">
      <c r="A1582" s="55">
        <v>89</v>
      </c>
      <c r="B1582" s="67" t="s">
        <v>136</v>
      </c>
      <c r="C1582" s="129">
        <f>ROUND(SUM(D1582+E1582+F1582+G1582+H1582+I1582+J1582+K1582+M1582+O1582+P1582+Q1582+R1582+S1582),2)</f>
        <v>973188.61</v>
      </c>
      <c r="D1582" s="63">
        <f>ROUND((F1582+G1582+H1582+I1582+J1582+K1582+M1582+O1582+P1582+Q1582+R1582+S1582)*0.0214,2)</f>
        <v>20389.89</v>
      </c>
      <c r="E1582" s="64"/>
      <c r="F1582" s="68"/>
      <c r="G1582" s="68"/>
      <c r="H1582" s="68">
        <v>398965.1</v>
      </c>
      <c r="I1582" s="68">
        <v>186893.02</v>
      </c>
      <c r="J1582" s="68">
        <v>366940.6</v>
      </c>
      <c r="K1582" s="64"/>
      <c r="L1582" s="50"/>
      <c r="M1582" s="64"/>
      <c r="N1582" s="64"/>
      <c r="O1582" s="68"/>
      <c r="P1582" s="64"/>
      <c r="Q1582" s="68"/>
      <c r="R1582" s="64"/>
      <c r="S1582" s="64"/>
    </row>
    <row r="1583" spans="1:19" hidden="1" x14ac:dyDescent="0.25">
      <c r="A1583" s="55">
        <v>90</v>
      </c>
      <c r="B1583" s="67" t="s">
        <v>137</v>
      </c>
      <c r="C1583" s="129">
        <f t="shared" si="163"/>
        <v>1379951.4</v>
      </c>
      <c r="D1583" s="63">
        <f t="shared" si="164"/>
        <v>25986.61</v>
      </c>
      <c r="E1583" s="64">
        <v>139637.35999999999</v>
      </c>
      <c r="F1583" s="68"/>
      <c r="G1583" s="68"/>
      <c r="H1583" s="68"/>
      <c r="I1583" s="68"/>
      <c r="J1583" s="68"/>
      <c r="K1583" s="64">
        <v>1214327.43</v>
      </c>
      <c r="L1583" s="65"/>
      <c r="M1583" s="64"/>
      <c r="N1583" s="64"/>
      <c r="O1583" s="64"/>
      <c r="P1583" s="64"/>
      <c r="Q1583" s="68"/>
      <c r="R1583" s="64"/>
      <c r="S1583" s="64"/>
    </row>
    <row r="1584" spans="1:19" hidden="1" x14ac:dyDescent="0.25">
      <c r="A1584" s="55">
        <v>91</v>
      </c>
      <c r="B1584" s="67" t="s">
        <v>140</v>
      </c>
      <c r="C1584" s="129">
        <f t="shared" si="163"/>
        <v>2288676.0099999998</v>
      </c>
      <c r="D1584" s="63">
        <f t="shared" si="164"/>
        <v>44624.97</v>
      </c>
      <c r="E1584" s="64">
        <v>158771.98000000001</v>
      </c>
      <c r="F1584" s="68"/>
      <c r="G1584" s="68"/>
      <c r="H1584" s="68"/>
      <c r="I1584" s="68"/>
      <c r="J1584" s="68"/>
      <c r="K1584" s="64">
        <v>2085279.06</v>
      </c>
      <c r="L1584" s="65"/>
      <c r="M1584" s="64"/>
      <c r="N1584" s="64"/>
      <c r="O1584" s="64"/>
      <c r="P1584" s="64"/>
      <c r="Q1584" s="68"/>
      <c r="R1584" s="64"/>
      <c r="S1584" s="64"/>
    </row>
    <row r="1585" spans="1:19" hidden="1" x14ac:dyDescent="0.25">
      <c r="A1585" s="55">
        <v>92</v>
      </c>
      <c r="B1585" s="67" t="s">
        <v>142</v>
      </c>
      <c r="C1585" s="129">
        <f t="shared" si="163"/>
        <v>14406416.039999999</v>
      </c>
      <c r="D1585" s="63">
        <f t="shared" si="164"/>
        <v>301837.96999999997</v>
      </c>
      <c r="E1585" s="64"/>
      <c r="F1585" s="64"/>
      <c r="G1585" s="69">
        <v>6381998.5800000001</v>
      </c>
      <c r="H1585" s="64">
        <v>3684748.93</v>
      </c>
      <c r="I1585" s="64">
        <v>1732873.9</v>
      </c>
      <c r="J1585" s="64">
        <v>2304956.66</v>
      </c>
      <c r="K1585" s="64"/>
      <c r="L1585" s="50"/>
      <c r="M1585" s="64"/>
      <c r="N1585" s="64"/>
      <c r="O1585" s="68"/>
      <c r="P1585" s="69"/>
      <c r="Q1585" s="64"/>
      <c r="R1585" s="64"/>
      <c r="S1585" s="64"/>
    </row>
    <row r="1586" spans="1:19" hidden="1" x14ac:dyDescent="0.25">
      <c r="A1586" s="55">
        <v>93</v>
      </c>
      <c r="B1586" s="67" t="s">
        <v>143</v>
      </c>
      <c r="C1586" s="129">
        <v>12236354.01</v>
      </c>
      <c r="D1586" s="63">
        <v>256371.62</v>
      </c>
      <c r="E1586" s="64"/>
      <c r="F1586" s="64"/>
      <c r="G1586" s="64"/>
      <c r="H1586" s="64">
        <v>5547969.29</v>
      </c>
      <c r="I1586" s="64">
        <v>3258964.88</v>
      </c>
      <c r="J1586" s="64">
        <v>3173048.22</v>
      </c>
      <c r="K1586" s="64"/>
      <c r="L1586" s="50"/>
      <c r="M1586" s="64"/>
      <c r="N1586" s="64"/>
      <c r="O1586" s="64"/>
      <c r="P1586" s="69"/>
      <c r="Q1586" s="64"/>
      <c r="R1586" s="64"/>
      <c r="S1586" s="64"/>
    </row>
    <row r="1587" spans="1:19" hidden="1" x14ac:dyDescent="0.25">
      <c r="A1587" s="55">
        <v>94</v>
      </c>
      <c r="B1587" s="67" t="s">
        <v>144</v>
      </c>
      <c r="C1587" s="129">
        <f>ROUND(SUM(D1587+E1587+F1587+G1587+H1587+I1587+J1587+K1587+M1587+O1587+P1587+Q1587+R1587+S1587),2)</f>
        <v>15109260.380000001</v>
      </c>
      <c r="D1587" s="63">
        <f>ROUND((F1587+G1587+H1587+I1587+J1587+K1587+M1587+O1587+P1587+Q1587+R1587+S1587)*0.0214,2)</f>
        <v>316563.71000000002</v>
      </c>
      <c r="E1587" s="64"/>
      <c r="F1587" s="68">
        <v>1881677.2</v>
      </c>
      <c r="G1587" s="64">
        <v>2973280.57</v>
      </c>
      <c r="H1587" s="69">
        <v>2158235.94</v>
      </c>
      <c r="I1587" s="69">
        <v>1032090.13</v>
      </c>
      <c r="J1587" s="69">
        <v>1234347.4099999999</v>
      </c>
      <c r="K1587" s="64"/>
      <c r="L1587" s="50"/>
      <c r="M1587" s="64"/>
      <c r="N1587" s="64"/>
      <c r="O1587" s="68"/>
      <c r="P1587" s="64"/>
      <c r="Q1587" s="68">
        <v>5513065.4199999999</v>
      </c>
      <c r="R1587" s="64"/>
      <c r="S1587" s="64"/>
    </row>
    <row r="1588" spans="1:19" hidden="1" x14ac:dyDescent="0.25">
      <c r="A1588" s="55">
        <v>95</v>
      </c>
      <c r="B1588" s="67" t="s">
        <v>886</v>
      </c>
      <c r="C1588" s="129">
        <f t="shared" si="163"/>
        <v>1791892.29</v>
      </c>
      <c r="D1588" s="63">
        <f t="shared" si="164"/>
        <v>34419.5</v>
      </c>
      <c r="E1588" s="64">
        <v>149085.14000000001</v>
      </c>
      <c r="F1588" s="68"/>
      <c r="G1588" s="68"/>
      <c r="H1588" s="68"/>
      <c r="I1588" s="68"/>
      <c r="J1588" s="68"/>
      <c r="K1588" s="64">
        <v>1608387.65</v>
      </c>
      <c r="L1588" s="65"/>
      <c r="M1588" s="64"/>
      <c r="N1588" s="64"/>
      <c r="O1588" s="64"/>
      <c r="P1588" s="64"/>
      <c r="Q1588" s="68"/>
      <c r="R1588" s="64"/>
      <c r="S1588" s="64"/>
    </row>
    <row r="1589" spans="1:19" hidden="1" x14ac:dyDescent="0.25">
      <c r="A1589" s="55">
        <v>96</v>
      </c>
      <c r="B1589" s="67" t="s">
        <v>415</v>
      </c>
      <c r="C1589" s="129">
        <f t="shared" si="163"/>
        <v>1285947.3799999999</v>
      </c>
      <c r="D1589" s="63">
        <f t="shared" si="164"/>
        <v>24055.47</v>
      </c>
      <c r="E1589" s="64">
        <v>137804.37</v>
      </c>
      <c r="F1589" s="68"/>
      <c r="G1589" s="68"/>
      <c r="H1589" s="68"/>
      <c r="I1589" s="68"/>
      <c r="J1589" s="68"/>
      <c r="K1589" s="64">
        <v>1124087.54</v>
      </c>
      <c r="L1589" s="65"/>
      <c r="M1589" s="64"/>
      <c r="N1589" s="64"/>
      <c r="O1589" s="64"/>
      <c r="P1589" s="64"/>
      <c r="Q1589" s="68"/>
      <c r="R1589" s="64"/>
      <c r="S1589" s="64"/>
    </row>
    <row r="1590" spans="1:19" hidden="1" x14ac:dyDescent="0.25">
      <c r="A1590" s="55">
        <v>97</v>
      </c>
      <c r="B1590" s="67" t="s">
        <v>145</v>
      </c>
      <c r="C1590" s="129">
        <f>ROUND(SUM(D1590+E1590+F1590+G1590+H1590+I1590+J1590+K1590+M1590+O1590+P1590+Q1590+R1590+S1590),2)</f>
        <v>1433419.9</v>
      </c>
      <c r="D1590" s="63"/>
      <c r="E1590" s="64"/>
      <c r="F1590" s="64"/>
      <c r="G1590" s="64">
        <v>1433419.9</v>
      </c>
      <c r="H1590" s="64"/>
      <c r="I1590" s="64"/>
      <c r="J1590" s="64"/>
      <c r="K1590" s="64"/>
      <c r="L1590" s="50"/>
      <c r="M1590" s="64"/>
      <c r="N1590" s="64"/>
      <c r="O1590" s="64"/>
      <c r="P1590" s="64"/>
      <c r="Q1590" s="64"/>
      <c r="R1590" s="64"/>
      <c r="S1590" s="64"/>
    </row>
    <row r="1591" spans="1:19" hidden="1" x14ac:dyDescent="0.25">
      <c r="A1591" s="55">
        <v>98</v>
      </c>
      <c r="B1591" s="67" t="s">
        <v>147</v>
      </c>
      <c r="C1591" s="129">
        <f>ROUND(SUM(D1591+E1591+F1591+G1591+H1591+I1591+J1591+K1591+M1591+O1591+P1591+Q1591+R1591+S1591),2)</f>
        <v>17373863.120000001</v>
      </c>
      <c r="D1591" s="63">
        <f>ROUND((F1591+G1591+H1591+I1591+J1591+K1591+M1591+O1591+P1591+Q1591+R1591+S1591)*0.0214,2)</f>
        <v>364010.84</v>
      </c>
      <c r="E1591" s="64"/>
      <c r="F1591" s="64">
        <v>1142303.1599999999</v>
      </c>
      <c r="G1591" s="69">
        <v>3609957.96</v>
      </c>
      <c r="H1591" s="69">
        <v>2620385.4</v>
      </c>
      <c r="I1591" s="69">
        <v>1253094.6599999999</v>
      </c>
      <c r="J1591" s="69">
        <v>1498661.88</v>
      </c>
      <c r="K1591" s="64"/>
      <c r="L1591" s="50"/>
      <c r="M1591" s="64"/>
      <c r="N1591" s="64"/>
      <c r="O1591" s="66"/>
      <c r="P1591" s="69"/>
      <c r="Q1591" s="66"/>
      <c r="R1591" s="64">
        <v>6885449.2200000007</v>
      </c>
      <c r="S1591" s="64"/>
    </row>
    <row r="1592" spans="1:19" hidden="1" x14ac:dyDescent="0.25">
      <c r="A1592" s="55">
        <v>99</v>
      </c>
      <c r="B1592" s="67" t="s">
        <v>148</v>
      </c>
      <c r="C1592" s="129">
        <f t="shared" si="163"/>
        <v>1774502.54</v>
      </c>
      <c r="D1592" s="63">
        <f t="shared" si="164"/>
        <v>34062.26</v>
      </c>
      <c r="E1592" s="64">
        <v>148746.04999999999</v>
      </c>
      <c r="F1592" s="68"/>
      <c r="G1592" s="68"/>
      <c r="H1592" s="68"/>
      <c r="I1592" s="68"/>
      <c r="J1592" s="68"/>
      <c r="K1592" s="64">
        <v>1591694.23</v>
      </c>
      <c r="L1592" s="65"/>
      <c r="M1592" s="64"/>
      <c r="N1592" s="64"/>
      <c r="O1592" s="64"/>
      <c r="P1592" s="64"/>
      <c r="Q1592" s="68"/>
      <c r="R1592" s="64"/>
      <c r="S1592" s="64"/>
    </row>
    <row r="1593" spans="1:19" hidden="1" x14ac:dyDescent="0.25">
      <c r="A1593" s="55">
        <v>100</v>
      </c>
      <c r="B1593" s="67" t="s">
        <v>151</v>
      </c>
      <c r="C1593" s="129">
        <f>ROUND(SUM(D1593+E1593+F1593+G1593+H1593+I1593+J1593+K1593+M1593+O1593+P1593+Q1593+R1593+S1593),2)</f>
        <v>7082884.4699999997</v>
      </c>
      <c r="D1593" s="63">
        <f>ROUND((F1593+G1593+H1593+I1593+J1593+K1593+M1593+O1593+P1593+Q1593+R1593+S1593)*0.0214,2)</f>
        <v>148398.01</v>
      </c>
      <c r="E1593" s="64"/>
      <c r="F1593" s="64"/>
      <c r="G1593" s="68"/>
      <c r="H1593" s="64"/>
      <c r="I1593" s="64"/>
      <c r="J1593" s="64"/>
      <c r="K1593" s="69"/>
      <c r="L1593" s="65"/>
      <c r="M1593" s="64"/>
      <c r="N1593" s="64"/>
      <c r="O1593" s="66"/>
      <c r="P1593" s="64"/>
      <c r="Q1593" s="64">
        <v>6934486.46</v>
      </c>
      <c r="R1593" s="64"/>
      <c r="S1593" s="64"/>
    </row>
    <row r="1594" spans="1:19" hidden="1" x14ac:dyDescent="0.25">
      <c r="A1594" s="55">
        <v>101</v>
      </c>
      <c r="B1594" s="67" t="s">
        <v>154</v>
      </c>
      <c r="C1594" s="129">
        <f>ROUND(SUM(D1594+E1594+F1594+G1594+H1594+I1594+J1594+K1594+M1594+O1594+P1594+Q1594+R1594+S1594),2)</f>
        <v>27778579.530000001</v>
      </c>
      <c r="D1594" s="63">
        <f>ROUND((F1594+G1594+H1594+I1594+J1594+K1594+M1594+O1594+P1594+Q1594+R1594+S1594)*0.0214,2)</f>
        <v>582006.66</v>
      </c>
      <c r="E1594" s="64"/>
      <c r="F1594" s="64">
        <v>2110858.5299999998</v>
      </c>
      <c r="G1594" s="64">
        <v>6670830.3099999996</v>
      </c>
      <c r="H1594" s="64">
        <v>4842202.1900000004</v>
      </c>
      <c r="I1594" s="64">
        <v>2315589.7999999998</v>
      </c>
      <c r="J1594" s="64">
        <v>2769372.72</v>
      </c>
      <c r="K1594" s="64"/>
      <c r="L1594" s="50"/>
      <c r="M1594" s="64"/>
      <c r="N1594" s="64" t="s">
        <v>56</v>
      </c>
      <c r="O1594" s="69">
        <v>8487719.3200000003</v>
      </c>
      <c r="P1594" s="64"/>
      <c r="Q1594" s="68"/>
      <c r="R1594" s="64"/>
      <c r="S1594" s="64"/>
    </row>
    <row r="1595" spans="1:19" hidden="1" x14ac:dyDescent="0.25">
      <c r="A1595" s="55">
        <v>102</v>
      </c>
      <c r="B1595" s="67" t="s">
        <v>155</v>
      </c>
      <c r="C1595" s="129">
        <f>ROUND(SUM(D1595+E1595+F1595+G1595+H1595+I1595+J1595+K1595+M1595+O1595+P1595+Q1595+R1595+S1595),2)</f>
        <v>27955618.859999999</v>
      </c>
      <c r="D1595" s="63">
        <f>ROUND((F1595+G1595+H1595+I1595+J1595+K1595+M1595+O1595+P1595+Q1595+R1595+S1595)*0.0214,2)</f>
        <v>585715.92000000004</v>
      </c>
      <c r="E1595" s="64"/>
      <c r="F1595" s="69">
        <v>2124311.52</v>
      </c>
      <c r="G1595" s="64">
        <v>6713345.0599999996</v>
      </c>
      <c r="H1595" s="64">
        <v>4873062.67</v>
      </c>
      <c r="I1595" s="64">
        <v>2330347.59</v>
      </c>
      <c r="J1595" s="64">
        <v>2787022.57</v>
      </c>
      <c r="K1595" s="64"/>
      <c r="L1595" s="50"/>
      <c r="M1595" s="64"/>
      <c r="N1595" s="64" t="s">
        <v>56</v>
      </c>
      <c r="O1595" s="68">
        <v>8541813.5299999993</v>
      </c>
      <c r="P1595" s="64"/>
      <c r="Q1595" s="68"/>
      <c r="R1595" s="64"/>
      <c r="S1595" s="64"/>
    </row>
    <row r="1596" spans="1:19" hidden="1" x14ac:dyDescent="0.25">
      <c r="A1596" s="55">
        <v>103</v>
      </c>
      <c r="B1596" s="67" t="s">
        <v>156</v>
      </c>
      <c r="C1596" s="129">
        <f t="shared" si="163"/>
        <v>19323947.489999998</v>
      </c>
      <c r="D1596" s="63">
        <f t="shared" si="164"/>
        <v>404868.29</v>
      </c>
      <c r="E1596" s="64"/>
      <c r="F1596" s="68"/>
      <c r="G1596" s="66">
        <v>7603687.4800000004</v>
      </c>
      <c r="H1596" s="64">
        <v>5519341.7400000002</v>
      </c>
      <c r="I1596" s="64">
        <v>2639404.75</v>
      </c>
      <c r="J1596" s="64">
        <v>3156645.23</v>
      </c>
      <c r="K1596" s="64"/>
      <c r="L1596" s="65"/>
      <c r="M1596" s="64"/>
      <c r="N1596" s="64"/>
      <c r="O1596" s="64"/>
      <c r="P1596" s="64"/>
      <c r="Q1596" s="68"/>
      <c r="R1596" s="64"/>
      <c r="S1596" s="64"/>
    </row>
    <row r="1597" spans="1:19" hidden="1" x14ac:dyDescent="0.25">
      <c r="A1597" s="55">
        <v>104</v>
      </c>
      <c r="B1597" s="67" t="s">
        <v>807</v>
      </c>
      <c r="C1597" s="129">
        <f t="shared" si="163"/>
        <v>4838522.59</v>
      </c>
      <c r="D1597" s="63">
        <f t="shared" si="164"/>
        <v>101374.96</v>
      </c>
      <c r="E1597" s="64"/>
      <c r="F1597" s="68"/>
      <c r="G1597" s="68">
        <v>1310555.19</v>
      </c>
      <c r="H1597" s="68"/>
      <c r="I1597" s="68"/>
      <c r="J1597" s="68">
        <v>544072.56999999995</v>
      </c>
      <c r="K1597" s="64"/>
      <c r="L1597" s="65"/>
      <c r="M1597" s="64"/>
      <c r="N1597" s="69" t="s">
        <v>111</v>
      </c>
      <c r="O1597" s="69">
        <v>1667502.26</v>
      </c>
      <c r="P1597" s="64"/>
      <c r="Q1597" s="69">
        <v>1215017.6100000001</v>
      </c>
      <c r="R1597" s="64"/>
      <c r="S1597" s="64"/>
    </row>
    <row r="1598" spans="1:19" hidden="1" x14ac:dyDescent="0.25">
      <c r="A1598" s="55">
        <v>105</v>
      </c>
      <c r="B1598" s="67" t="s">
        <v>808</v>
      </c>
      <c r="C1598" s="129">
        <f t="shared" si="163"/>
        <v>12241731.119999999</v>
      </c>
      <c r="D1598" s="63">
        <f t="shared" si="164"/>
        <v>256484.28</v>
      </c>
      <c r="E1598" s="64"/>
      <c r="F1598" s="68"/>
      <c r="G1598" s="68"/>
      <c r="H1598" s="68">
        <v>6102973.2000000002</v>
      </c>
      <c r="I1598" s="68">
        <v>2393679.3199999998</v>
      </c>
      <c r="J1598" s="68">
        <v>3488594.32</v>
      </c>
      <c r="K1598" s="64"/>
      <c r="L1598" s="65"/>
      <c r="M1598" s="64"/>
      <c r="N1598" s="59"/>
      <c r="O1598" s="61"/>
      <c r="P1598" s="64"/>
      <c r="Q1598" s="69"/>
      <c r="R1598" s="64"/>
      <c r="S1598" s="64"/>
    </row>
    <row r="1599" spans="1:19" hidden="1" x14ac:dyDescent="0.25">
      <c r="A1599" s="55">
        <v>106</v>
      </c>
      <c r="B1599" s="67" t="s">
        <v>809</v>
      </c>
      <c r="C1599" s="129">
        <f t="shared" si="163"/>
        <v>4777503.8</v>
      </c>
      <c r="D1599" s="63">
        <f t="shared" si="164"/>
        <v>100096.52</v>
      </c>
      <c r="E1599" s="64"/>
      <c r="F1599" s="68"/>
      <c r="G1599" s="68"/>
      <c r="H1599" s="68"/>
      <c r="I1599" s="68"/>
      <c r="J1599" s="68"/>
      <c r="K1599" s="64"/>
      <c r="L1599" s="65"/>
      <c r="M1599" s="64"/>
      <c r="N1599" s="64" t="s">
        <v>56</v>
      </c>
      <c r="O1599" s="66">
        <v>4677407.28</v>
      </c>
      <c r="P1599" s="64"/>
      <c r="Q1599" s="69"/>
      <c r="R1599" s="64"/>
      <c r="S1599" s="64"/>
    </row>
    <row r="1600" spans="1:19" hidden="1" x14ac:dyDescent="0.25">
      <c r="A1600" s="55">
        <v>107</v>
      </c>
      <c r="B1600" s="67" t="s">
        <v>362</v>
      </c>
      <c r="C1600" s="129">
        <f t="shared" si="163"/>
        <v>21774755.09</v>
      </c>
      <c r="D1600" s="63">
        <f t="shared" si="164"/>
        <v>456216.72</v>
      </c>
      <c r="E1600" s="64"/>
      <c r="F1600" s="68"/>
      <c r="G1600" s="68"/>
      <c r="H1600" s="68"/>
      <c r="I1600" s="68"/>
      <c r="J1600" s="68"/>
      <c r="K1600" s="64"/>
      <c r="L1600" s="65"/>
      <c r="M1600" s="64"/>
      <c r="N1600" s="64" t="s">
        <v>56</v>
      </c>
      <c r="O1600" s="66">
        <v>9579125.9399999995</v>
      </c>
      <c r="P1600" s="64"/>
      <c r="Q1600" s="66">
        <v>11739412.43</v>
      </c>
      <c r="R1600" s="64"/>
      <c r="S1600" s="64"/>
    </row>
    <row r="1601" spans="1:19" hidden="1" x14ac:dyDescent="0.25">
      <c r="A1601" s="55">
        <v>108</v>
      </c>
      <c r="B1601" s="67" t="s">
        <v>158</v>
      </c>
      <c r="C1601" s="129">
        <f>ROUND(SUM(D1601+E1601+F1601+G1601+H1601+I1601+J1601+K1601+M1601+O1601+P1601+Q1601+R1601+S1601),2)</f>
        <v>2088463.31</v>
      </c>
      <c r="D1601" s="63">
        <f>ROUND((F1601+G1601+H1601+I1601+J1601+K1601+M1601+O1601+P1601+Q1601+R1601+S1601)*0.0214,2)</f>
        <v>43756.72</v>
      </c>
      <c r="E1601" s="64"/>
      <c r="F1601" s="64"/>
      <c r="G1601" s="66"/>
      <c r="H1601" s="64">
        <v>1383219.96</v>
      </c>
      <c r="I1601" s="64">
        <v>661486.63</v>
      </c>
      <c r="J1601" s="64"/>
      <c r="K1601" s="64"/>
      <c r="L1601" s="50"/>
      <c r="M1601" s="64"/>
      <c r="N1601" s="64"/>
      <c r="O1601" s="64"/>
      <c r="P1601" s="64"/>
      <c r="Q1601" s="64"/>
      <c r="R1601" s="64"/>
      <c r="S1601" s="64"/>
    </row>
    <row r="1602" spans="1:19" hidden="1" x14ac:dyDescent="0.25">
      <c r="A1602" s="55">
        <v>109</v>
      </c>
      <c r="B1602" s="67" t="s">
        <v>810</v>
      </c>
      <c r="C1602" s="129">
        <f t="shared" si="163"/>
        <v>11283066.43</v>
      </c>
      <c r="D1602" s="63">
        <f t="shared" si="164"/>
        <v>236398.69</v>
      </c>
      <c r="E1602" s="64"/>
      <c r="F1602" s="69"/>
      <c r="G1602" s="68"/>
      <c r="H1602" s="64"/>
      <c r="I1602" s="64"/>
      <c r="J1602" s="64"/>
      <c r="K1602" s="64"/>
      <c r="L1602" s="65"/>
      <c r="M1602" s="64"/>
      <c r="N1602" s="64" t="s">
        <v>111</v>
      </c>
      <c r="O1602" s="69">
        <v>6390361.2999999998</v>
      </c>
      <c r="P1602" s="64"/>
      <c r="Q1602" s="69">
        <v>4656306.4400000004</v>
      </c>
      <c r="R1602" s="64"/>
      <c r="S1602" s="64"/>
    </row>
    <row r="1603" spans="1:19" hidden="1" x14ac:dyDescent="0.25">
      <c r="A1603" s="55">
        <v>110</v>
      </c>
      <c r="B1603" s="67" t="s">
        <v>159</v>
      </c>
      <c r="C1603" s="129">
        <f t="shared" si="163"/>
        <v>848928.83</v>
      </c>
      <c r="D1603" s="63">
        <f t="shared" si="164"/>
        <v>16956.39</v>
      </c>
      <c r="E1603" s="64">
        <f>K1603*0.05</f>
        <v>39617.735000000001</v>
      </c>
      <c r="F1603" s="69"/>
      <c r="G1603" s="68"/>
      <c r="H1603" s="64"/>
      <c r="I1603" s="64"/>
      <c r="J1603" s="64"/>
      <c r="K1603" s="64">
        <v>792354.7</v>
      </c>
      <c r="L1603" s="65"/>
      <c r="M1603" s="64"/>
      <c r="N1603" s="64"/>
      <c r="O1603" s="69"/>
      <c r="P1603" s="64"/>
      <c r="Q1603" s="69"/>
      <c r="R1603" s="64"/>
      <c r="S1603" s="64"/>
    </row>
    <row r="1604" spans="1:19" hidden="1" x14ac:dyDescent="0.25">
      <c r="A1604" s="55">
        <v>111</v>
      </c>
      <c r="B1604" s="67" t="s">
        <v>811</v>
      </c>
      <c r="C1604" s="129">
        <f t="shared" si="163"/>
        <v>7115774.6100000003</v>
      </c>
      <c r="D1604" s="63">
        <f t="shared" si="164"/>
        <v>149087.10999999999</v>
      </c>
      <c r="E1604" s="64"/>
      <c r="F1604" s="69"/>
      <c r="G1604" s="64"/>
      <c r="H1604" s="68"/>
      <c r="I1604" s="68"/>
      <c r="J1604" s="68"/>
      <c r="K1604" s="64"/>
      <c r="L1604" s="65"/>
      <c r="M1604" s="64"/>
      <c r="N1604" s="64"/>
      <c r="O1604" s="69"/>
      <c r="P1604" s="64"/>
      <c r="Q1604" s="69">
        <v>6966687.5</v>
      </c>
      <c r="R1604" s="64"/>
      <c r="S1604" s="64"/>
    </row>
    <row r="1605" spans="1:19" hidden="1" x14ac:dyDescent="0.25">
      <c r="A1605" s="55">
        <v>112</v>
      </c>
      <c r="B1605" s="67" t="s">
        <v>162</v>
      </c>
      <c r="C1605" s="129">
        <f>ROUND(SUM(D1605+E1605+F1605+G1605+H1605+I1605+J1605+K1605+M1605+O1605+P1605+Q1605+R1605+S1605),2)</f>
        <v>5338252.42</v>
      </c>
      <c r="D1605" s="63">
        <f>ROUND((F1605+G1605+H1605+I1605+J1605+K1605+M1605+O1605+P1605+Q1605+R1605+S1605)*0.0214,2)</f>
        <v>111845.12</v>
      </c>
      <c r="E1605" s="64"/>
      <c r="F1605" s="69">
        <v>2118185.6</v>
      </c>
      <c r="G1605" s="66"/>
      <c r="H1605" s="69"/>
      <c r="I1605" s="69"/>
      <c r="J1605" s="69"/>
      <c r="K1605" s="64"/>
      <c r="L1605" s="50"/>
      <c r="M1605" s="64"/>
      <c r="N1605" s="64"/>
      <c r="O1605" s="69"/>
      <c r="P1605" s="64">
        <v>3108221.7</v>
      </c>
      <c r="Q1605" s="69"/>
      <c r="R1605" s="64"/>
      <c r="S1605" s="64"/>
    </row>
    <row r="1606" spans="1:19" hidden="1" x14ac:dyDescent="0.25">
      <c r="A1606" s="55">
        <v>113</v>
      </c>
      <c r="B1606" s="67" t="s">
        <v>164</v>
      </c>
      <c r="C1606" s="129">
        <f>ROUND(SUM(D1606+E1606+F1606+G1606+H1606+I1606+J1606+K1606+M1606+O1606+P1606+Q1606+R1606+S1606),2)</f>
        <v>8980789.9399999995</v>
      </c>
      <c r="D1606" s="63">
        <f t="shared" si="164"/>
        <v>188162.23</v>
      </c>
      <c r="E1606" s="64"/>
      <c r="F1606" s="64"/>
      <c r="G1606" s="66">
        <v>6213227.3300000001</v>
      </c>
      <c r="H1606" s="69"/>
      <c r="I1606" s="69"/>
      <c r="J1606" s="69">
        <v>2579400.38</v>
      </c>
      <c r="K1606" s="64"/>
      <c r="L1606" s="50"/>
      <c r="M1606" s="64"/>
      <c r="N1606" s="64"/>
      <c r="O1606" s="64"/>
      <c r="P1606" s="64"/>
      <c r="Q1606" s="69"/>
      <c r="R1606" s="64"/>
      <c r="S1606" s="64"/>
    </row>
    <row r="1607" spans="1:19" hidden="1" x14ac:dyDescent="0.25">
      <c r="A1607" s="55">
        <v>114</v>
      </c>
      <c r="B1607" s="67" t="s">
        <v>165</v>
      </c>
      <c r="C1607" s="129">
        <f>ROUND(SUM(D1607+E1607+F1607+G1607+H1607+I1607+J1607+K1607+M1607+O1607+P1607+Q1607+R1607+S1607),2)</f>
        <v>14022974.779999999</v>
      </c>
      <c r="D1607" s="63">
        <f>ROUND((F1607+G1607+H1607+I1607+J1607+K1607+M1607+O1607+P1607+Q1607+R1607+S1607)*0.0214,2)</f>
        <v>293804.25</v>
      </c>
      <c r="E1607" s="64"/>
      <c r="F1607" s="68">
        <v>2115963.46</v>
      </c>
      <c r="G1607" s="64"/>
      <c r="H1607" s="64"/>
      <c r="I1607" s="64"/>
      <c r="J1607" s="64"/>
      <c r="K1607" s="64"/>
      <c r="L1607" s="50"/>
      <c r="M1607" s="64"/>
      <c r="N1607" s="64" t="s">
        <v>56</v>
      </c>
      <c r="O1607" s="69">
        <v>8508246.1400000006</v>
      </c>
      <c r="P1607" s="64">
        <v>3104960.93</v>
      </c>
      <c r="Q1607" s="68"/>
      <c r="R1607" s="64"/>
      <c r="S1607" s="64"/>
    </row>
    <row r="1608" spans="1:19" hidden="1" x14ac:dyDescent="0.25">
      <c r="A1608" s="55">
        <v>115</v>
      </c>
      <c r="B1608" s="67" t="s">
        <v>812</v>
      </c>
      <c r="C1608" s="129">
        <f t="shared" si="163"/>
        <v>9197918.7100000009</v>
      </c>
      <c r="D1608" s="63">
        <f t="shared" si="164"/>
        <v>192711.44</v>
      </c>
      <c r="E1608" s="64"/>
      <c r="F1608" s="69"/>
      <c r="G1608" s="66"/>
      <c r="H1608" s="69"/>
      <c r="I1608" s="69"/>
      <c r="J1608" s="69"/>
      <c r="K1608" s="64"/>
      <c r="L1608" s="65"/>
      <c r="M1608" s="64"/>
      <c r="N1608" s="64"/>
      <c r="O1608" s="64"/>
      <c r="P1608" s="64"/>
      <c r="Q1608" s="64">
        <v>9005207.2699999996</v>
      </c>
      <c r="R1608" s="64"/>
      <c r="S1608" s="64"/>
    </row>
    <row r="1609" spans="1:19" hidden="1" x14ac:dyDescent="0.25">
      <c r="A1609" s="55">
        <v>116</v>
      </c>
      <c r="B1609" s="67" t="s">
        <v>813</v>
      </c>
      <c r="C1609" s="129">
        <f t="shared" ref="C1609:C1630" si="165">ROUND(SUM(D1609+E1609+F1609+G1609+H1609+I1609+J1609+K1609+M1609+O1609+P1609+Q1609+R1609+S1609),2)</f>
        <v>3462605.49</v>
      </c>
      <c r="D1609" s="63">
        <f t="shared" ref="D1609:D1630" si="166">ROUND((F1609+G1609+H1609+I1609+J1609+K1609+M1609+O1609+P1609+Q1609+R1609+S1609)*0.0214,2)</f>
        <v>72547.25</v>
      </c>
      <c r="E1609" s="64"/>
      <c r="F1609" s="69"/>
      <c r="G1609" s="69"/>
      <c r="H1609" s="66"/>
      <c r="I1609" s="66"/>
      <c r="J1609" s="66"/>
      <c r="K1609" s="64"/>
      <c r="L1609" s="65"/>
      <c r="M1609" s="64"/>
      <c r="N1609" s="64"/>
      <c r="O1609" s="64"/>
      <c r="P1609" s="64">
        <v>3390058.24</v>
      </c>
      <c r="Q1609" s="66"/>
      <c r="R1609" s="64"/>
      <c r="S1609" s="64"/>
    </row>
    <row r="1610" spans="1:19" hidden="1" x14ac:dyDescent="0.25">
      <c r="A1610" s="55">
        <v>117</v>
      </c>
      <c r="B1610" s="67" t="s">
        <v>814</v>
      </c>
      <c r="C1610" s="129">
        <f t="shared" si="165"/>
        <v>9369762.6999999993</v>
      </c>
      <c r="D1610" s="63">
        <f t="shared" si="166"/>
        <v>196311.85</v>
      </c>
      <c r="E1610" s="64"/>
      <c r="F1610" s="66">
        <v>2089177.59</v>
      </c>
      <c r="G1610" s="69"/>
      <c r="H1610" s="69">
        <v>4792467.22</v>
      </c>
      <c r="I1610" s="69">
        <v>2291806.04</v>
      </c>
      <c r="J1610" s="69"/>
      <c r="K1610" s="64"/>
      <c r="L1610" s="65"/>
      <c r="M1610" s="64"/>
      <c r="N1610" s="64"/>
      <c r="O1610" s="68"/>
      <c r="P1610" s="64"/>
      <c r="Q1610" s="68"/>
      <c r="R1610" s="64"/>
      <c r="S1610" s="64"/>
    </row>
    <row r="1611" spans="1:19" hidden="1" x14ac:dyDescent="0.25">
      <c r="A1611" s="55">
        <v>118</v>
      </c>
      <c r="B1611" s="67" t="s">
        <v>172</v>
      </c>
      <c r="C1611" s="129">
        <f t="shared" si="165"/>
        <v>27819690.850000001</v>
      </c>
      <c r="D1611" s="63">
        <f t="shared" si="166"/>
        <v>575722.27</v>
      </c>
      <c r="E1611" s="64">
        <v>341058.58</v>
      </c>
      <c r="F1611" s="66">
        <v>2225609.9</v>
      </c>
      <c r="G1611" s="69">
        <v>9374801.4000000004</v>
      </c>
      <c r="H1611" s="66">
        <v>6161391.0999999996</v>
      </c>
      <c r="I1611" s="66">
        <v>2415908.4</v>
      </c>
      <c r="J1611" s="66">
        <v>3521987.3</v>
      </c>
      <c r="K1611" s="69"/>
      <c r="L1611" s="107"/>
      <c r="M1611" s="69"/>
      <c r="N1611" s="69"/>
      <c r="O1611" s="69"/>
      <c r="P1611" s="69">
        <v>3203211.9</v>
      </c>
      <c r="Q1611" s="69"/>
      <c r="R1611" s="64"/>
      <c r="S1611" s="64"/>
    </row>
    <row r="1612" spans="1:19" hidden="1" x14ac:dyDescent="0.25">
      <c r="A1612" s="55">
        <v>119</v>
      </c>
      <c r="B1612" s="67" t="s">
        <v>173</v>
      </c>
      <c r="C1612" s="129">
        <f t="shared" si="165"/>
        <v>32744353.280000001</v>
      </c>
      <c r="D1612" s="63">
        <f t="shared" si="166"/>
        <v>686047.74</v>
      </c>
      <c r="E1612" s="64"/>
      <c r="F1612" s="69">
        <v>2646650.42</v>
      </c>
      <c r="G1612" s="69">
        <v>11148371.859999999</v>
      </c>
      <c r="H1612" s="66">
        <v>7327016.6900000004</v>
      </c>
      <c r="I1612" s="66">
        <v>2873754.9499999997</v>
      </c>
      <c r="J1612" s="66">
        <v>4188293.14</v>
      </c>
      <c r="K1612" s="64"/>
      <c r="L1612" s="50"/>
      <c r="M1612" s="64"/>
      <c r="N1612" s="64"/>
      <c r="O1612" s="69"/>
      <c r="P1612" s="64">
        <v>3874218.48</v>
      </c>
      <c r="Q1612" s="68"/>
      <c r="R1612" s="64"/>
      <c r="S1612" s="64"/>
    </row>
    <row r="1613" spans="1:19" hidden="1" x14ac:dyDescent="0.25">
      <c r="A1613" s="55">
        <v>120</v>
      </c>
      <c r="B1613" s="67" t="s">
        <v>174</v>
      </c>
      <c r="C1613" s="129">
        <f t="shared" si="165"/>
        <v>4878748.24</v>
      </c>
      <c r="D1613" s="63">
        <f t="shared" si="166"/>
        <v>102217.75</v>
      </c>
      <c r="E1613" s="64"/>
      <c r="F1613" s="69">
        <v>2315197.9</v>
      </c>
      <c r="G1613" s="66"/>
      <c r="H1613" s="69"/>
      <c r="I1613" s="66"/>
      <c r="J1613" s="66"/>
      <c r="K1613" s="64"/>
      <c r="L1613" s="50"/>
      <c r="M1613" s="64"/>
      <c r="N1613" s="64"/>
      <c r="O1613" s="69"/>
      <c r="P1613" s="64">
        <v>2461332.59</v>
      </c>
      <c r="Q1613" s="68"/>
      <c r="R1613" s="64"/>
      <c r="S1613" s="64"/>
    </row>
    <row r="1614" spans="1:19" hidden="1" x14ac:dyDescent="0.25">
      <c r="A1614" s="55">
        <v>121</v>
      </c>
      <c r="B1614" s="67" t="s">
        <v>175</v>
      </c>
      <c r="C1614" s="129">
        <f t="shared" si="165"/>
        <v>6424112.7999999998</v>
      </c>
      <c r="D1614" s="63">
        <f t="shared" si="166"/>
        <v>134595.67000000001</v>
      </c>
      <c r="E1614" s="64"/>
      <c r="F1614" s="69">
        <v>2543344.85</v>
      </c>
      <c r="G1614" s="69"/>
      <c r="H1614" s="69"/>
      <c r="I1614" s="69"/>
      <c r="J1614" s="69"/>
      <c r="K1614" s="64"/>
      <c r="L1614" s="50"/>
      <c r="M1614" s="64"/>
      <c r="N1614" s="64"/>
      <c r="O1614" s="66"/>
      <c r="P1614" s="64">
        <v>3746172.28</v>
      </c>
      <c r="Q1614" s="66"/>
      <c r="R1614" s="64"/>
      <c r="S1614" s="64"/>
    </row>
    <row r="1615" spans="1:19" hidden="1" x14ac:dyDescent="0.25">
      <c r="A1615" s="55">
        <v>122</v>
      </c>
      <c r="B1615" s="67" t="s">
        <v>176</v>
      </c>
      <c r="C1615" s="129">
        <f t="shared" si="165"/>
        <v>6457673.7300000004</v>
      </c>
      <c r="D1615" s="63">
        <f t="shared" si="166"/>
        <v>135298.82</v>
      </c>
      <c r="E1615" s="64"/>
      <c r="F1615" s="64">
        <v>2585687.54</v>
      </c>
      <c r="G1615" s="69"/>
      <c r="H1615" s="64"/>
      <c r="I1615" s="64"/>
      <c r="J1615" s="64"/>
      <c r="K1615" s="64"/>
      <c r="L1615" s="50"/>
      <c r="M1615" s="64"/>
      <c r="N1615" s="64"/>
      <c r="O1615" s="68"/>
      <c r="P1615" s="64">
        <v>3736687.37</v>
      </c>
      <c r="Q1615" s="68"/>
      <c r="R1615" s="64"/>
      <c r="S1615" s="64"/>
    </row>
    <row r="1616" spans="1:19" hidden="1" x14ac:dyDescent="0.25">
      <c r="A1616" s="55">
        <v>123</v>
      </c>
      <c r="B1616" s="67" t="s">
        <v>177</v>
      </c>
      <c r="C1616" s="129">
        <f t="shared" si="165"/>
        <v>33997469.82</v>
      </c>
      <c r="D1616" s="63">
        <f t="shared" si="166"/>
        <v>712302.58</v>
      </c>
      <c r="E1616" s="64"/>
      <c r="F1616" s="68">
        <v>2339781.84</v>
      </c>
      <c r="G1616" s="66">
        <v>9855762.5099999998</v>
      </c>
      <c r="H1616" s="68">
        <v>6477478.2599999998</v>
      </c>
      <c r="I1616" s="68">
        <v>2540554.5</v>
      </c>
      <c r="J1616" s="68"/>
      <c r="K1616" s="64"/>
      <c r="L1616" s="50"/>
      <c r="M1616" s="64"/>
      <c r="N1616" s="64" t="s">
        <v>56</v>
      </c>
      <c r="O1616" s="64">
        <v>8672346.4600000009</v>
      </c>
      <c r="P1616" s="64">
        <v>3399243.67</v>
      </c>
      <c r="Q1616" s="69"/>
      <c r="R1616" s="64"/>
      <c r="S1616" s="64"/>
    </row>
    <row r="1617" spans="1:19" hidden="1" x14ac:dyDescent="0.25">
      <c r="A1617" s="55">
        <v>124</v>
      </c>
      <c r="B1617" s="67" t="s">
        <v>178</v>
      </c>
      <c r="C1617" s="129">
        <f t="shared" si="165"/>
        <v>51473855.960000001</v>
      </c>
      <c r="D1617" s="63">
        <f t="shared" si="166"/>
        <v>1078461.4399999999</v>
      </c>
      <c r="E1617" s="64"/>
      <c r="F1617" s="64">
        <v>3389536.13</v>
      </c>
      <c r="G1617" s="68">
        <v>14277597.390000001</v>
      </c>
      <c r="H1617" s="69">
        <v>9383629.7899999991</v>
      </c>
      <c r="I1617" s="69">
        <v>3680386.4</v>
      </c>
      <c r="J1617" s="69">
        <v>5363901.0199999996</v>
      </c>
      <c r="K1617" s="64"/>
      <c r="L1617" s="50"/>
      <c r="M1617" s="64"/>
      <c r="N1617" s="64" t="s">
        <v>56</v>
      </c>
      <c r="O1617" s="68">
        <v>14300343.789999999</v>
      </c>
      <c r="P1617" s="64"/>
      <c r="Q1617" s="64"/>
      <c r="R1617" s="64"/>
      <c r="S1617" s="64"/>
    </row>
    <row r="1618" spans="1:19" hidden="1" x14ac:dyDescent="0.25">
      <c r="A1618" s="55">
        <v>125</v>
      </c>
      <c r="B1618" s="67" t="s">
        <v>179</v>
      </c>
      <c r="C1618" s="129">
        <f t="shared" si="165"/>
        <v>6495149.3700000001</v>
      </c>
      <c r="D1618" s="63">
        <f t="shared" si="166"/>
        <v>136084</v>
      </c>
      <c r="E1618" s="64"/>
      <c r="F1618" s="64">
        <v>2574223.87</v>
      </c>
      <c r="G1618" s="66"/>
      <c r="H1618" s="64"/>
      <c r="I1618" s="64"/>
      <c r="J1618" s="64"/>
      <c r="K1618" s="64"/>
      <c r="L1618" s="50"/>
      <c r="M1618" s="64"/>
      <c r="N1618" s="64"/>
      <c r="O1618" s="64"/>
      <c r="P1618" s="64">
        <v>3784841.5</v>
      </c>
      <c r="Q1618" s="64"/>
      <c r="R1618" s="64"/>
      <c r="S1618" s="64"/>
    </row>
    <row r="1619" spans="1:19" hidden="1" x14ac:dyDescent="0.25">
      <c r="A1619" s="55">
        <v>126</v>
      </c>
      <c r="B1619" s="67" t="s">
        <v>180</v>
      </c>
      <c r="C1619" s="129">
        <f t="shared" si="165"/>
        <v>30582298.850000001</v>
      </c>
      <c r="D1619" s="63">
        <f t="shared" si="166"/>
        <v>640749.16</v>
      </c>
      <c r="E1619" s="64"/>
      <c r="F1619" s="69"/>
      <c r="G1619" s="68"/>
      <c r="H1619" s="64"/>
      <c r="I1619" s="64"/>
      <c r="J1619" s="64"/>
      <c r="K1619" s="64"/>
      <c r="L1619" s="50"/>
      <c r="M1619" s="64"/>
      <c r="N1619" s="64" t="s">
        <v>111</v>
      </c>
      <c r="O1619" s="69">
        <v>13603141.33</v>
      </c>
      <c r="P1619" s="64"/>
      <c r="Q1619" s="69"/>
      <c r="R1619" s="64">
        <v>16338408.359999999</v>
      </c>
      <c r="S1619" s="64"/>
    </row>
    <row r="1620" spans="1:19" hidden="1" x14ac:dyDescent="0.25">
      <c r="A1620" s="55">
        <v>127</v>
      </c>
      <c r="B1620" s="67" t="s">
        <v>815</v>
      </c>
      <c r="C1620" s="129">
        <f t="shared" si="165"/>
        <v>15783790.09</v>
      </c>
      <c r="D1620" s="63">
        <f t="shared" si="166"/>
        <v>330696.21000000002</v>
      </c>
      <c r="E1620" s="64"/>
      <c r="F1620" s="64">
        <v>3714467.18</v>
      </c>
      <c r="G1620" s="64">
        <v>11738626.699999999</v>
      </c>
      <c r="H1620" s="69"/>
      <c r="I1620" s="69"/>
      <c r="J1620" s="69"/>
      <c r="K1620" s="64"/>
      <c r="L1620" s="65"/>
      <c r="M1620" s="64"/>
      <c r="N1620" s="64"/>
      <c r="O1620" s="64"/>
      <c r="P1620" s="64"/>
      <c r="Q1620" s="66"/>
      <c r="R1620" s="64"/>
      <c r="S1620" s="64"/>
    </row>
    <row r="1621" spans="1:19" hidden="1" x14ac:dyDescent="0.25">
      <c r="A1621" s="55">
        <v>128</v>
      </c>
      <c r="B1621" s="67" t="s">
        <v>816</v>
      </c>
      <c r="C1621" s="129">
        <f t="shared" si="165"/>
        <v>15316947.609999999</v>
      </c>
      <c r="D1621" s="63">
        <f t="shared" si="166"/>
        <v>320915.09999999998</v>
      </c>
      <c r="E1621" s="64"/>
      <c r="F1621" s="64">
        <v>2115062.59</v>
      </c>
      <c r="G1621" s="64">
        <v>6684116.1699999999</v>
      </c>
      <c r="H1621" s="64"/>
      <c r="I1621" s="64"/>
      <c r="J1621" s="64"/>
      <c r="K1621" s="64"/>
      <c r="L1621" s="65"/>
      <c r="M1621" s="64"/>
      <c r="N1621" s="64"/>
      <c r="O1621" s="66"/>
      <c r="P1621" s="64"/>
      <c r="Q1621" s="66">
        <v>6196853.75</v>
      </c>
      <c r="R1621" s="64"/>
      <c r="S1621" s="64"/>
    </row>
    <row r="1622" spans="1:19" hidden="1" x14ac:dyDescent="0.25">
      <c r="A1622" s="55">
        <v>129</v>
      </c>
      <c r="B1622" s="67" t="s">
        <v>817</v>
      </c>
      <c r="C1622" s="129">
        <f t="shared" si="165"/>
        <v>51590034.770000003</v>
      </c>
      <c r="D1622" s="63">
        <f t="shared" si="166"/>
        <v>1080895.58</v>
      </c>
      <c r="E1622" s="64"/>
      <c r="F1622" s="68">
        <v>3809016.49</v>
      </c>
      <c r="G1622" s="68">
        <v>12037425.699999999</v>
      </c>
      <c r="H1622" s="68">
        <v>8737690.2699999996</v>
      </c>
      <c r="I1622" s="68">
        <v>4178451.39</v>
      </c>
      <c r="J1622" s="68">
        <v>4997296.71</v>
      </c>
      <c r="K1622" s="64"/>
      <c r="L1622" s="65"/>
      <c r="M1622" s="64"/>
      <c r="N1622" s="64"/>
      <c r="O1622" s="66"/>
      <c r="P1622" s="68">
        <v>5589343.8799999999</v>
      </c>
      <c r="Q1622" s="69">
        <v>11159914.75</v>
      </c>
      <c r="R1622" s="64"/>
      <c r="S1622" s="64"/>
    </row>
    <row r="1623" spans="1:19" hidden="1" x14ac:dyDescent="0.25">
      <c r="A1623" s="55">
        <v>130</v>
      </c>
      <c r="B1623" s="67" t="s">
        <v>818</v>
      </c>
      <c r="C1623" s="129">
        <f t="shared" si="165"/>
        <v>15234250.390000001</v>
      </c>
      <c r="D1623" s="63">
        <f t="shared" si="166"/>
        <v>319182.45</v>
      </c>
      <c r="E1623" s="64"/>
      <c r="F1623" s="66">
        <v>2763448.75</v>
      </c>
      <c r="G1623" s="66"/>
      <c r="H1623" s="66"/>
      <c r="I1623" s="66"/>
      <c r="J1623" s="66"/>
      <c r="K1623" s="64"/>
      <c r="L1623" s="65"/>
      <c r="M1623" s="64"/>
      <c r="N1623" s="64"/>
      <c r="O1623" s="68"/>
      <c r="P1623" s="64">
        <v>4055079.68</v>
      </c>
      <c r="Q1623" s="64">
        <v>8096539.5099999998</v>
      </c>
      <c r="R1623" s="64"/>
      <c r="S1623" s="64"/>
    </row>
    <row r="1624" spans="1:19" hidden="1" x14ac:dyDescent="0.25">
      <c r="A1624" s="55">
        <v>131</v>
      </c>
      <c r="B1624" s="67" t="s">
        <v>819</v>
      </c>
      <c r="C1624" s="129">
        <f t="shared" si="165"/>
        <v>21128005.100000001</v>
      </c>
      <c r="D1624" s="63">
        <f t="shared" si="166"/>
        <v>442666.25</v>
      </c>
      <c r="E1624" s="64"/>
      <c r="F1624" s="64">
        <v>2417214.38</v>
      </c>
      <c r="G1624" s="69">
        <v>3819494.95</v>
      </c>
      <c r="H1624" s="64"/>
      <c r="I1624" s="64"/>
      <c r="J1624" s="64"/>
      <c r="K1624" s="64"/>
      <c r="L1624" s="65"/>
      <c r="M1624" s="64"/>
      <c r="N1624" s="64"/>
      <c r="O1624" s="66"/>
      <c r="P1624" s="64"/>
      <c r="Q1624" s="68"/>
      <c r="R1624" s="64">
        <v>14448629.52</v>
      </c>
      <c r="S1624" s="64"/>
    </row>
    <row r="1625" spans="1:19" hidden="1" x14ac:dyDescent="0.25">
      <c r="A1625" s="55">
        <v>132</v>
      </c>
      <c r="B1625" s="67" t="s">
        <v>820</v>
      </c>
      <c r="C1625" s="129">
        <f t="shared" si="165"/>
        <v>17484792.48</v>
      </c>
      <c r="D1625" s="63">
        <f t="shared" si="166"/>
        <v>366334.99</v>
      </c>
      <c r="E1625" s="64"/>
      <c r="F1625" s="68">
        <v>2037407.59</v>
      </c>
      <c r="G1625" s="66">
        <v>6438707.3499999996</v>
      </c>
      <c r="H1625" s="68"/>
      <c r="I1625" s="68"/>
      <c r="J1625" s="68">
        <v>2673007.66</v>
      </c>
      <c r="K1625" s="64"/>
      <c r="L1625" s="65"/>
      <c r="M1625" s="64"/>
      <c r="N1625" s="64"/>
      <c r="O1625" s="68"/>
      <c r="P1625" s="64"/>
      <c r="Q1625" s="64">
        <v>5969334.8899999997</v>
      </c>
      <c r="R1625" s="64"/>
      <c r="S1625" s="64"/>
    </row>
    <row r="1626" spans="1:19" hidden="1" x14ac:dyDescent="0.25">
      <c r="A1626" s="55">
        <v>133</v>
      </c>
      <c r="B1626" s="67" t="s">
        <v>821</v>
      </c>
      <c r="C1626" s="129">
        <f t="shared" si="165"/>
        <v>35368012.490000002</v>
      </c>
      <c r="D1626" s="63">
        <f t="shared" si="166"/>
        <v>741017.69</v>
      </c>
      <c r="E1626" s="64"/>
      <c r="F1626" s="68"/>
      <c r="G1626" s="69">
        <v>9475052.0199999996</v>
      </c>
      <c r="H1626" s="64"/>
      <c r="I1626" s="64"/>
      <c r="J1626" s="64">
        <v>3559638.21</v>
      </c>
      <c r="K1626" s="64"/>
      <c r="L1626" s="65"/>
      <c r="M1626" s="64"/>
      <c r="N1626" s="64" t="s">
        <v>111</v>
      </c>
      <c r="O1626" s="64">
        <v>11670680</v>
      </c>
      <c r="P1626" s="64">
        <v>3292073.25</v>
      </c>
      <c r="Q1626" s="68">
        <v>6629551.3200000003</v>
      </c>
      <c r="R1626" s="64"/>
      <c r="S1626" s="64"/>
    </row>
    <row r="1627" spans="1:19" hidden="1" x14ac:dyDescent="0.25">
      <c r="A1627" s="55">
        <v>134</v>
      </c>
      <c r="B1627" s="67" t="s">
        <v>182</v>
      </c>
      <c r="C1627" s="129">
        <f>ROUND(SUM(D1627+E1627+F1627+G1627+H1627+I1627+J1627+K1627+M1627+O1627+P1627+Q1627+R1627+S1627),2)</f>
        <v>14582167.140000001</v>
      </c>
      <c r="D1627" s="63">
        <f>ROUND((F1627+G1627+H1627+I1627+J1627+K1627+M1627+O1627+P1627+Q1627+R1627+S1627)*0.0214,2)</f>
        <v>305520.24</v>
      </c>
      <c r="E1627" s="64"/>
      <c r="F1627" s="69"/>
      <c r="G1627" s="66">
        <v>10377833.800000001</v>
      </c>
      <c r="H1627" s="64"/>
      <c r="I1627" s="64"/>
      <c r="J1627" s="64">
        <v>3898813.1</v>
      </c>
      <c r="K1627" s="64"/>
      <c r="L1627" s="65"/>
      <c r="M1627" s="64"/>
      <c r="N1627" s="64"/>
      <c r="O1627" s="64"/>
      <c r="P1627" s="64"/>
      <c r="Q1627" s="64"/>
      <c r="R1627" s="64"/>
      <c r="S1627" s="64"/>
    </row>
    <row r="1628" spans="1:19" hidden="1" x14ac:dyDescent="0.25">
      <c r="A1628" s="55">
        <v>135</v>
      </c>
      <c r="B1628" s="67" t="s">
        <v>184</v>
      </c>
      <c r="C1628" s="129">
        <f t="shared" si="165"/>
        <v>23219558.16</v>
      </c>
      <c r="D1628" s="63">
        <f t="shared" si="166"/>
        <v>476823.63</v>
      </c>
      <c r="E1628" s="64">
        <v>461256.63</v>
      </c>
      <c r="F1628" s="64">
        <v>2269030.9</v>
      </c>
      <c r="G1628" s="64"/>
      <c r="H1628" s="69"/>
      <c r="I1628" s="69"/>
      <c r="J1628" s="69">
        <v>3590700.2</v>
      </c>
      <c r="K1628" s="64"/>
      <c r="L1628" s="50"/>
      <c r="M1628" s="64"/>
      <c r="N1628" s="64" t="s">
        <v>56</v>
      </c>
      <c r="O1628" s="68">
        <v>8540777.8000000007</v>
      </c>
      <c r="P1628" s="64"/>
      <c r="Q1628" s="69">
        <v>7880969</v>
      </c>
      <c r="R1628" s="64"/>
      <c r="S1628" s="64"/>
    </row>
    <row r="1629" spans="1:19" hidden="1" x14ac:dyDescent="0.25">
      <c r="A1629" s="55">
        <v>136</v>
      </c>
      <c r="B1629" s="67" t="s">
        <v>1120</v>
      </c>
      <c r="C1629" s="129">
        <f t="shared" si="165"/>
        <v>5479507.8499999996</v>
      </c>
      <c r="D1629" s="63">
        <f t="shared" si="166"/>
        <v>114804.65</v>
      </c>
      <c r="E1629" s="64"/>
      <c r="F1629" s="64"/>
      <c r="G1629" s="64">
        <v>2156105.2799999998</v>
      </c>
      <c r="H1629" s="64">
        <v>1565067.2</v>
      </c>
      <c r="I1629" s="64">
        <v>748430.88</v>
      </c>
      <c r="J1629" s="64">
        <v>895099.84</v>
      </c>
      <c r="K1629" s="64"/>
      <c r="L1629" s="65"/>
      <c r="M1629" s="64"/>
      <c r="N1629" s="64"/>
      <c r="O1629" s="68"/>
      <c r="P1629" s="64"/>
      <c r="Q1629" s="69"/>
      <c r="R1629" s="64"/>
      <c r="S1629" s="64"/>
    </row>
    <row r="1630" spans="1:19" hidden="1" x14ac:dyDescent="0.25">
      <c r="A1630" s="55">
        <v>137</v>
      </c>
      <c r="B1630" s="67" t="s">
        <v>1068</v>
      </c>
      <c r="C1630" s="129">
        <f t="shared" si="165"/>
        <v>6961035.3099999996</v>
      </c>
      <c r="D1630" s="63">
        <f t="shared" si="166"/>
        <v>145845.07</v>
      </c>
      <c r="E1630" s="64"/>
      <c r="F1630" s="68">
        <v>765258.54</v>
      </c>
      <c r="G1630" s="68">
        <v>2431490.9</v>
      </c>
      <c r="H1630" s="68">
        <v>1764958.56</v>
      </c>
      <c r="I1630" s="68">
        <v>844042.54</v>
      </c>
      <c r="J1630" s="68">
        <v>1009439.7</v>
      </c>
      <c r="K1630" s="64"/>
      <c r="L1630" s="65"/>
      <c r="M1630" s="64"/>
      <c r="N1630" s="64"/>
      <c r="O1630" s="66"/>
      <c r="P1630" s="64"/>
      <c r="Q1630" s="69"/>
      <c r="R1630" s="64"/>
      <c r="S1630" s="64"/>
    </row>
    <row r="1631" spans="1:19" hidden="1" x14ac:dyDescent="0.25">
      <c r="A1631" s="190" t="s">
        <v>187</v>
      </c>
      <c r="B1631" s="191"/>
      <c r="C1631" s="100">
        <f t="shared" ref="C1631" si="167">ROUND(SUM(D1631+E1631+F1631+G1631+H1631+I1631+J1631+K1631+M1631+O1631+P1631+Q1631+R1631+S1631),2)</f>
        <v>837437694.79999995</v>
      </c>
      <c r="D1631" s="70">
        <f t="shared" ref="D1631:M1631" si="168">ROUND(SUM(D1563:D1630),2)</f>
        <v>17472609.649999999</v>
      </c>
      <c r="E1631" s="70">
        <f t="shared" si="168"/>
        <v>2054578.19</v>
      </c>
      <c r="F1631" s="70">
        <f t="shared" si="168"/>
        <v>57540337.159999996</v>
      </c>
      <c r="G1631" s="70">
        <f t="shared" si="168"/>
        <v>154918593.78999999</v>
      </c>
      <c r="H1631" s="70">
        <f t="shared" si="168"/>
        <v>84041553.709999993</v>
      </c>
      <c r="I1631" s="70">
        <f t="shared" si="168"/>
        <v>37712874.149999999</v>
      </c>
      <c r="J1631" s="70">
        <f t="shared" si="168"/>
        <v>78313409.480000004</v>
      </c>
      <c r="K1631" s="70">
        <f t="shared" si="168"/>
        <v>9684811.8300000001</v>
      </c>
      <c r="L1631" s="44">
        <f t="shared" si="168"/>
        <v>3</v>
      </c>
      <c r="M1631" s="70">
        <f t="shared" si="168"/>
        <v>10433016.529999999</v>
      </c>
      <c r="N1631" s="70" t="s">
        <v>19</v>
      </c>
      <c r="O1631" s="70">
        <f>ROUND(SUM(O1563:O1630),2)</f>
        <v>151664303.75</v>
      </c>
      <c r="P1631" s="70">
        <f>ROUND(SUM(P1563:P1630),2)</f>
        <v>46745445.469999999</v>
      </c>
      <c r="Q1631" s="70">
        <f>ROUND(SUM(Q1563:Q1630),2)</f>
        <v>145170486.75999999</v>
      </c>
      <c r="R1631" s="70">
        <f>ROUND(SUM(R1563:R1630),2)</f>
        <v>41685674.329999998</v>
      </c>
      <c r="S1631" s="70">
        <f>ROUND(SUM(S1563:S1630),2)</f>
        <v>0</v>
      </c>
    </row>
    <row r="1632" spans="1:19" ht="15.75" hidden="1" x14ac:dyDescent="0.25">
      <c r="A1632" s="216" t="s">
        <v>1108</v>
      </c>
      <c r="B1632" s="217"/>
      <c r="C1632" s="218"/>
      <c r="D1632" s="134"/>
      <c r="E1632" s="64"/>
      <c r="F1632" s="64"/>
      <c r="G1632" s="64"/>
      <c r="H1632" s="64"/>
      <c r="I1632" s="64"/>
      <c r="J1632" s="64"/>
      <c r="K1632" s="64"/>
      <c r="L1632" s="43"/>
      <c r="M1632" s="64"/>
      <c r="N1632" s="69"/>
      <c r="O1632" s="64"/>
      <c r="P1632" s="64"/>
      <c r="Q1632" s="64"/>
      <c r="R1632" s="64"/>
      <c r="S1632" s="64"/>
    </row>
    <row r="1633" spans="1:19" ht="24.75" hidden="1" customHeight="1" x14ac:dyDescent="0.25">
      <c r="A1633" s="55">
        <v>138</v>
      </c>
      <c r="B1633" s="62" t="s">
        <v>188</v>
      </c>
      <c r="C1633" s="129">
        <f t="shared" ref="C1633:C1658" si="169">ROUND(SUM(D1633+E1633+F1633+G1633+H1633+I1633+J1633+K1633+M1633+O1633+P1633+Q1633+R1633+S1633),2)</f>
        <v>1440484.73</v>
      </c>
      <c r="D1633" s="63">
        <f t="shared" ref="D1633:D1657" si="170">ROUND((F1633+G1633+H1633+I1633+J1633+K1633+M1633+O1633+P1633+Q1633+R1633+S1633)*0.0214,2)</f>
        <v>30180.51</v>
      </c>
      <c r="E1633" s="64"/>
      <c r="F1633" s="68"/>
      <c r="G1633" s="68">
        <v>1410304.22</v>
      </c>
      <c r="H1633" s="68"/>
      <c r="I1633" s="68"/>
      <c r="J1633" s="68"/>
      <c r="K1633" s="64"/>
      <c r="L1633" s="65"/>
      <c r="M1633" s="64"/>
      <c r="N1633" s="64"/>
      <c r="O1633" s="69"/>
      <c r="P1633" s="64"/>
      <c r="Q1633" s="69"/>
      <c r="R1633" s="64"/>
      <c r="S1633" s="64"/>
    </row>
    <row r="1634" spans="1:19" ht="23.25" hidden="1" customHeight="1" x14ac:dyDescent="0.25">
      <c r="A1634" s="55">
        <v>139</v>
      </c>
      <c r="B1634" s="62" t="s">
        <v>189</v>
      </c>
      <c r="C1634" s="129">
        <f t="shared" si="169"/>
        <v>8498495.8499999996</v>
      </c>
      <c r="D1634" s="63">
        <f t="shared" si="170"/>
        <v>178057.38</v>
      </c>
      <c r="E1634" s="64"/>
      <c r="F1634" s="68"/>
      <c r="G1634" s="68">
        <v>4958779.7699999996</v>
      </c>
      <c r="H1634" s="68">
        <v>2274122.58</v>
      </c>
      <c r="I1634" s="68">
        <v>1087536.1200000001</v>
      </c>
      <c r="J1634" s="68"/>
      <c r="K1634" s="64"/>
      <c r="L1634" s="65"/>
      <c r="M1634" s="64"/>
      <c r="N1634" s="64"/>
      <c r="O1634" s="64"/>
      <c r="P1634" s="64"/>
      <c r="Q1634" s="69"/>
      <c r="R1634" s="64"/>
      <c r="S1634" s="64"/>
    </row>
    <row r="1635" spans="1:19" ht="17.25" hidden="1" customHeight="1" x14ac:dyDescent="0.25">
      <c r="A1635" s="55">
        <v>140</v>
      </c>
      <c r="B1635" s="62" t="s">
        <v>190</v>
      </c>
      <c r="C1635" s="129">
        <f t="shared" si="169"/>
        <v>8834884.6099999994</v>
      </c>
      <c r="D1635" s="63">
        <f t="shared" si="170"/>
        <v>185105.28</v>
      </c>
      <c r="E1635" s="64"/>
      <c r="F1635" s="68"/>
      <c r="G1635" s="68">
        <v>3132939.48</v>
      </c>
      <c r="H1635" s="68">
        <v>3732077.28</v>
      </c>
      <c r="I1635" s="68">
        <v>1784762.57</v>
      </c>
      <c r="J1635" s="68"/>
      <c r="K1635" s="64"/>
      <c r="L1635" s="65"/>
      <c r="M1635" s="64"/>
      <c r="N1635" s="64"/>
      <c r="O1635" s="64"/>
      <c r="P1635" s="64"/>
      <c r="Q1635" s="69"/>
      <c r="R1635" s="64"/>
      <c r="S1635" s="64"/>
    </row>
    <row r="1636" spans="1:19" hidden="1" x14ac:dyDescent="0.25">
      <c r="A1636" s="55">
        <v>141</v>
      </c>
      <c r="B1636" s="62" t="s">
        <v>191</v>
      </c>
      <c r="C1636" s="129">
        <f t="shared" si="169"/>
        <v>9583139.7699999996</v>
      </c>
      <c r="D1636" s="63">
        <f t="shared" si="170"/>
        <v>200782.45</v>
      </c>
      <c r="E1636" s="64"/>
      <c r="F1636" s="68"/>
      <c r="G1636" s="68">
        <v>5141487.25</v>
      </c>
      <c r="H1636" s="68">
        <v>1371947.59</v>
      </c>
      <c r="I1636" s="68">
        <v>2868922.48</v>
      </c>
      <c r="J1636" s="68"/>
      <c r="K1636" s="64"/>
      <c r="L1636" s="65"/>
      <c r="M1636" s="64"/>
      <c r="N1636" s="64"/>
      <c r="O1636" s="64"/>
      <c r="P1636" s="64"/>
      <c r="Q1636" s="69"/>
      <c r="R1636" s="64"/>
      <c r="S1636" s="64"/>
    </row>
    <row r="1637" spans="1:19" hidden="1" x14ac:dyDescent="0.25">
      <c r="A1637" s="55">
        <v>142</v>
      </c>
      <c r="B1637" s="62" t="s">
        <v>192</v>
      </c>
      <c r="C1637" s="129">
        <f t="shared" si="169"/>
        <v>3169333.42</v>
      </c>
      <c r="D1637" s="63">
        <f t="shared" si="170"/>
        <v>66402.720000000001</v>
      </c>
      <c r="E1637" s="64"/>
      <c r="F1637" s="68"/>
      <c r="G1637" s="68"/>
      <c r="H1637" s="68"/>
      <c r="I1637" s="68"/>
      <c r="J1637" s="68"/>
      <c r="K1637" s="64"/>
      <c r="L1637" s="65"/>
      <c r="M1637" s="64"/>
      <c r="N1637" s="64" t="s">
        <v>111</v>
      </c>
      <c r="O1637" s="64">
        <v>3102930.7</v>
      </c>
      <c r="P1637" s="64"/>
      <c r="Q1637" s="69"/>
      <c r="R1637" s="64"/>
      <c r="S1637" s="64"/>
    </row>
    <row r="1638" spans="1:19" hidden="1" x14ac:dyDescent="0.25">
      <c r="A1638" s="55">
        <v>143</v>
      </c>
      <c r="B1638" s="62" t="s">
        <v>194</v>
      </c>
      <c r="C1638" s="129">
        <f t="shared" si="169"/>
        <v>3051179.55</v>
      </c>
      <c r="D1638" s="63">
        <f t="shared" si="170"/>
        <v>63927.199999999997</v>
      </c>
      <c r="E1638" s="64"/>
      <c r="F1638" s="68"/>
      <c r="G1638" s="68"/>
      <c r="H1638" s="68"/>
      <c r="I1638" s="68"/>
      <c r="J1638" s="68"/>
      <c r="K1638" s="64"/>
      <c r="L1638" s="65"/>
      <c r="M1638" s="64"/>
      <c r="N1638" s="64" t="s">
        <v>111</v>
      </c>
      <c r="O1638" s="64">
        <v>2987252.35</v>
      </c>
      <c r="P1638" s="64"/>
      <c r="Q1638" s="69"/>
      <c r="R1638" s="64"/>
      <c r="S1638" s="64"/>
    </row>
    <row r="1639" spans="1:19" hidden="1" x14ac:dyDescent="0.25">
      <c r="A1639" s="55">
        <v>144</v>
      </c>
      <c r="B1639" s="62" t="s">
        <v>195</v>
      </c>
      <c r="C1639" s="129">
        <f t="shared" si="169"/>
        <v>3044441.22</v>
      </c>
      <c r="D1639" s="63">
        <f t="shared" si="170"/>
        <v>63786.02</v>
      </c>
      <c r="E1639" s="64"/>
      <c r="F1639" s="68"/>
      <c r="G1639" s="68"/>
      <c r="H1639" s="68"/>
      <c r="I1639" s="68"/>
      <c r="J1639" s="68"/>
      <c r="K1639" s="64"/>
      <c r="L1639" s="65"/>
      <c r="M1639" s="64"/>
      <c r="N1639" s="64" t="s">
        <v>111</v>
      </c>
      <c r="O1639" s="64">
        <v>2980655.1999999997</v>
      </c>
      <c r="P1639" s="64"/>
      <c r="Q1639" s="69"/>
      <c r="R1639" s="64"/>
      <c r="S1639" s="64"/>
    </row>
    <row r="1640" spans="1:19" hidden="1" x14ac:dyDescent="0.25">
      <c r="A1640" s="55">
        <v>145</v>
      </c>
      <c r="B1640" s="62" t="s">
        <v>203</v>
      </c>
      <c r="C1640" s="129">
        <f>ROUND(SUM(D1640+E1640+F1640+G1640+H1640+I1640+J1640+K1640+M1640+O1640+P1640+Q1640+R1640+S1640),2)</f>
        <v>2694796.56</v>
      </c>
      <c r="D1640" s="63">
        <f>ROUND((F1640+G1640+H1640+I1640+J1640+K1640+M1640+O1640+P1640+Q1640+R1640+S1640)*0.0214,2)</f>
        <v>56460.39</v>
      </c>
      <c r="E1640" s="64"/>
      <c r="F1640" s="68"/>
      <c r="G1640" s="68"/>
      <c r="H1640" s="68"/>
      <c r="I1640" s="68"/>
      <c r="J1640" s="68"/>
      <c r="K1640" s="64"/>
      <c r="L1640" s="65"/>
      <c r="M1640" s="64"/>
      <c r="N1640" s="64"/>
      <c r="O1640" s="69"/>
      <c r="P1640" s="64"/>
      <c r="Q1640" s="64"/>
      <c r="R1640" s="64">
        <v>2638336.1680000001</v>
      </c>
      <c r="S1640" s="64"/>
    </row>
    <row r="1641" spans="1:19" hidden="1" x14ac:dyDescent="0.25">
      <c r="A1641" s="55">
        <v>146</v>
      </c>
      <c r="B1641" s="62" t="s">
        <v>1129</v>
      </c>
      <c r="C1641" s="129">
        <f t="shared" si="169"/>
        <v>4202475.88</v>
      </c>
      <c r="D1641" s="63">
        <f t="shared" si="170"/>
        <v>86389.75</v>
      </c>
      <c r="E1641" s="64">
        <v>79182</v>
      </c>
      <c r="F1641" s="68"/>
      <c r="G1641" s="68">
        <v>2108041.12</v>
      </c>
      <c r="H1641" s="68">
        <v>1385466.38</v>
      </c>
      <c r="I1641" s="68">
        <v>543396.63</v>
      </c>
      <c r="J1641" s="68"/>
      <c r="K1641" s="64"/>
      <c r="L1641" s="65"/>
      <c r="M1641" s="64"/>
      <c r="N1641" s="64"/>
      <c r="O1641" s="64"/>
      <c r="P1641" s="64"/>
      <c r="Q1641" s="69"/>
      <c r="R1641" s="64"/>
      <c r="S1641" s="64"/>
    </row>
    <row r="1642" spans="1:19" hidden="1" x14ac:dyDescent="0.25">
      <c r="A1642" s="55">
        <v>147</v>
      </c>
      <c r="B1642" s="62" t="s">
        <v>999</v>
      </c>
      <c r="C1642" s="129">
        <f t="shared" si="169"/>
        <v>3186025.02</v>
      </c>
      <c r="D1642" s="63">
        <f t="shared" si="170"/>
        <v>63637.24</v>
      </c>
      <c r="E1642" s="64">
        <v>148685.13</v>
      </c>
      <c r="F1642" s="68"/>
      <c r="G1642" s="68">
        <v>1434493.28</v>
      </c>
      <c r="H1642" s="68">
        <v>1041265.66</v>
      </c>
      <c r="I1642" s="68">
        <v>497943.71</v>
      </c>
      <c r="J1642" s="68"/>
      <c r="K1642" s="64"/>
      <c r="L1642" s="65"/>
      <c r="M1642" s="64"/>
      <c r="N1642" s="64"/>
      <c r="O1642" s="64"/>
      <c r="P1642" s="64"/>
      <c r="Q1642" s="69"/>
      <c r="R1642" s="64"/>
      <c r="S1642" s="64"/>
    </row>
    <row r="1643" spans="1:19" hidden="1" x14ac:dyDescent="0.25">
      <c r="A1643" s="55">
        <v>148</v>
      </c>
      <c r="B1643" s="62" t="s">
        <v>207</v>
      </c>
      <c r="C1643" s="129">
        <f>ROUND(SUM(D1643+E1643+F1643+G1643+H1643+I1643+J1643+K1643+M1643+O1643+P1643+Q1643+R1643+S1643),2)</f>
        <v>5989224.1500000004</v>
      </c>
      <c r="D1643" s="63">
        <f>ROUND((F1643+G1643+H1643+I1643+J1643+K1643+M1643+O1643+P1643+Q1643+R1643+S1643)*0.0214,2)</f>
        <v>125484.04</v>
      </c>
      <c r="E1643" s="64"/>
      <c r="F1643" s="68"/>
      <c r="G1643" s="68"/>
      <c r="H1643" s="68"/>
      <c r="I1643" s="68"/>
      <c r="J1643" s="68"/>
      <c r="K1643" s="64"/>
      <c r="L1643" s="65"/>
      <c r="M1643" s="64"/>
      <c r="N1643" s="64" t="s">
        <v>111</v>
      </c>
      <c r="O1643" s="69">
        <v>2346386.35</v>
      </c>
      <c r="P1643" s="64"/>
      <c r="Q1643" s="64"/>
      <c r="R1643" s="64">
        <v>3517353.76</v>
      </c>
      <c r="S1643" s="64"/>
    </row>
    <row r="1644" spans="1:19" hidden="1" x14ac:dyDescent="0.25">
      <c r="A1644" s="55">
        <v>149</v>
      </c>
      <c r="B1644" s="62" t="s">
        <v>209</v>
      </c>
      <c r="C1644" s="129">
        <f>ROUND(SUM(D1644+E1644+F1644+G1644+H1644+I1644+J1644+K1644+M1644+O1644+P1644+Q1644+R1644+S1644),2)</f>
        <v>2452974.7999999998</v>
      </c>
      <c r="D1644" s="63">
        <f>ROUND((F1644+G1644+H1644+I1644+J1644+K1644+M1644+O1644+P1644+Q1644+R1644+S1644)*0.0214,2)</f>
        <v>51393.83</v>
      </c>
      <c r="E1644" s="64"/>
      <c r="F1644" s="68"/>
      <c r="G1644" s="68"/>
      <c r="H1644" s="68"/>
      <c r="I1644" s="68"/>
      <c r="J1644" s="68"/>
      <c r="K1644" s="64"/>
      <c r="L1644" s="65"/>
      <c r="M1644" s="64"/>
      <c r="N1644" s="64"/>
      <c r="O1644" s="69"/>
      <c r="P1644" s="64"/>
      <c r="Q1644" s="64"/>
      <c r="R1644" s="64">
        <v>2401580.9700000002</v>
      </c>
      <c r="S1644" s="64"/>
    </row>
    <row r="1645" spans="1:19" hidden="1" x14ac:dyDescent="0.25">
      <c r="A1645" s="55">
        <v>150</v>
      </c>
      <c r="B1645" s="62" t="s">
        <v>210</v>
      </c>
      <c r="C1645" s="129">
        <f>ROUND(SUM(D1645+E1645+F1645+G1645+H1645+I1645+J1645+K1645+M1645+O1645+P1645+Q1645+R1645+S1645),2)</f>
        <v>3586395.4</v>
      </c>
      <c r="D1645" s="63">
        <f>ROUND((F1645+G1645+H1645+I1645+J1645+K1645+M1645+O1645+P1645+Q1645+R1645+S1645)*0.0214,2)</f>
        <v>75140.850000000006</v>
      </c>
      <c r="E1645" s="64"/>
      <c r="F1645" s="68"/>
      <c r="G1645" s="68"/>
      <c r="H1645" s="68"/>
      <c r="I1645" s="68"/>
      <c r="J1645" s="68"/>
      <c r="K1645" s="64"/>
      <c r="L1645" s="65"/>
      <c r="M1645" s="64"/>
      <c r="N1645" s="64" t="s">
        <v>111</v>
      </c>
      <c r="O1645" s="69">
        <v>3511254.5500000003</v>
      </c>
      <c r="P1645" s="64"/>
      <c r="Q1645" s="64"/>
      <c r="R1645" s="64"/>
      <c r="S1645" s="64"/>
    </row>
    <row r="1646" spans="1:19" hidden="1" x14ac:dyDescent="0.25">
      <c r="A1646" s="55">
        <v>151</v>
      </c>
      <c r="B1646" s="62" t="s">
        <v>212</v>
      </c>
      <c r="C1646" s="129">
        <f>ROUND(SUM(D1646+E1646+F1646+G1646+H1646+I1646+J1646+K1646+M1646+O1646+P1646+Q1646+R1646+S1646),2)</f>
        <v>2437547.66</v>
      </c>
      <c r="D1646" s="63">
        <f>ROUND((F1646+G1646+H1646+I1646+J1646+K1646+M1646+O1646+P1646+Q1646+R1646+S1646)*0.0214,2)</f>
        <v>51070.61</v>
      </c>
      <c r="E1646" s="64"/>
      <c r="F1646" s="68"/>
      <c r="G1646" s="68">
        <v>1151219.77</v>
      </c>
      <c r="H1646" s="68">
        <v>835643.94</v>
      </c>
      <c r="I1646" s="68">
        <v>399613.34</v>
      </c>
      <c r="J1646" s="68"/>
      <c r="K1646" s="64"/>
      <c r="L1646" s="65"/>
      <c r="M1646" s="64"/>
      <c r="N1646" s="64"/>
      <c r="O1646" s="69"/>
      <c r="P1646" s="64"/>
      <c r="Q1646" s="64"/>
      <c r="R1646" s="64"/>
      <c r="S1646" s="64"/>
    </row>
    <row r="1647" spans="1:19" hidden="1" x14ac:dyDescent="0.25">
      <c r="A1647" s="55">
        <v>152</v>
      </c>
      <c r="B1647" s="62" t="s">
        <v>215</v>
      </c>
      <c r="C1647" s="129">
        <f>ROUND(SUM(D1647+E1647+F1647+G1647+H1647+I1647+J1647+K1647+M1647+O1647+P1647+Q1647+R1647+S1647),2)</f>
        <v>2858130.74</v>
      </c>
      <c r="D1647" s="63">
        <f>ROUND((F1647+G1647+H1647+I1647+J1647+K1647+M1647+O1647+P1647+Q1647+R1647+S1647)*0.0214,2)</f>
        <v>59882.51</v>
      </c>
      <c r="E1647" s="64"/>
      <c r="F1647" s="68"/>
      <c r="G1647" s="68"/>
      <c r="H1647" s="68"/>
      <c r="I1647" s="68"/>
      <c r="J1647" s="68"/>
      <c r="K1647" s="64"/>
      <c r="L1647" s="65"/>
      <c r="M1647" s="64"/>
      <c r="N1647" s="64"/>
      <c r="O1647" s="69"/>
      <c r="P1647" s="64"/>
      <c r="Q1647" s="64"/>
      <c r="R1647" s="64">
        <v>2798248.23</v>
      </c>
      <c r="S1647" s="64"/>
    </row>
    <row r="1648" spans="1:19" hidden="1" x14ac:dyDescent="0.25">
      <c r="A1648" s="55">
        <v>153</v>
      </c>
      <c r="B1648" s="62" t="s">
        <v>823</v>
      </c>
      <c r="C1648" s="129">
        <f t="shared" si="169"/>
        <v>19277342.870000001</v>
      </c>
      <c r="D1648" s="63">
        <f t="shared" si="170"/>
        <v>403891.85</v>
      </c>
      <c r="E1648" s="64"/>
      <c r="F1648" s="68"/>
      <c r="G1648" s="68">
        <v>9104420.2599999998</v>
      </c>
      <c r="H1648" s="68">
        <v>6608689.1299999999</v>
      </c>
      <c r="I1648" s="68">
        <v>3160341.63</v>
      </c>
      <c r="J1648" s="68"/>
      <c r="K1648" s="64"/>
      <c r="L1648" s="65"/>
      <c r="M1648" s="64"/>
      <c r="N1648" s="64"/>
      <c r="O1648" s="64"/>
      <c r="P1648" s="64"/>
      <c r="Q1648" s="69"/>
      <c r="R1648" s="64"/>
      <c r="S1648" s="64"/>
    </row>
    <row r="1649" spans="1:19" hidden="1" x14ac:dyDescent="0.25">
      <c r="A1649" s="55">
        <v>154</v>
      </c>
      <c r="B1649" s="62" t="s">
        <v>824</v>
      </c>
      <c r="C1649" s="129">
        <f t="shared" si="169"/>
        <v>5358783.87</v>
      </c>
      <c r="D1649" s="63">
        <f t="shared" si="170"/>
        <v>112275.28</v>
      </c>
      <c r="E1649" s="64"/>
      <c r="F1649" s="68"/>
      <c r="G1649" s="68"/>
      <c r="H1649" s="68">
        <v>3549230.74</v>
      </c>
      <c r="I1649" s="68">
        <v>1697277.85</v>
      </c>
      <c r="J1649" s="68"/>
      <c r="K1649" s="64"/>
      <c r="L1649" s="65"/>
      <c r="M1649" s="64"/>
      <c r="N1649" s="64"/>
      <c r="O1649" s="64"/>
      <c r="P1649" s="64"/>
      <c r="Q1649" s="69"/>
      <c r="R1649" s="64"/>
      <c r="S1649" s="64"/>
    </row>
    <row r="1650" spans="1:19" hidden="1" x14ac:dyDescent="0.25">
      <c r="A1650" s="55">
        <v>155</v>
      </c>
      <c r="B1650" s="62" t="s">
        <v>825</v>
      </c>
      <c r="C1650" s="129">
        <f t="shared" si="169"/>
        <v>19734671.899999999</v>
      </c>
      <c r="D1650" s="63">
        <f t="shared" si="170"/>
        <v>413473.64</v>
      </c>
      <c r="E1650" s="64"/>
      <c r="F1650" s="68"/>
      <c r="G1650" s="68">
        <v>9320410.3900000006</v>
      </c>
      <c r="H1650" s="68">
        <v>6765471.3899999997</v>
      </c>
      <c r="I1650" s="68">
        <v>3235316.48</v>
      </c>
      <c r="J1650" s="68"/>
      <c r="K1650" s="64"/>
      <c r="L1650" s="65"/>
      <c r="M1650" s="64"/>
      <c r="N1650" s="64"/>
      <c r="O1650" s="64"/>
      <c r="P1650" s="64"/>
      <c r="Q1650" s="69"/>
      <c r="R1650" s="64"/>
      <c r="S1650" s="64"/>
    </row>
    <row r="1651" spans="1:19" hidden="1" x14ac:dyDescent="0.25">
      <c r="A1651" s="55">
        <v>156</v>
      </c>
      <c r="B1651" s="62" t="s">
        <v>826</v>
      </c>
      <c r="C1651" s="129">
        <f t="shared" si="169"/>
        <v>20475721.75</v>
      </c>
      <c r="D1651" s="63">
        <f t="shared" si="170"/>
        <v>428999.85</v>
      </c>
      <c r="E1651" s="64"/>
      <c r="F1651" s="68"/>
      <c r="G1651" s="68">
        <v>9670397.9000000004</v>
      </c>
      <c r="H1651" s="68">
        <v>7019519.2699999996</v>
      </c>
      <c r="I1651" s="68">
        <v>3356804.73</v>
      </c>
      <c r="J1651" s="68"/>
      <c r="K1651" s="64"/>
      <c r="L1651" s="65"/>
      <c r="M1651" s="64"/>
      <c r="N1651" s="64"/>
      <c r="O1651" s="64"/>
      <c r="P1651" s="64"/>
      <c r="Q1651" s="69"/>
      <c r="R1651" s="64"/>
      <c r="S1651" s="64"/>
    </row>
    <row r="1652" spans="1:19" hidden="1" x14ac:dyDescent="0.25">
      <c r="A1652" s="55">
        <v>157</v>
      </c>
      <c r="B1652" s="62" t="s">
        <v>1131</v>
      </c>
      <c r="C1652" s="129">
        <f t="shared" si="169"/>
        <v>37590250.829999998</v>
      </c>
      <c r="D1652" s="63">
        <f t="shared" si="170"/>
        <v>750822.63</v>
      </c>
      <c r="E1652" s="64">
        <v>1754258.49</v>
      </c>
      <c r="F1652" s="68"/>
      <c r="G1652" s="68">
        <v>9329900.2899999991</v>
      </c>
      <c r="H1652" s="68">
        <v>6772359.8899999997</v>
      </c>
      <c r="I1652" s="68">
        <v>3238610.63</v>
      </c>
      <c r="J1652" s="68">
        <v>3873276.66</v>
      </c>
      <c r="K1652" s="64"/>
      <c r="L1652" s="65"/>
      <c r="M1652" s="64"/>
      <c r="N1652" s="64" t="s">
        <v>56</v>
      </c>
      <c r="O1652" s="64">
        <v>11871022.24</v>
      </c>
      <c r="P1652" s="64"/>
      <c r="Q1652" s="69"/>
      <c r="R1652" s="64"/>
      <c r="S1652" s="64"/>
    </row>
    <row r="1653" spans="1:19" hidden="1" x14ac:dyDescent="0.25">
      <c r="A1653" s="55">
        <v>158</v>
      </c>
      <c r="B1653" s="62" t="s">
        <v>827</v>
      </c>
      <c r="C1653" s="129">
        <f t="shared" si="169"/>
        <v>6012079.46</v>
      </c>
      <c r="D1653" s="63">
        <f t="shared" si="170"/>
        <v>125962.89</v>
      </c>
      <c r="E1653" s="64"/>
      <c r="F1653" s="68"/>
      <c r="G1653" s="68"/>
      <c r="H1653" s="68"/>
      <c r="I1653" s="68"/>
      <c r="J1653" s="68"/>
      <c r="K1653" s="64"/>
      <c r="L1653" s="65"/>
      <c r="M1653" s="64"/>
      <c r="N1653" s="64"/>
      <c r="O1653" s="64"/>
      <c r="P1653" s="64"/>
      <c r="Q1653" s="69"/>
      <c r="R1653" s="64">
        <v>5886116.5700000003</v>
      </c>
      <c r="S1653" s="64"/>
    </row>
    <row r="1654" spans="1:19" hidden="1" x14ac:dyDescent="0.25">
      <c r="A1654" s="55">
        <v>159</v>
      </c>
      <c r="B1654" s="62" t="s">
        <v>828</v>
      </c>
      <c r="C1654" s="129">
        <f t="shared" si="169"/>
        <v>5805128.0300000003</v>
      </c>
      <c r="D1654" s="63">
        <f t="shared" si="170"/>
        <v>121626.92</v>
      </c>
      <c r="E1654" s="64"/>
      <c r="F1654" s="68"/>
      <c r="G1654" s="68"/>
      <c r="H1654" s="68"/>
      <c r="I1654" s="68"/>
      <c r="J1654" s="68"/>
      <c r="K1654" s="64"/>
      <c r="L1654" s="65"/>
      <c r="M1654" s="64"/>
      <c r="N1654" s="64"/>
      <c r="O1654" s="64"/>
      <c r="P1654" s="64"/>
      <c r="Q1654" s="69"/>
      <c r="R1654" s="68">
        <v>5683501.1100000003</v>
      </c>
      <c r="S1654" s="64"/>
    </row>
    <row r="1655" spans="1:19" hidden="1" x14ac:dyDescent="0.25">
      <c r="A1655" s="55">
        <v>160</v>
      </c>
      <c r="B1655" s="62" t="s">
        <v>829</v>
      </c>
      <c r="C1655" s="129">
        <f t="shared" si="169"/>
        <v>4627208.58</v>
      </c>
      <c r="D1655" s="63">
        <f t="shared" si="170"/>
        <v>96947.59</v>
      </c>
      <c r="E1655" s="64"/>
      <c r="F1655" s="68"/>
      <c r="G1655" s="68"/>
      <c r="H1655" s="68"/>
      <c r="I1655" s="68"/>
      <c r="J1655" s="68"/>
      <c r="K1655" s="64"/>
      <c r="L1655" s="65"/>
      <c r="M1655" s="64"/>
      <c r="N1655" s="64" t="s">
        <v>111</v>
      </c>
      <c r="O1655" s="64">
        <v>4530260.99</v>
      </c>
      <c r="P1655" s="64"/>
      <c r="Q1655" s="69"/>
      <c r="R1655" s="64"/>
      <c r="S1655" s="64"/>
    </row>
    <row r="1656" spans="1:19" ht="27.75" hidden="1" customHeight="1" x14ac:dyDescent="0.25">
      <c r="A1656" s="55">
        <v>161</v>
      </c>
      <c r="B1656" s="62" t="s">
        <v>830</v>
      </c>
      <c r="C1656" s="129">
        <f t="shared" si="169"/>
        <v>1907581.7</v>
      </c>
      <c r="D1656" s="63">
        <f t="shared" si="170"/>
        <v>39966.959999999999</v>
      </c>
      <c r="E1656" s="64"/>
      <c r="F1656" s="68"/>
      <c r="G1656" s="68"/>
      <c r="H1656" s="68"/>
      <c r="I1656" s="68"/>
      <c r="J1656" s="68"/>
      <c r="K1656" s="64"/>
      <c r="L1656" s="65"/>
      <c r="M1656" s="64"/>
      <c r="N1656" s="64"/>
      <c r="O1656" s="64"/>
      <c r="P1656" s="64"/>
      <c r="Q1656" s="69"/>
      <c r="R1656" s="64">
        <v>1867614.74</v>
      </c>
      <c r="S1656" s="64"/>
    </row>
    <row r="1657" spans="1:19" ht="23.25" hidden="1" customHeight="1" x14ac:dyDescent="0.25">
      <c r="A1657" s="55">
        <v>162</v>
      </c>
      <c r="B1657" s="62" t="s">
        <v>831</v>
      </c>
      <c r="C1657" s="129">
        <f t="shared" si="169"/>
        <v>4333933.93</v>
      </c>
      <c r="D1657" s="63">
        <f t="shared" si="170"/>
        <v>90803</v>
      </c>
      <c r="E1657" s="64"/>
      <c r="F1657" s="68"/>
      <c r="G1657" s="68"/>
      <c r="H1657" s="68"/>
      <c r="I1657" s="68"/>
      <c r="J1657" s="68"/>
      <c r="K1657" s="64"/>
      <c r="L1657" s="65"/>
      <c r="M1657" s="64"/>
      <c r="N1657" s="64"/>
      <c r="O1657" s="64"/>
      <c r="P1657" s="64"/>
      <c r="Q1657" s="69"/>
      <c r="R1657" s="64">
        <v>4243130.93</v>
      </c>
      <c r="S1657" s="64"/>
    </row>
    <row r="1658" spans="1:19" hidden="1" x14ac:dyDescent="0.25">
      <c r="A1658" s="196" t="s">
        <v>1113</v>
      </c>
      <c r="B1658" s="196"/>
      <c r="C1658" s="100">
        <f t="shared" si="169"/>
        <v>190152232.28</v>
      </c>
      <c r="D1658" s="70">
        <f t="shared" ref="D1658:M1658" si="171">ROUND(SUM(D1633:D1657),2)</f>
        <v>3942471.39</v>
      </c>
      <c r="E1658" s="70">
        <f t="shared" si="171"/>
        <v>1982125.62</v>
      </c>
      <c r="F1658" s="70">
        <f t="shared" si="171"/>
        <v>0</v>
      </c>
      <c r="G1658" s="70">
        <f t="shared" si="171"/>
        <v>56762393.729999997</v>
      </c>
      <c r="H1658" s="70">
        <f t="shared" si="171"/>
        <v>41355793.850000001</v>
      </c>
      <c r="I1658" s="70">
        <f t="shared" si="171"/>
        <v>21870526.170000002</v>
      </c>
      <c r="J1658" s="70">
        <f t="shared" si="171"/>
        <v>3873276.66</v>
      </c>
      <c r="K1658" s="70">
        <f t="shared" si="171"/>
        <v>0</v>
      </c>
      <c r="L1658" s="70">
        <f t="shared" si="171"/>
        <v>0</v>
      </c>
      <c r="M1658" s="70">
        <f t="shared" si="171"/>
        <v>0</v>
      </c>
      <c r="N1658" s="135" t="s">
        <v>19</v>
      </c>
      <c r="O1658" s="70">
        <f>ROUND(SUM(O1633:O1657),2)</f>
        <v>31329762.379999999</v>
      </c>
      <c r="P1658" s="70">
        <f>ROUND(SUM(P1633:P1657),2)</f>
        <v>0</v>
      </c>
      <c r="Q1658" s="70">
        <f>ROUND(SUM(Q1633:Q1657),2)</f>
        <v>0</v>
      </c>
      <c r="R1658" s="70">
        <f>ROUND(SUM(R1633:R1657),2)</f>
        <v>29035882.48</v>
      </c>
      <c r="S1658" s="70">
        <f>ROUND(SUM(S1633:S1657),2)</f>
        <v>0</v>
      </c>
    </row>
    <row r="1659" spans="1:19" ht="15.75" hidden="1" x14ac:dyDescent="0.25">
      <c r="A1659" s="216" t="s">
        <v>216</v>
      </c>
      <c r="B1659" s="217"/>
      <c r="C1659" s="218"/>
      <c r="D1659" s="134"/>
      <c r="E1659" s="64"/>
      <c r="F1659" s="64"/>
      <c r="G1659" s="64"/>
      <c r="H1659" s="64"/>
      <c r="I1659" s="64"/>
      <c r="J1659" s="64"/>
      <c r="K1659" s="64"/>
      <c r="L1659" s="43"/>
      <c r="M1659" s="64"/>
      <c r="N1659" s="69"/>
      <c r="O1659" s="64"/>
      <c r="P1659" s="64"/>
      <c r="Q1659" s="64"/>
      <c r="R1659" s="64"/>
      <c r="S1659" s="64"/>
    </row>
    <row r="1660" spans="1:19" hidden="1" x14ac:dyDescent="0.25">
      <c r="A1660" s="55">
        <v>163</v>
      </c>
      <c r="B1660" s="62" t="s">
        <v>832</v>
      </c>
      <c r="C1660" s="129">
        <f t="shared" ref="C1660:C1693" si="172">ROUND(SUM(D1660+E1660+F1660+G1660+H1660+I1660+J1660+K1660+M1660+O1660+P1660+Q1660+R1660+S1660),2)</f>
        <v>7916766.7300000004</v>
      </c>
      <c r="D1660" s="63">
        <f t="shared" ref="D1660:D1687" si="173">ROUND((F1660+G1660+H1660+I1660+J1660+K1660+M1660+O1660+P1660+Q1660+R1660+S1660)*0.0214,2)</f>
        <v>165869.21</v>
      </c>
      <c r="E1660" s="64"/>
      <c r="F1660" s="64"/>
      <c r="G1660" s="64"/>
      <c r="H1660" s="64"/>
      <c r="I1660" s="64"/>
      <c r="J1660" s="64">
        <v>1230683.49</v>
      </c>
      <c r="K1660" s="68"/>
      <c r="L1660" s="65"/>
      <c r="M1660" s="64"/>
      <c r="N1660" s="64" t="s">
        <v>111</v>
      </c>
      <c r="O1660" s="69">
        <v>3771863.55</v>
      </c>
      <c r="P1660" s="64"/>
      <c r="Q1660" s="69">
        <v>2748350.48</v>
      </c>
      <c r="R1660" s="64"/>
      <c r="S1660" s="64"/>
    </row>
    <row r="1661" spans="1:19" hidden="1" x14ac:dyDescent="0.25">
      <c r="A1661" s="55">
        <v>164</v>
      </c>
      <c r="B1661" s="67" t="s">
        <v>231</v>
      </c>
      <c r="C1661" s="129">
        <f t="shared" si="172"/>
        <v>1848521.2</v>
      </c>
      <c r="D1661" s="63">
        <f t="shared" si="173"/>
        <v>38729.54</v>
      </c>
      <c r="E1661" s="64"/>
      <c r="F1661" s="68"/>
      <c r="G1661" s="64">
        <v>1809791.66</v>
      </c>
      <c r="H1661" s="64"/>
      <c r="I1661" s="64"/>
      <c r="J1661" s="64"/>
      <c r="K1661" s="64"/>
      <c r="L1661" s="65"/>
      <c r="M1661" s="64"/>
      <c r="N1661" s="64"/>
      <c r="O1661" s="69"/>
      <c r="P1661" s="64"/>
      <c r="Q1661" s="64"/>
      <c r="R1661" s="64"/>
      <c r="S1661" s="64"/>
    </row>
    <row r="1662" spans="1:19" hidden="1" x14ac:dyDescent="0.25">
      <c r="A1662" s="55">
        <v>165</v>
      </c>
      <c r="B1662" s="62" t="s">
        <v>833</v>
      </c>
      <c r="C1662" s="129">
        <f t="shared" si="172"/>
        <v>5084264.6500000004</v>
      </c>
      <c r="D1662" s="63">
        <f t="shared" si="173"/>
        <v>106523.66</v>
      </c>
      <c r="E1662" s="64"/>
      <c r="F1662" s="64">
        <v>501598.69</v>
      </c>
      <c r="G1662" s="64"/>
      <c r="H1662" s="64"/>
      <c r="I1662" s="64">
        <v>553238.68999999994</v>
      </c>
      <c r="J1662" s="64">
        <v>661650.41</v>
      </c>
      <c r="K1662" s="64"/>
      <c r="L1662" s="65"/>
      <c r="M1662" s="64"/>
      <c r="N1662" s="64" t="s">
        <v>56</v>
      </c>
      <c r="O1662" s="64">
        <v>2027838.25</v>
      </c>
      <c r="P1662" s="64"/>
      <c r="Q1662" s="66">
        <v>1233414.95</v>
      </c>
      <c r="R1662" s="64"/>
      <c r="S1662" s="64"/>
    </row>
    <row r="1663" spans="1:19" hidden="1" x14ac:dyDescent="0.25">
      <c r="A1663" s="55">
        <v>166</v>
      </c>
      <c r="B1663" s="67" t="s">
        <v>834</v>
      </c>
      <c r="C1663" s="129">
        <f t="shared" si="172"/>
        <v>3443024.89</v>
      </c>
      <c r="D1663" s="63">
        <f t="shared" si="173"/>
        <v>72137</v>
      </c>
      <c r="E1663" s="64"/>
      <c r="F1663" s="68"/>
      <c r="G1663" s="68"/>
      <c r="H1663" s="68"/>
      <c r="I1663" s="68"/>
      <c r="J1663" s="68"/>
      <c r="K1663" s="69"/>
      <c r="L1663" s="65"/>
      <c r="M1663" s="64"/>
      <c r="N1663" s="64" t="s">
        <v>56</v>
      </c>
      <c r="O1663" s="64">
        <v>2096008.8</v>
      </c>
      <c r="P1663" s="64"/>
      <c r="Q1663" s="64">
        <v>1274879.0900000001</v>
      </c>
      <c r="R1663" s="64"/>
      <c r="S1663" s="64"/>
    </row>
    <row r="1664" spans="1:19" hidden="1" x14ac:dyDescent="0.25">
      <c r="A1664" s="55">
        <v>167</v>
      </c>
      <c r="B1664" s="67" t="s">
        <v>835</v>
      </c>
      <c r="C1664" s="129">
        <f t="shared" si="172"/>
        <v>2003641.9</v>
      </c>
      <c r="D1664" s="63">
        <f t="shared" si="173"/>
        <v>41979.57</v>
      </c>
      <c r="E1664" s="64"/>
      <c r="F1664" s="64">
        <v>573244.54</v>
      </c>
      <c r="G1664" s="64"/>
      <c r="H1664" s="64"/>
      <c r="I1664" s="64">
        <v>632260.54</v>
      </c>
      <c r="J1664" s="64">
        <v>756157.25</v>
      </c>
      <c r="K1664" s="64"/>
      <c r="L1664" s="65"/>
      <c r="M1664" s="64"/>
      <c r="N1664" s="103"/>
      <c r="O1664" s="103"/>
      <c r="P1664" s="64"/>
      <c r="Q1664" s="66"/>
      <c r="R1664" s="64"/>
      <c r="S1664" s="64"/>
    </row>
    <row r="1665" spans="1:19" hidden="1" x14ac:dyDescent="0.25">
      <c r="A1665" s="55">
        <v>168</v>
      </c>
      <c r="B1665" s="67" t="s">
        <v>836</v>
      </c>
      <c r="C1665" s="129">
        <f t="shared" si="172"/>
        <v>8945157.6699999999</v>
      </c>
      <c r="D1665" s="63">
        <f t="shared" si="173"/>
        <v>187415.67999999999</v>
      </c>
      <c r="E1665" s="64"/>
      <c r="F1665" s="64"/>
      <c r="G1665" s="69"/>
      <c r="H1665" s="64"/>
      <c r="I1665" s="64"/>
      <c r="J1665" s="64">
        <v>1011387.23</v>
      </c>
      <c r="K1665" s="64"/>
      <c r="L1665" s="65"/>
      <c r="M1665" s="64"/>
      <c r="N1665" s="64" t="s">
        <v>56</v>
      </c>
      <c r="O1665" s="68">
        <v>3099718.0500000003</v>
      </c>
      <c r="P1665" s="64"/>
      <c r="Q1665" s="66"/>
      <c r="R1665" s="64">
        <v>4646636.71</v>
      </c>
      <c r="S1665" s="64"/>
    </row>
    <row r="1666" spans="1:19" hidden="1" x14ac:dyDescent="0.25">
      <c r="A1666" s="55">
        <v>169</v>
      </c>
      <c r="B1666" s="67" t="s">
        <v>837</v>
      </c>
      <c r="C1666" s="129">
        <f t="shared" si="172"/>
        <v>28876099.539999999</v>
      </c>
      <c r="D1666" s="63">
        <f t="shared" si="173"/>
        <v>605001.5</v>
      </c>
      <c r="E1666" s="64"/>
      <c r="F1666" s="69"/>
      <c r="G1666" s="68"/>
      <c r="H1666" s="69"/>
      <c r="I1666" s="69"/>
      <c r="J1666" s="69"/>
      <c r="K1666" s="64"/>
      <c r="L1666" s="65"/>
      <c r="M1666" s="64"/>
      <c r="N1666" s="64" t="s">
        <v>111</v>
      </c>
      <c r="O1666" s="64">
        <v>11312692.74</v>
      </c>
      <c r="P1666" s="64"/>
      <c r="Q1666" s="64"/>
      <c r="R1666" s="64">
        <v>16958405.300000001</v>
      </c>
      <c r="S1666" s="64"/>
    </row>
    <row r="1667" spans="1:19" hidden="1" x14ac:dyDescent="0.25">
      <c r="A1667" s="55">
        <v>170</v>
      </c>
      <c r="B1667" s="67" t="s">
        <v>838</v>
      </c>
      <c r="C1667" s="129">
        <f t="shared" si="172"/>
        <v>7922069.5499999998</v>
      </c>
      <c r="D1667" s="63">
        <f t="shared" si="173"/>
        <v>165980.31</v>
      </c>
      <c r="E1667" s="64"/>
      <c r="F1667" s="64">
        <v>1973626</v>
      </c>
      <c r="G1667" s="64"/>
      <c r="H1667" s="64"/>
      <c r="I1667" s="64"/>
      <c r="J1667" s="64"/>
      <c r="K1667" s="64"/>
      <c r="L1667" s="65"/>
      <c r="M1667" s="64"/>
      <c r="N1667" s="64"/>
      <c r="O1667" s="66"/>
      <c r="P1667" s="64"/>
      <c r="Q1667" s="66">
        <v>5782463.2400000002</v>
      </c>
      <c r="R1667" s="64"/>
      <c r="S1667" s="64"/>
    </row>
    <row r="1668" spans="1:19" hidden="1" x14ac:dyDescent="0.25">
      <c r="A1668" s="55">
        <v>171</v>
      </c>
      <c r="B1668" s="67" t="s">
        <v>839</v>
      </c>
      <c r="C1668" s="129">
        <f t="shared" si="172"/>
        <v>2930577.34</v>
      </c>
      <c r="D1668" s="63">
        <f t="shared" si="173"/>
        <v>61400.39</v>
      </c>
      <c r="E1668" s="64"/>
      <c r="F1668" s="64">
        <v>568970.65</v>
      </c>
      <c r="G1668" s="64"/>
      <c r="H1668" s="69"/>
      <c r="I1668" s="69"/>
      <c r="J1668" s="69"/>
      <c r="K1668" s="64"/>
      <c r="L1668" s="65"/>
      <c r="M1668" s="64"/>
      <c r="N1668" s="64" t="s">
        <v>56</v>
      </c>
      <c r="O1668" s="68">
        <v>2300206.2999999998</v>
      </c>
      <c r="P1668" s="64"/>
      <c r="Q1668" s="66"/>
      <c r="R1668" s="64"/>
      <c r="S1668" s="64"/>
    </row>
    <row r="1669" spans="1:19" hidden="1" x14ac:dyDescent="0.25">
      <c r="A1669" s="55">
        <v>172</v>
      </c>
      <c r="B1669" s="67" t="s">
        <v>840</v>
      </c>
      <c r="C1669" s="129">
        <f t="shared" si="172"/>
        <v>2783316.84</v>
      </c>
      <c r="D1669" s="63">
        <f t="shared" si="173"/>
        <v>58315.040000000001</v>
      </c>
      <c r="E1669" s="64"/>
      <c r="F1669" s="64"/>
      <c r="G1669" s="69">
        <v>1925588.7</v>
      </c>
      <c r="H1669" s="64"/>
      <c r="I1669" s="69"/>
      <c r="J1669" s="69">
        <v>799413.1</v>
      </c>
      <c r="K1669" s="64"/>
      <c r="L1669" s="65"/>
      <c r="M1669" s="64"/>
      <c r="N1669" s="64"/>
      <c r="O1669" s="68"/>
      <c r="P1669" s="64"/>
      <c r="Q1669" s="66"/>
      <c r="R1669" s="64"/>
      <c r="S1669" s="64"/>
    </row>
    <row r="1670" spans="1:19" hidden="1" x14ac:dyDescent="0.25">
      <c r="A1670" s="55">
        <v>173</v>
      </c>
      <c r="B1670" s="67" t="s">
        <v>841</v>
      </c>
      <c r="C1670" s="129">
        <f t="shared" si="172"/>
        <v>39512716.740000002</v>
      </c>
      <c r="D1670" s="63">
        <f t="shared" si="173"/>
        <v>827856.02</v>
      </c>
      <c r="E1670" s="64"/>
      <c r="F1670" s="69"/>
      <c r="G1670" s="68">
        <v>10326182.35</v>
      </c>
      <c r="H1670" s="64">
        <v>3082157.3</v>
      </c>
      <c r="I1670" s="64"/>
      <c r="J1670" s="64">
        <v>4286941.1500000004</v>
      </c>
      <c r="K1670" s="64"/>
      <c r="L1670" s="65"/>
      <c r="M1670" s="64"/>
      <c r="N1670" s="64"/>
      <c r="O1670" s="64"/>
      <c r="P1670" s="64">
        <v>1294000</v>
      </c>
      <c r="Q1670" s="64"/>
      <c r="R1670" s="64">
        <v>19695579.920000002</v>
      </c>
      <c r="S1670" s="64"/>
    </row>
    <row r="1671" spans="1:19" hidden="1" x14ac:dyDescent="0.25">
      <c r="A1671" s="55">
        <v>174</v>
      </c>
      <c r="B1671" s="67" t="s">
        <v>1121</v>
      </c>
      <c r="C1671" s="129">
        <f t="shared" si="172"/>
        <v>6250851.3600000003</v>
      </c>
      <c r="D1671" s="63">
        <f t="shared" si="173"/>
        <v>128451.36</v>
      </c>
      <c r="E1671" s="63">
        <v>120000</v>
      </c>
      <c r="F1671" s="64"/>
      <c r="G1671" s="68"/>
      <c r="H1671" s="64"/>
      <c r="I1671" s="64"/>
      <c r="J1671" s="64"/>
      <c r="K1671" s="64"/>
      <c r="L1671" s="65">
        <v>2</v>
      </c>
      <c r="M1671" s="64">
        <v>6002400</v>
      </c>
      <c r="N1671" s="64"/>
      <c r="O1671" s="64"/>
      <c r="P1671" s="64"/>
      <c r="Q1671" s="64"/>
      <c r="R1671" s="64"/>
      <c r="S1671" s="64"/>
    </row>
    <row r="1672" spans="1:19" hidden="1" x14ac:dyDescent="0.25">
      <c r="A1672" s="55">
        <v>175</v>
      </c>
      <c r="B1672" s="67" t="s">
        <v>1122</v>
      </c>
      <c r="C1672" s="129">
        <f t="shared" si="172"/>
        <v>6250851.3600000003</v>
      </c>
      <c r="D1672" s="63">
        <f t="shared" si="173"/>
        <v>128451.36</v>
      </c>
      <c r="E1672" s="63">
        <v>120000</v>
      </c>
      <c r="F1672" s="64"/>
      <c r="G1672" s="68"/>
      <c r="H1672" s="64"/>
      <c r="I1672" s="64"/>
      <c r="J1672" s="64"/>
      <c r="K1672" s="64"/>
      <c r="L1672" s="65">
        <v>2</v>
      </c>
      <c r="M1672" s="64">
        <v>6002400</v>
      </c>
      <c r="N1672" s="64"/>
      <c r="O1672" s="64"/>
      <c r="P1672" s="64"/>
      <c r="Q1672" s="64"/>
      <c r="R1672" s="64"/>
      <c r="S1672" s="64"/>
    </row>
    <row r="1673" spans="1:19" hidden="1" x14ac:dyDescent="0.25">
      <c r="A1673" s="55">
        <v>176</v>
      </c>
      <c r="B1673" s="67" t="s">
        <v>1123</v>
      </c>
      <c r="C1673" s="129">
        <f t="shared" si="172"/>
        <v>6250851.3600000003</v>
      </c>
      <c r="D1673" s="63">
        <f t="shared" si="173"/>
        <v>128451.36</v>
      </c>
      <c r="E1673" s="63">
        <v>120000</v>
      </c>
      <c r="F1673" s="64"/>
      <c r="G1673" s="68"/>
      <c r="H1673" s="64"/>
      <c r="I1673" s="64"/>
      <c r="J1673" s="64"/>
      <c r="K1673" s="64"/>
      <c r="L1673" s="65">
        <v>2</v>
      </c>
      <c r="M1673" s="64">
        <v>6002400</v>
      </c>
      <c r="N1673" s="64"/>
      <c r="O1673" s="64"/>
      <c r="P1673" s="64"/>
      <c r="Q1673" s="64"/>
      <c r="R1673" s="64"/>
      <c r="S1673" s="64"/>
    </row>
    <row r="1674" spans="1:19" hidden="1" x14ac:dyDescent="0.25">
      <c r="A1674" s="55">
        <v>177</v>
      </c>
      <c r="B1674" s="67" t="s">
        <v>244</v>
      </c>
      <c r="C1674" s="129">
        <f t="shared" si="172"/>
        <v>16585974.810000001</v>
      </c>
      <c r="D1674" s="63">
        <f t="shared" si="173"/>
        <v>347503.29</v>
      </c>
      <c r="E1674" s="63"/>
      <c r="F1674" s="64"/>
      <c r="G1674" s="68">
        <v>16238471.52</v>
      </c>
      <c r="H1674" s="64"/>
      <c r="I1674" s="64"/>
      <c r="J1674" s="64"/>
      <c r="K1674" s="64"/>
      <c r="L1674" s="65"/>
      <c r="M1674" s="64"/>
      <c r="N1674" s="64"/>
      <c r="O1674" s="64"/>
      <c r="P1674" s="64"/>
      <c r="Q1674" s="64"/>
      <c r="R1674" s="64"/>
      <c r="S1674" s="64"/>
    </row>
    <row r="1675" spans="1:19" hidden="1" x14ac:dyDescent="0.25">
      <c r="A1675" s="55">
        <v>178</v>
      </c>
      <c r="B1675" s="67" t="s">
        <v>245</v>
      </c>
      <c r="C1675" s="129">
        <f t="shared" si="172"/>
        <v>4105318.97</v>
      </c>
      <c r="D1675" s="63">
        <f>ROUND((F1675+G1675+H1675+I1675+J1675+K1675+M1675+O1675+P1675+Q1675+R1675+S1675)*0.0214,2)</f>
        <v>86013.14</v>
      </c>
      <c r="E1675" s="64"/>
      <c r="F1675" s="64"/>
      <c r="G1675" s="66"/>
      <c r="H1675" s="64">
        <v>1960487.58</v>
      </c>
      <c r="I1675" s="64">
        <v>937548.87</v>
      </c>
      <c r="J1675" s="64">
        <v>1121269.3799999999</v>
      </c>
      <c r="K1675" s="64"/>
      <c r="L1675" s="65"/>
      <c r="M1675" s="64"/>
      <c r="N1675" s="64"/>
      <c r="O1675" s="64"/>
      <c r="P1675" s="69"/>
      <c r="Q1675" s="64"/>
      <c r="R1675" s="64"/>
      <c r="S1675" s="64"/>
    </row>
    <row r="1676" spans="1:19" hidden="1" x14ac:dyDescent="0.25">
      <c r="A1676" s="55">
        <v>179</v>
      </c>
      <c r="B1676" s="67" t="s">
        <v>1124</v>
      </c>
      <c r="C1676" s="129">
        <f t="shared" si="172"/>
        <v>9376277.0399999991</v>
      </c>
      <c r="D1676" s="63">
        <f t="shared" si="173"/>
        <v>192677.04</v>
      </c>
      <c r="E1676" s="63">
        <v>180000</v>
      </c>
      <c r="F1676" s="64"/>
      <c r="G1676" s="68"/>
      <c r="H1676" s="64"/>
      <c r="I1676" s="64"/>
      <c r="J1676" s="64"/>
      <c r="K1676" s="64"/>
      <c r="L1676" s="65">
        <v>3</v>
      </c>
      <c r="M1676" s="64">
        <v>9003600</v>
      </c>
      <c r="N1676" s="64"/>
      <c r="O1676" s="64"/>
      <c r="P1676" s="64"/>
      <c r="Q1676" s="64"/>
      <c r="R1676" s="64"/>
      <c r="S1676" s="64"/>
    </row>
    <row r="1677" spans="1:19" hidden="1" x14ac:dyDescent="0.25">
      <c r="A1677" s="55">
        <v>180</v>
      </c>
      <c r="B1677" s="67" t="s">
        <v>1125</v>
      </c>
      <c r="C1677" s="129">
        <f t="shared" si="172"/>
        <v>6250851.3600000003</v>
      </c>
      <c r="D1677" s="63">
        <f t="shared" si="173"/>
        <v>128451.36</v>
      </c>
      <c r="E1677" s="63">
        <v>120000</v>
      </c>
      <c r="F1677" s="64"/>
      <c r="G1677" s="68"/>
      <c r="H1677" s="64"/>
      <c r="I1677" s="64"/>
      <c r="J1677" s="64"/>
      <c r="K1677" s="64"/>
      <c r="L1677" s="65">
        <v>2</v>
      </c>
      <c r="M1677" s="64">
        <v>6002400</v>
      </c>
      <c r="N1677" s="64"/>
      <c r="O1677" s="64"/>
      <c r="P1677" s="64"/>
      <c r="Q1677" s="64"/>
      <c r="R1677" s="64"/>
      <c r="S1677" s="64"/>
    </row>
    <row r="1678" spans="1:19" hidden="1" x14ac:dyDescent="0.25">
      <c r="A1678" s="55">
        <v>181</v>
      </c>
      <c r="B1678" s="67" t="s">
        <v>842</v>
      </c>
      <c r="C1678" s="129">
        <f t="shared" si="172"/>
        <v>35224603.810000002</v>
      </c>
      <c r="D1678" s="63">
        <f t="shared" si="173"/>
        <v>738013.04</v>
      </c>
      <c r="E1678" s="64"/>
      <c r="F1678" s="64"/>
      <c r="G1678" s="64">
        <v>5133462.9400000004</v>
      </c>
      <c r="H1678" s="64">
        <v>3726252.63</v>
      </c>
      <c r="I1678" s="64">
        <v>1781977.09</v>
      </c>
      <c r="J1678" s="64">
        <v>4262340.67</v>
      </c>
      <c r="K1678" s="64"/>
      <c r="L1678" s="65"/>
      <c r="M1678" s="64"/>
      <c r="N1678" s="64"/>
      <c r="O1678" s="69"/>
      <c r="P1678" s="64"/>
      <c r="Q1678" s="64"/>
      <c r="R1678" s="64">
        <v>19582557.441000003</v>
      </c>
      <c r="S1678" s="64"/>
    </row>
    <row r="1679" spans="1:19" hidden="1" x14ac:dyDescent="0.25">
      <c r="A1679" s="55">
        <v>182</v>
      </c>
      <c r="B1679" s="67" t="s">
        <v>843</v>
      </c>
      <c r="C1679" s="129">
        <f t="shared" si="172"/>
        <v>26722768.170000002</v>
      </c>
      <c r="D1679" s="63">
        <f t="shared" si="173"/>
        <v>559885.68999999994</v>
      </c>
      <c r="E1679" s="64"/>
      <c r="F1679" s="68">
        <v>3290577.82</v>
      </c>
      <c r="G1679" s="66"/>
      <c r="H1679" s="66"/>
      <c r="I1679" s="66"/>
      <c r="J1679" s="66"/>
      <c r="K1679" s="64"/>
      <c r="L1679" s="65"/>
      <c r="M1679" s="64"/>
      <c r="N1679" s="64" t="s">
        <v>111</v>
      </c>
      <c r="O1679" s="69">
        <v>13231346.68</v>
      </c>
      <c r="P1679" s="69"/>
      <c r="Q1679" s="69">
        <v>9640957.9800000004</v>
      </c>
      <c r="R1679" s="64"/>
      <c r="S1679" s="64"/>
    </row>
    <row r="1680" spans="1:19" hidden="1" x14ac:dyDescent="0.25">
      <c r="A1680" s="55">
        <v>183</v>
      </c>
      <c r="B1680" s="67" t="s">
        <v>844</v>
      </c>
      <c r="C1680" s="129">
        <f t="shared" si="172"/>
        <v>19235309.059999999</v>
      </c>
      <c r="D1680" s="63">
        <f t="shared" si="173"/>
        <v>403011.17</v>
      </c>
      <c r="E1680" s="64"/>
      <c r="F1680" s="69">
        <v>2865401.64</v>
      </c>
      <c r="G1680" s="69">
        <v>8647819.5600000005</v>
      </c>
      <c r="H1680" s="69"/>
      <c r="I1680" s="69"/>
      <c r="J1680" s="69">
        <v>3123292.65</v>
      </c>
      <c r="K1680" s="64"/>
      <c r="L1680" s="65"/>
      <c r="M1680" s="64"/>
      <c r="N1680" s="64"/>
      <c r="O1680" s="68"/>
      <c r="P1680" s="64">
        <v>4195784.04</v>
      </c>
      <c r="Q1680" s="66"/>
      <c r="R1680" s="64"/>
      <c r="S1680" s="64"/>
    </row>
    <row r="1681" spans="1:19" hidden="1" x14ac:dyDescent="0.25">
      <c r="A1681" s="55">
        <v>184</v>
      </c>
      <c r="B1681" s="67" t="s">
        <v>845</v>
      </c>
      <c r="C1681" s="129">
        <f t="shared" si="172"/>
        <v>48281451.630000003</v>
      </c>
      <c r="D1681" s="63">
        <f t="shared" si="173"/>
        <v>1011575.35</v>
      </c>
      <c r="E1681" s="64"/>
      <c r="F1681" s="68"/>
      <c r="G1681" s="64">
        <v>10312800.26</v>
      </c>
      <c r="H1681" s="69">
        <v>7485804.3399999999</v>
      </c>
      <c r="I1681" s="69">
        <v>3579878.54</v>
      </c>
      <c r="J1681" s="64"/>
      <c r="K1681" s="64"/>
      <c r="L1681" s="65"/>
      <c r="M1681" s="64"/>
      <c r="N1681" s="64" t="s">
        <v>56</v>
      </c>
      <c r="O1681" s="68">
        <v>13121668.52</v>
      </c>
      <c r="P1681" s="64">
        <v>4788584.08</v>
      </c>
      <c r="Q1681" s="66">
        <v>7981140.54</v>
      </c>
      <c r="R1681" s="64"/>
      <c r="S1681" s="64"/>
    </row>
    <row r="1682" spans="1:19" hidden="1" x14ac:dyDescent="0.25">
      <c r="A1682" s="55">
        <v>185</v>
      </c>
      <c r="B1682" s="67" t="s">
        <v>846</v>
      </c>
      <c r="C1682" s="129">
        <f t="shared" si="172"/>
        <v>6974526.9000000004</v>
      </c>
      <c r="D1682" s="63">
        <f t="shared" si="173"/>
        <v>146127.74</v>
      </c>
      <c r="E1682" s="64"/>
      <c r="F1682" s="68"/>
      <c r="G1682" s="68">
        <v>2573459.5499999998</v>
      </c>
      <c r="H1682" s="68"/>
      <c r="I1682" s="68"/>
      <c r="J1682" s="68">
        <v>1068378.3500000001</v>
      </c>
      <c r="K1682" s="64"/>
      <c r="L1682" s="65"/>
      <c r="M1682" s="64"/>
      <c r="N1682" s="64"/>
      <c r="O1682" s="69"/>
      <c r="P1682" s="64">
        <v>1194944.8400000001</v>
      </c>
      <c r="Q1682" s="66">
        <v>1991616.42</v>
      </c>
      <c r="R1682" s="64"/>
      <c r="S1682" s="64"/>
    </row>
    <row r="1683" spans="1:19" hidden="1" x14ac:dyDescent="0.25">
      <c r="A1683" s="55">
        <v>186</v>
      </c>
      <c r="B1683" s="67" t="s">
        <v>847</v>
      </c>
      <c r="C1683" s="129">
        <f t="shared" si="172"/>
        <v>20383355.449999999</v>
      </c>
      <c r="D1683" s="63">
        <f t="shared" si="173"/>
        <v>427064.62</v>
      </c>
      <c r="E1683" s="64"/>
      <c r="F1683" s="68"/>
      <c r="G1683" s="64">
        <v>1980000</v>
      </c>
      <c r="H1683" s="64">
        <v>520000</v>
      </c>
      <c r="I1683" s="64"/>
      <c r="J1683" s="64"/>
      <c r="K1683" s="64"/>
      <c r="L1683" s="65"/>
      <c r="M1683" s="64"/>
      <c r="N1683" s="64" t="s">
        <v>111</v>
      </c>
      <c r="O1683" s="66">
        <v>8335341.9500000002</v>
      </c>
      <c r="P1683" s="69"/>
      <c r="Q1683" s="64"/>
      <c r="R1683" s="64">
        <v>9120948.8800000008</v>
      </c>
      <c r="S1683" s="64"/>
    </row>
    <row r="1684" spans="1:19" hidden="1" x14ac:dyDescent="0.25">
      <c r="A1684" s="55">
        <v>187</v>
      </c>
      <c r="B1684" s="67" t="s">
        <v>848</v>
      </c>
      <c r="C1684" s="129">
        <f t="shared" si="172"/>
        <v>17929144.530000001</v>
      </c>
      <c r="D1684" s="63">
        <f t="shared" si="173"/>
        <v>375644.89</v>
      </c>
      <c r="E1684" s="64"/>
      <c r="F1684" s="68"/>
      <c r="G1684" s="68">
        <v>6615492.1900000004</v>
      </c>
      <c r="H1684" s="68"/>
      <c r="I1684" s="68"/>
      <c r="J1684" s="68">
        <v>2746438.59</v>
      </c>
      <c r="K1684" s="64"/>
      <c r="L1684" s="65"/>
      <c r="M1684" s="64"/>
      <c r="N1684" s="64"/>
      <c r="O1684" s="69"/>
      <c r="P1684" s="69">
        <v>3071798.13</v>
      </c>
      <c r="Q1684" s="69">
        <v>5119770.7300000004</v>
      </c>
      <c r="R1684" s="64"/>
      <c r="S1684" s="64"/>
    </row>
    <row r="1685" spans="1:19" hidden="1" x14ac:dyDescent="0.25">
      <c r="A1685" s="55">
        <v>188</v>
      </c>
      <c r="B1685" s="67" t="s">
        <v>849</v>
      </c>
      <c r="C1685" s="129">
        <f t="shared" si="172"/>
        <v>7275493.3200000003</v>
      </c>
      <c r="D1685" s="63">
        <f t="shared" si="173"/>
        <v>152433.48000000001</v>
      </c>
      <c r="E1685" s="64"/>
      <c r="F1685" s="68"/>
      <c r="G1685" s="68">
        <v>5033442.96</v>
      </c>
      <c r="H1685" s="66"/>
      <c r="I1685" s="66"/>
      <c r="J1685" s="66">
        <v>2089616.88</v>
      </c>
      <c r="K1685" s="64"/>
      <c r="L1685" s="65"/>
      <c r="M1685" s="64"/>
      <c r="N1685" s="64"/>
      <c r="O1685" s="64"/>
      <c r="P1685" s="64"/>
      <c r="Q1685" s="66"/>
      <c r="R1685" s="64"/>
      <c r="S1685" s="64"/>
    </row>
    <row r="1686" spans="1:19" hidden="1" x14ac:dyDescent="0.25">
      <c r="A1686" s="55">
        <v>189</v>
      </c>
      <c r="B1686" s="67" t="s">
        <v>850</v>
      </c>
      <c r="C1686" s="129">
        <f t="shared" si="172"/>
        <v>14435050.58</v>
      </c>
      <c r="D1686" s="63">
        <f t="shared" si="173"/>
        <v>302437.90999999997</v>
      </c>
      <c r="E1686" s="64"/>
      <c r="F1686" s="68"/>
      <c r="G1686" s="68">
        <v>5035530.74</v>
      </c>
      <c r="H1686" s="68"/>
      <c r="I1686" s="68"/>
      <c r="J1686" s="68">
        <v>2090483.61</v>
      </c>
      <c r="K1686" s="64"/>
      <c r="L1686" s="65"/>
      <c r="M1686" s="69"/>
      <c r="N1686" s="69"/>
      <c r="O1686" s="69"/>
      <c r="P1686" s="64">
        <v>2338150.5</v>
      </c>
      <c r="Q1686" s="64">
        <v>4668447.82</v>
      </c>
      <c r="R1686" s="64"/>
      <c r="S1686" s="64"/>
    </row>
    <row r="1687" spans="1:19" hidden="1" x14ac:dyDescent="0.25">
      <c r="A1687" s="55">
        <v>190</v>
      </c>
      <c r="B1687" s="67" t="s">
        <v>851</v>
      </c>
      <c r="C1687" s="129">
        <f t="shared" si="172"/>
        <v>20663475.539999999</v>
      </c>
      <c r="D1687" s="63">
        <f t="shared" si="173"/>
        <v>432933.6</v>
      </c>
      <c r="E1687" s="64"/>
      <c r="F1687" s="66"/>
      <c r="G1687" s="66">
        <v>6852024.2999999998</v>
      </c>
      <c r="H1687" s="66">
        <v>4973713.4400000004</v>
      </c>
      <c r="I1687" s="66">
        <v>2378540.66</v>
      </c>
      <c r="J1687" s="66">
        <v>2844635.5</v>
      </c>
      <c r="K1687" s="64"/>
      <c r="L1687" s="65"/>
      <c r="M1687" s="64"/>
      <c r="N1687" s="64"/>
      <c r="O1687" s="68"/>
      <c r="P1687" s="64">
        <v>3181628.04</v>
      </c>
      <c r="Q1687" s="64"/>
      <c r="R1687" s="64"/>
      <c r="S1687" s="64"/>
    </row>
    <row r="1688" spans="1:19" hidden="1" x14ac:dyDescent="0.25">
      <c r="A1688" s="55">
        <v>191</v>
      </c>
      <c r="B1688" s="97" t="s">
        <v>1000</v>
      </c>
      <c r="C1688" s="129">
        <f t="shared" si="172"/>
        <v>4288706.32</v>
      </c>
      <c r="D1688" s="63">
        <f t="shared" ref="D1688:D1733" si="174">ROUND((F1688+G1688+H1688+I1688+J1688+K1688+M1688+O1688+P1688+Q1688+R1688+S1688)*0.0214,2)</f>
        <v>85662.05</v>
      </c>
      <c r="E1688" s="64">
        <v>200144.965</v>
      </c>
      <c r="F1688" s="66"/>
      <c r="G1688" s="66"/>
      <c r="H1688" s="66"/>
      <c r="I1688" s="66"/>
      <c r="J1688" s="66"/>
      <c r="K1688" s="64"/>
      <c r="L1688" s="65"/>
      <c r="M1688" s="64"/>
      <c r="N1688" s="64" t="s">
        <v>111</v>
      </c>
      <c r="O1688" s="64">
        <v>4002899.3</v>
      </c>
      <c r="P1688" s="64"/>
      <c r="Q1688" s="64"/>
      <c r="R1688" s="64"/>
      <c r="S1688" s="64"/>
    </row>
    <row r="1689" spans="1:19" hidden="1" x14ac:dyDescent="0.25">
      <c r="A1689" s="55">
        <v>192</v>
      </c>
      <c r="B1689" s="67" t="s">
        <v>53</v>
      </c>
      <c r="C1689" s="129">
        <f t="shared" si="172"/>
        <v>49721960.939999998</v>
      </c>
      <c r="D1689" s="63">
        <f t="shared" si="174"/>
        <v>1041756.38</v>
      </c>
      <c r="E1689" s="64"/>
      <c r="F1689" s="68"/>
      <c r="G1689" s="68">
        <v>3186146.86</v>
      </c>
      <c r="H1689" s="68">
        <v>7709148.2999999998</v>
      </c>
      <c r="I1689" s="68">
        <v>3686686.61</v>
      </c>
      <c r="J1689" s="68"/>
      <c r="K1689" s="64"/>
      <c r="L1689" s="65"/>
      <c r="M1689" s="64"/>
      <c r="N1689" s="69" t="s">
        <v>56</v>
      </c>
      <c r="O1689" s="66">
        <v>13513162.25</v>
      </c>
      <c r="P1689" s="64">
        <v>4931454.68</v>
      </c>
      <c r="Q1689" s="64"/>
      <c r="R1689" s="64">
        <v>15653605.859999999</v>
      </c>
      <c r="S1689" s="64"/>
    </row>
    <row r="1690" spans="1:19" hidden="1" x14ac:dyDescent="0.25">
      <c r="A1690" s="55">
        <v>193</v>
      </c>
      <c r="B1690" s="67" t="s">
        <v>255</v>
      </c>
      <c r="C1690" s="129">
        <f t="shared" si="172"/>
        <v>14417639.949999999</v>
      </c>
      <c r="D1690" s="63">
        <f t="shared" si="174"/>
        <v>302073.13</v>
      </c>
      <c r="E1690" s="64"/>
      <c r="F1690" s="68"/>
      <c r="G1690" s="68"/>
      <c r="H1690" s="68">
        <v>350000</v>
      </c>
      <c r="I1690" s="68"/>
      <c r="J1690" s="68">
        <v>2087962.21</v>
      </c>
      <c r="K1690" s="64"/>
      <c r="L1690" s="65"/>
      <c r="M1690" s="64"/>
      <c r="N1690" s="64" t="s">
        <v>111</v>
      </c>
      <c r="O1690" s="61">
        <v>5000000</v>
      </c>
      <c r="P1690" s="64"/>
      <c r="Q1690" s="64"/>
      <c r="R1690" s="64">
        <v>6677604.6100000003</v>
      </c>
      <c r="S1690" s="64"/>
    </row>
    <row r="1691" spans="1:19" hidden="1" x14ac:dyDescent="0.25">
      <c r="A1691" s="55">
        <v>194</v>
      </c>
      <c r="B1691" s="67" t="s">
        <v>257</v>
      </c>
      <c r="C1691" s="129">
        <f t="shared" si="172"/>
        <v>5848961.1699999999</v>
      </c>
      <c r="D1691" s="63">
        <f>ROUND((F1691+G1691+H1691+I1691+J1691+K1691+M1691+O1691+P1691+Q1691+R1691+S1691)*0.0214,2)</f>
        <v>122545.3</v>
      </c>
      <c r="E1691" s="64"/>
      <c r="F1691" s="64"/>
      <c r="G1691" s="69">
        <v>5726415.8700000001</v>
      </c>
      <c r="H1691" s="64"/>
      <c r="I1691" s="64"/>
      <c r="J1691" s="64"/>
      <c r="K1691" s="64"/>
      <c r="L1691" s="65"/>
      <c r="M1691" s="64"/>
      <c r="N1691" s="64"/>
      <c r="O1691" s="68"/>
      <c r="P1691" s="64"/>
      <c r="Q1691" s="68"/>
      <c r="R1691" s="64"/>
      <c r="S1691" s="64"/>
    </row>
    <row r="1692" spans="1:19" hidden="1" x14ac:dyDescent="0.25">
      <c r="A1692" s="55">
        <v>195</v>
      </c>
      <c r="B1692" s="67" t="s">
        <v>852</v>
      </c>
      <c r="C1692" s="129">
        <f t="shared" si="172"/>
        <v>11937878.35</v>
      </c>
      <c r="D1692" s="63">
        <f t="shared" si="174"/>
        <v>250118.07</v>
      </c>
      <c r="E1692" s="64"/>
      <c r="F1692" s="64">
        <v>1299364.75</v>
      </c>
      <c r="G1692" s="68">
        <v>3901943.59</v>
      </c>
      <c r="H1692" s="64">
        <v>2252859.54</v>
      </c>
      <c r="I1692" s="64">
        <v>1059494.0900000001</v>
      </c>
      <c r="J1692" s="64">
        <v>1280937.8400000001</v>
      </c>
      <c r="K1692" s="64"/>
      <c r="L1692" s="65"/>
      <c r="M1692" s="64"/>
      <c r="N1692" s="64"/>
      <c r="O1692" s="69"/>
      <c r="P1692" s="64">
        <v>1893160.47</v>
      </c>
      <c r="Q1692" s="69"/>
      <c r="R1692" s="64"/>
      <c r="S1692" s="64"/>
    </row>
    <row r="1693" spans="1:19" hidden="1" x14ac:dyDescent="0.25">
      <c r="A1693" s="55">
        <v>196</v>
      </c>
      <c r="B1693" s="67" t="s">
        <v>853</v>
      </c>
      <c r="C1693" s="129">
        <f t="shared" si="172"/>
        <v>3384736.02</v>
      </c>
      <c r="D1693" s="63">
        <f t="shared" si="174"/>
        <v>70915.75</v>
      </c>
      <c r="E1693" s="64"/>
      <c r="F1693" s="64">
        <v>3313820.27</v>
      </c>
      <c r="G1693" s="68"/>
      <c r="H1693" s="64"/>
      <c r="I1693" s="64"/>
      <c r="J1693" s="64"/>
      <c r="K1693" s="64"/>
      <c r="L1693" s="65"/>
      <c r="M1693" s="64"/>
      <c r="N1693" s="64"/>
      <c r="O1693" s="69"/>
      <c r="P1693" s="64"/>
      <c r="Q1693" s="66"/>
      <c r="R1693" s="64"/>
      <c r="S1693" s="64"/>
    </row>
    <row r="1694" spans="1:19" hidden="1" x14ac:dyDescent="0.25">
      <c r="A1694" s="55">
        <v>197</v>
      </c>
      <c r="B1694" s="67" t="s">
        <v>854</v>
      </c>
      <c r="C1694" s="129">
        <f t="shared" ref="C1694:C1728" si="175">ROUND(SUM(D1694+E1694+F1694+G1694+H1694+I1694+J1694+K1694+M1694+O1694+P1694+Q1694+R1694+S1694),2)</f>
        <v>12049077.92</v>
      </c>
      <c r="D1694" s="63">
        <f t="shared" si="174"/>
        <v>252447.88</v>
      </c>
      <c r="E1694" s="64"/>
      <c r="F1694" s="69">
        <v>1311468.1399999999</v>
      </c>
      <c r="G1694" s="64">
        <v>3938289.62</v>
      </c>
      <c r="H1694" s="68">
        <v>2273844.59</v>
      </c>
      <c r="I1694" s="68">
        <v>1069363.1200000001</v>
      </c>
      <c r="J1694" s="68">
        <v>1292869.5900000001</v>
      </c>
      <c r="K1694" s="64"/>
      <c r="L1694" s="65"/>
      <c r="M1694" s="64"/>
      <c r="N1694" s="64"/>
      <c r="O1694" s="69"/>
      <c r="P1694" s="64">
        <v>1910794.98</v>
      </c>
      <c r="Q1694" s="69"/>
      <c r="R1694" s="64"/>
      <c r="S1694" s="64"/>
    </row>
    <row r="1695" spans="1:19" hidden="1" x14ac:dyDescent="0.25">
      <c r="A1695" s="55">
        <v>198</v>
      </c>
      <c r="B1695" s="67" t="s">
        <v>855</v>
      </c>
      <c r="C1695" s="129">
        <f t="shared" si="175"/>
        <v>11993139.92</v>
      </c>
      <c r="D1695" s="63">
        <f t="shared" si="174"/>
        <v>251275.89</v>
      </c>
      <c r="E1695" s="64"/>
      <c r="F1695" s="69">
        <v>1306072.6599999999</v>
      </c>
      <c r="G1695" s="66">
        <v>3922087.18</v>
      </c>
      <c r="H1695" s="69"/>
      <c r="I1695" s="69"/>
      <c r="J1695" s="69">
        <v>1287550.6100000001</v>
      </c>
      <c r="K1695" s="64"/>
      <c r="L1695" s="65"/>
      <c r="M1695" s="64"/>
      <c r="N1695" s="64"/>
      <c r="O1695" s="64"/>
      <c r="P1695" s="64"/>
      <c r="Q1695" s="69">
        <v>5226153.58</v>
      </c>
      <c r="R1695" s="64"/>
      <c r="S1695" s="64"/>
    </row>
    <row r="1696" spans="1:19" hidden="1" x14ac:dyDescent="0.25">
      <c r="A1696" s="55">
        <v>199</v>
      </c>
      <c r="B1696" s="67" t="s">
        <v>856</v>
      </c>
      <c r="C1696" s="129">
        <f t="shared" si="175"/>
        <v>17636681.149999999</v>
      </c>
      <c r="D1696" s="63">
        <f t="shared" si="174"/>
        <v>369517.31</v>
      </c>
      <c r="E1696" s="64"/>
      <c r="F1696" s="69"/>
      <c r="G1696" s="64">
        <v>8960173.7799999993</v>
      </c>
      <c r="H1696" s="68"/>
      <c r="I1696" s="68"/>
      <c r="J1696" s="68"/>
      <c r="K1696" s="64"/>
      <c r="L1696" s="65"/>
      <c r="M1696" s="64"/>
      <c r="N1696" s="64"/>
      <c r="O1696" s="69"/>
      <c r="P1696" s="64"/>
      <c r="Q1696" s="66">
        <v>8306990.0599999996</v>
      </c>
      <c r="R1696" s="64"/>
      <c r="S1696" s="64"/>
    </row>
    <row r="1697" spans="1:19" hidden="1" x14ac:dyDescent="0.25">
      <c r="A1697" s="55">
        <v>200</v>
      </c>
      <c r="B1697" s="67" t="s">
        <v>857</v>
      </c>
      <c r="C1697" s="129">
        <f t="shared" si="175"/>
        <v>2677817.41</v>
      </c>
      <c r="D1697" s="63">
        <f t="shared" si="174"/>
        <v>56104.65</v>
      </c>
      <c r="E1697" s="64"/>
      <c r="F1697" s="66"/>
      <c r="G1697" s="69"/>
      <c r="H1697" s="69"/>
      <c r="I1697" s="69"/>
      <c r="J1697" s="69">
        <v>2621712.7599999998</v>
      </c>
      <c r="K1697" s="64"/>
      <c r="L1697" s="65"/>
      <c r="M1697" s="64"/>
      <c r="N1697" s="64"/>
      <c r="O1697" s="68"/>
      <c r="P1697" s="64"/>
      <c r="Q1697" s="68"/>
      <c r="R1697" s="64"/>
      <c r="S1697" s="64"/>
    </row>
    <row r="1698" spans="1:19" hidden="1" x14ac:dyDescent="0.25">
      <c r="A1698" s="55">
        <v>201</v>
      </c>
      <c r="B1698" s="67" t="s">
        <v>858</v>
      </c>
      <c r="C1698" s="129">
        <f t="shared" si="175"/>
        <v>15667325.140000001</v>
      </c>
      <c r="D1698" s="63">
        <f t="shared" si="174"/>
        <v>328256.08</v>
      </c>
      <c r="E1698" s="64"/>
      <c r="F1698" s="69"/>
      <c r="G1698" s="69">
        <v>10475141.42</v>
      </c>
      <c r="H1698" s="66"/>
      <c r="I1698" s="66"/>
      <c r="J1698" s="66">
        <v>4863927.6399999997</v>
      </c>
      <c r="K1698" s="64"/>
      <c r="L1698" s="65"/>
      <c r="M1698" s="64"/>
      <c r="N1698" s="64"/>
      <c r="O1698" s="64"/>
      <c r="P1698" s="64"/>
      <c r="Q1698" s="66"/>
      <c r="R1698" s="64"/>
      <c r="S1698" s="64"/>
    </row>
    <row r="1699" spans="1:19" hidden="1" x14ac:dyDescent="0.25">
      <c r="A1699" s="55">
        <v>202</v>
      </c>
      <c r="B1699" s="67" t="s">
        <v>859</v>
      </c>
      <c r="C1699" s="129">
        <f t="shared" si="175"/>
        <v>18232787.829999998</v>
      </c>
      <c r="D1699" s="63">
        <f t="shared" si="174"/>
        <v>382006.72</v>
      </c>
      <c r="E1699" s="64"/>
      <c r="F1699" s="69">
        <v>2014045.03</v>
      </c>
      <c r="G1699" s="66">
        <v>6364875.9299999997</v>
      </c>
      <c r="H1699" s="69">
        <v>4620116.95</v>
      </c>
      <c r="I1699" s="66">
        <v>2209386.41</v>
      </c>
      <c r="J1699" s="66">
        <v>2642356.79</v>
      </c>
      <c r="K1699" s="64"/>
      <c r="L1699" s="65"/>
      <c r="M1699" s="64"/>
      <c r="N1699" s="64"/>
      <c r="O1699" s="64"/>
      <c r="P1699" s="64"/>
      <c r="Q1699" s="68"/>
      <c r="R1699" s="64"/>
      <c r="S1699" s="64"/>
    </row>
    <row r="1700" spans="1:19" hidden="1" x14ac:dyDescent="0.25">
      <c r="A1700" s="55">
        <v>203</v>
      </c>
      <c r="B1700" s="67" t="s">
        <v>264</v>
      </c>
      <c r="C1700" s="129">
        <f t="shared" si="175"/>
        <v>10867887.699999999</v>
      </c>
      <c r="D1700" s="63">
        <f>ROUND((F1700+G1700+H1700+I1700+J1700+K1700+M1700+O1700+P1700+Q1700+R1700+S1700)*0.0214,2)</f>
        <v>227700.02</v>
      </c>
      <c r="E1700" s="64"/>
      <c r="F1700" s="68"/>
      <c r="G1700" s="69">
        <v>5754879.6299999999</v>
      </c>
      <c r="H1700" s="66">
        <v>3322686.54</v>
      </c>
      <c r="I1700" s="66">
        <v>1562621.51</v>
      </c>
      <c r="J1700" s="66"/>
      <c r="K1700" s="64"/>
      <c r="L1700" s="65"/>
      <c r="M1700" s="64"/>
      <c r="N1700" s="64"/>
      <c r="O1700" s="64"/>
      <c r="P1700" s="64"/>
      <c r="Q1700" s="69"/>
      <c r="R1700" s="64"/>
      <c r="S1700" s="64"/>
    </row>
    <row r="1701" spans="1:19" hidden="1" x14ac:dyDescent="0.25">
      <c r="A1701" s="55">
        <v>204</v>
      </c>
      <c r="B1701" s="67" t="s">
        <v>860</v>
      </c>
      <c r="C1701" s="129">
        <f t="shared" si="175"/>
        <v>29578453.43</v>
      </c>
      <c r="D1701" s="63">
        <f t="shared" si="174"/>
        <v>619716.96</v>
      </c>
      <c r="E1701" s="64"/>
      <c r="F1701" s="69">
        <v>3301268.14</v>
      </c>
      <c r="G1701" s="69">
        <v>11654040.52</v>
      </c>
      <c r="H1701" s="69"/>
      <c r="I1701" s="69"/>
      <c r="J1701" s="69">
        <v>4331148.59</v>
      </c>
      <c r="K1701" s="64"/>
      <c r="L1701" s="65"/>
      <c r="M1701" s="64"/>
      <c r="N1701" s="64"/>
      <c r="O1701" s="66"/>
      <c r="P1701" s="64"/>
      <c r="Q1701" s="68">
        <v>9672279.2200000007</v>
      </c>
      <c r="R1701" s="64"/>
      <c r="S1701" s="64"/>
    </row>
    <row r="1702" spans="1:19" hidden="1" x14ac:dyDescent="0.25">
      <c r="A1702" s="55">
        <v>205</v>
      </c>
      <c r="B1702" s="67" t="s">
        <v>861</v>
      </c>
      <c r="C1702" s="129">
        <f t="shared" si="175"/>
        <v>14099355.970000001</v>
      </c>
      <c r="D1702" s="63">
        <f t="shared" si="174"/>
        <v>295404.56</v>
      </c>
      <c r="E1702" s="64"/>
      <c r="F1702" s="69"/>
      <c r="G1702" s="69"/>
      <c r="H1702" s="69"/>
      <c r="I1702" s="69"/>
      <c r="J1702" s="69"/>
      <c r="K1702" s="64"/>
      <c r="L1702" s="65"/>
      <c r="M1702" s="64"/>
      <c r="N1702" s="64" t="s">
        <v>111</v>
      </c>
      <c r="O1702" s="66">
        <v>7985415.96</v>
      </c>
      <c r="P1702" s="64"/>
      <c r="Q1702" s="68">
        <v>5818535.4500000002</v>
      </c>
      <c r="R1702" s="64"/>
      <c r="S1702" s="64"/>
    </row>
    <row r="1703" spans="1:19" hidden="1" x14ac:dyDescent="0.25">
      <c r="A1703" s="55">
        <v>206</v>
      </c>
      <c r="B1703" s="67" t="s">
        <v>266</v>
      </c>
      <c r="C1703" s="129">
        <f t="shared" si="175"/>
        <v>12902993.4</v>
      </c>
      <c r="D1703" s="63">
        <f t="shared" si="174"/>
        <v>270338.81</v>
      </c>
      <c r="E1703" s="64"/>
      <c r="F1703" s="69"/>
      <c r="G1703" s="66">
        <v>12632654.59</v>
      </c>
      <c r="H1703" s="69"/>
      <c r="I1703" s="69"/>
      <c r="J1703" s="69"/>
      <c r="K1703" s="64"/>
      <c r="L1703" s="65"/>
      <c r="M1703" s="64"/>
      <c r="N1703" s="64"/>
      <c r="O1703" s="64"/>
      <c r="P1703" s="64"/>
      <c r="Q1703" s="64"/>
      <c r="R1703" s="64"/>
      <c r="S1703" s="64"/>
    </row>
    <row r="1704" spans="1:19" hidden="1" x14ac:dyDescent="0.25">
      <c r="A1704" s="55">
        <v>207</v>
      </c>
      <c r="B1704" s="67" t="s">
        <v>862</v>
      </c>
      <c r="C1704" s="129">
        <f t="shared" si="175"/>
        <v>4410307.66</v>
      </c>
      <c r="D1704" s="63">
        <f t="shared" si="174"/>
        <v>92403.16</v>
      </c>
      <c r="E1704" s="64"/>
      <c r="F1704" s="64"/>
      <c r="G1704" s="64">
        <v>4317904.5</v>
      </c>
      <c r="H1704" s="64"/>
      <c r="I1704" s="64"/>
      <c r="J1704" s="64"/>
      <c r="K1704" s="64"/>
      <c r="L1704" s="65"/>
      <c r="M1704" s="64"/>
      <c r="N1704" s="64"/>
      <c r="O1704" s="66"/>
      <c r="P1704" s="64"/>
      <c r="Q1704" s="66"/>
      <c r="R1704" s="64"/>
      <c r="S1704" s="64"/>
    </row>
    <row r="1705" spans="1:19" hidden="1" x14ac:dyDescent="0.25">
      <c r="A1705" s="55">
        <v>208</v>
      </c>
      <c r="B1705" s="67" t="s">
        <v>863</v>
      </c>
      <c r="C1705" s="129">
        <f t="shared" si="175"/>
        <v>14754695.130000001</v>
      </c>
      <c r="D1705" s="63">
        <f t="shared" si="174"/>
        <v>309134.99</v>
      </c>
      <c r="E1705" s="64"/>
      <c r="F1705" s="66">
        <v>2081610.28</v>
      </c>
      <c r="G1705" s="66">
        <v>6578398.6799999997</v>
      </c>
      <c r="H1705" s="66"/>
      <c r="I1705" s="66"/>
      <c r="J1705" s="66">
        <v>2731000.04</v>
      </c>
      <c r="K1705" s="64"/>
      <c r="L1705" s="65"/>
      <c r="M1705" s="64"/>
      <c r="N1705" s="64"/>
      <c r="O1705" s="69"/>
      <c r="P1705" s="64">
        <v>3054551.14</v>
      </c>
      <c r="Q1705" s="69"/>
      <c r="R1705" s="64"/>
      <c r="S1705" s="64"/>
    </row>
    <row r="1706" spans="1:19" hidden="1" x14ac:dyDescent="0.25">
      <c r="A1706" s="55">
        <v>209</v>
      </c>
      <c r="B1706" s="67" t="s">
        <v>864</v>
      </c>
      <c r="C1706" s="129">
        <f t="shared" si="175"/>
        <v>16251750.699999999</v>
      </c>
      <c r="D1706" s="63">
        <f t="shared" si="174"/>
        <v>340500.75</v>
      </c>
      <c r="E1706" s="64"/>
      <c r="F1706" s="64"/>
      <c r="G1706" s="66"/>
      <c r="H1706" s="64"/>
      <c r="I1706" s="64">
        <v>1106373.22</v>
      </c>
      <c r="J1706" s="64">
        <v>2646375.2799999998</v>
      </c>
      <c r="K1706" s="64"/>
      <c r="L1706" s="65"/>
      <c r="M1706" s="64"/>
      <c r="N1706" s="64"/>
      <c r="O1706" s="68"/>
      <c r="P1706" s="64"/>
      <c r="Q1706" s="64"/>
      <c r="R1706" s="64">
        <v>12158501.449999999</v>
      </c>
      <c r="S1706" s="64"/>
    </row>
    <row r="1707" spans="1:19" hidden="1" x14ac:dyDescent="0.25">
      <c r="A1707" s="55">
        <v>210</v>
      </c>
      <c r="B1707" s="67" t="s">
        <v>865</v>
      </c>
      <c r="C1707" s="129">
        <f t="shared" si="175"/>
        <v>25508215.920000002</v>
      </c>
      <c r="D1707" s="63">
        <f t="shared" si="174"/>
        <v>534438.82999999996</v>
      </c>
      <c r="E1707" s="64"/>
      <c r="F1707" s="64"/>
      <c r="G1707" s="66">
        <v>8898299.6300000008</v>
      </c>
      <c r="H1707" s="64"/>
      <c r="I1707" s="64"/>
      <c r="J1707" s="64">
        <v>3694099.1</v>
      </c>
      <c r="K1707" s="64"/>
      <c r="L1707" s="65"/>
      <c r="M1707" s="64"/>
      <c r="N1707" s="64"/>
      <c r="O1707" s="64"/>
      <c r="P1707" s="64"/>
      <c r="Q1707" s="64"/>
      <c r="R1707" s="64">
        <v>12381378.359999999</v>
      </c>
      <c r="S1707" s="64"/>
    </row>
    <row r="1708" spans="1:19" hidden="1" x14ac:dyDescent="0.25">
      <c r="A1708" s="55">
        <v>211</v>
      </c>
      <c r="B1708" s="67" t="s">
        <v>866</v>
      </c>
      <c r="C1708" s="129">
        <f t="shared" si="175"/>
        <v>16492484.6</v>
      </c>
      <c r="D1708" s="63">
        <f t="shared" si="174"/>
        <v>345544.52</v>
      </c>
      <c r="E1708" s="64"/>
      <c r="F1708" s="64"/>
      <c r="G1708" s="68">
        <v>6418190.1900000004</v>
      </c>
      <c r="H1708" s="69"/>
      <c r="I1708" s="69">
        <v>1113946.47</v>
      </c>
      <c r="J1708" s="69">
        <v>2664490.02</v>
      </c>
      <c r="K1708" s="64"/>
      <c r="L1708" s="65"/>
      <c r="M1708" s="64"/>
      <c r="N1708" s="64"/>
      <c r="O1708" s="64"/>
      <c r="P1708" s="64"/>
      <c r="Q1708" s="64">
        <v>5950313.4000000004</v>
      </c>
      <c r="R1708" s="64"/>
      <c r="S1708" s="64"/>
    </row>
    <row r="1709" spans="1:19" hidden="1" x14ac:dyDescent="0.25">
      <c r="A1709" s="55">
        <v>212</v>
      </c>
      <c r="B1709" s="67" t="s">
        <v>286</v>
      </c>
      <c r="C1709" s="129">
        <f t="shared" si="175"/>
        <v>7007564.8099999996</v>
      </c>
      <c r="D1709" s="63">
        <f t="shared" si="174"/>
        <v>146819.94</v>
      </c>
      <c r="E1709" s="64"/>
      <c r="F1709" s="69"/>
      <c r="G1709" s="66"/>
      <c r="H1709" s="69"/>
      <c r="I1709" s="69">
        <v>3105802.21</v>
      </c>
      <c r="J1709" s="69">
        <v>3754942.66</v>
      </c>
      <c r="K1709" s="64"/>
      <c r="L1709" s="65"/>
      <c r="M1709" s="64"/>
      <c r="N1709" s="69"/>
      <c r="O1709" s="69"/>
      <c r="P1709" s="69"/>
      <c r="Q1709" s="69"/>
      <c r="R1709" s="64"/>
      <c r="S1709" s="64"/>
    </row>
    <row r="1710" spans="1:19" hidden="1" x14ac:dyDescent="0.25">
      <c r="A1710" s="55">
        <v>213</v>
      </c>
      <c r="B1710" s="67" t="s">
        <v>287</v>
      </c>
      <c r="C1710" s="129">
        <f t="shared" si="175"/>
        <v>1585100.87</v>
      </c>
      <c r="D1710" s="63">
        <f t="shared" si="174"/>
        <v>33210.449999999997</v>
      </c>
      <c r="E1710" s="64"/>
      <c r="F1710" s="66"/>
      <c r="G1710" s="66"/>
      <c r="H1710" s="68"/>
      <c r="I1710" s="68">
        <v>1551890.42</v>
      </c>
      <c r="J1710" s="68"/>
      <c r="K1710" s="64"/>
      <c r="L1710" s="65"/>
      <c r="M1710" s="64"/>
      <c r="N1710" s="64"/>
      <c r="O1710" s="68"/>
      <c r="P1710" s="64"/>
      <c r="Q1710" s="64"/>
      <c r="R1710" s="64"/>
      <c r="S1710" s="64"/>
    </row>
    <row r="1711" spans="1:19" hidden="1" x14ac:dyDescent="0.25">
      <c r="A1711" s="55">
        <v>214</v>
      </c>
      <c r="B1711" s="67" t="s">
        <v>867</v>
      </c>
      <c r="C1711" s="129">
        <f t="shared" si="175"/>
        <v>13372792.09</v>
      </c>
      <c r="D1711" s="63">
        <f t="shared" si="174"/>
        <v>280181.86</v>
      </c>
      <c r="E1711" s="64"/>
      <c r="F1711" s="64"/>
      <c r="G1711" s="69"/>
      <c r="H1711" s="64"/>
      <c r="I1711" s="64"/>
      <c r="J1711" s="64">
        <v>2078837.86</v>
      </c>
      <c r="K1711" s="64"/>
      <c r="L1711" s="65"/>
      <c r="M1711" s="64"/>
      <c r="N1711" s="64" t="s">
        <v>111</v>
      </c>
      <c r="O1711" s="64">
        <v>6371331.7300000004</v>
      </c>
      <c r="P1711" s="64"/>
      <c r="Q1711" s="68">
        <v>4642440.6399999997</v>
      </c>
      <c r="R1711" s="64"/>
      <c r="S1711" s="64"/>
    </row>
    <row r="1712" spans="1:19" hidden="1" x14ac:dyDescent="0.25">
      <c r="A1712" s="55">
        <v>215</v>
      </c>
      <c r="B1712" s="67" t="s">
        <v>868</v>
      </c>
      <c r="C1712" s="129">
        <f t="shared" si="175"/>
        <v>38367785.299999997</v>
      </c>
      <c r="D1712" s="63">
        <f t="shared" si="174"/>
        <v>803867.83</v>
      </c>
      <c r="E1712" s="64"/>
      <c r="F1712" s="69"/>
      <c r="G1712" s="64">
        <v>10184460.6</v>
      </c>
      <c r="H1712" s="64">
        <v>3696322.89</v>
      </c>
      <c r="I1712" s="64">
        <v>1767664.02</v>
      </c>
      <c r="J1712" s="64">
        <v>4228105</v>
      </c>
      <c r="K1712" s="64"/>
      <c r="L1712" s="65"/>
      <c r="M1712" s="64"/>
      <c r="N1712" s="64" t="s">
        <v>56</v>
      </c>
      <c r="O1712" s="66">
        <v>12958373.35</v>
      </c>
      <c r="P1712" s="64">
        <v>4728991.6100000003</v>
      </c>
      <c r="Q1712" s="66"/>
      <c r="R1712" s="64"/>
      <c r="S1712" s="64"/>
    </row>
    <row r="1713" spans="1:19" hidden="1" x14ac:dyDescent="0.25">
      <c r="A1713" s="55">
        <v>216</v>
      </c>
      <c r="B1713" s="67" t="s">
        <v>869</v>
      </c>
      <c r="C1713" s="129">
        <f t="shared" si="175"/>
        <v>6946246.7599999998</v>
      </c>
      <c r="D1713" s="63">
        <f t="shared" si="174"/>
        <v>145535.23000000001</v>
      </c>
      <c r="E1713" s="64"/>
      <c r="F1713" s="68"/>
      <c r="G1713" s="68">
        <v>1785101.46</v>
      </c>
      <c r="H1713" s="66">
        <v>647880.30000000005</v>
      </c>
      <c r="I1713" s="66">
        <v>309830.81</v>
      </c>
      <c r="J1713" s="66"/>
      <c r="K1713" s="64"/>
      <c r="L1713" s="65"/>
      <c r="M1713" s="64"/>
      <c r="N1713" s="64" t="s">
        <v>56</v>
      </c>
      <c r="O1713" s="68">
        <v>2271304.5</v>
      </c>
      <c r="P1713" s="68"/>
      <c r="Q1713" s="69"/>
      <c r="R1713" s="64">
        <v>1786594.46</v>
      </c>
      <c r="S1713" s="64"/>
    </row>
    <row r="1714" spans="1:19" hidden="1" x14ac:dyDescent="0.25">
      <c r="A1714" s="55">
        <v>217</v>
      </c>
      <c r="B1714" s="67" t="s">
        <v>870</v>
      </c>
      <c r="C1714" s="129">
        <f t="shared" si="175"/>
        <v>16987885.5</v>
      </c>
      <c r="D1714" s="63">
        <f t="shared" si="174"/>
        <v>355923.98</v>
      </c>
      <c r="E1714" s="64"/>
      <c r="F1714" s="68"/>
      <c r="G1714" s="68">
        <v>6884121.5599999996</v>
      </c>
      <c r="H1714" s="68">
        <v>2498506.02</v>
      </c>
      <c r="I1714" s="68">
        <v>1194841.29</v>
      </c>
      <c r="J1714" s="68">
        <v>2857960.76</v>
      </c>
      <c r="K1714" s="64"/>
      <c r="L1714" s="65"/>
      <c r="M1714" s="64"/>
      <c r="N1714" s="64"/>
      <c r="O1714" s="66"/>
      <c r="P1714" s="64">
        <v>3196531.89</v>
      </c>
      <c r="Q1714" s="69"/>
      <c r="R1714" s="64"/>
      <c r="S1714" s="64"/>
    </row>
    <row r="1715" spans="1:19" hidden="1" x14ac:dyDescent="0.25">
      <c r="A1715" s="55">
        <v>218</v>
      </c>
      <c r="B1715" s="67" t="s">
        <v>871</v>
      </c>
      <c r="C1715" s="129">
        <f t="shared" si="175"/>
        <v>22247646.559999999</v>
      </c>
      <c r="D1715" s="63">
        <f t="shared" si="174"/>
        <v>466124.57</v>
      </c>
      <c r="E1715" s="64"/>
      <c r="F1715" s="64"/>
      <c r="G1715" s="64">
        <v>6807864.46</v>
      </c>
      <c r="H1715" s="64"/>
      <c r="I1715" s="64"/>
      <c r="J1715" s="64"/>
      <c r="K1715" s="64"/>
      <c r="L1715" s="65"/>
      <c r="M1715" s="64"/>
      <c r="N1715" s="64" t="s">
        <v>111</v>
      </c>
      <c r="O1715" s="66">
        <v>8662076.5500000007</v>
      </c>
      <c r="P1715" s="64"/>
      <c r="Q1715" s="66">
        <v>6311580.9800000004</v>
      </c>
      <c r="R1715" s="64"/>
      <c r="S1715" s="64"/>
    </row>
    <row r="1716" spans="1:19" hidden="1" x14ac:dyDescent="0.25">
      <c r="A1716" s="55">
        <v>219</v>
      </c>
      <c r="B1716" s="67" t="s">
        <v>872</v>
      </c>
      <c r="C1716" s="129">
        <f t="shared" si="175"/>
        <v>28245940.890000001</v>
      </c>
      <c r="D1716" s="63">
        <f t="shared" si="174"/>
        <v>591798.64</v>
      </c>
      <c r="E1716" s="64"/>
      <c r="F1716" s="66"/>
      <c r="G1716" s="66">
        <v>8132053.0199999996</v>
      </c>
      <c r="H1716" s="66"/>
      <c r="I1716" s="66"/>
      <c r="J1716" s="66">
        <v>5874031.3099999996</v>
      </c>
      <c r="K1716" s="64"/>
      <c r="L1716" s="65"/>
      <c r="M1716" s="64"/>
      <c r="N1716" s="64" t="s">
        <v>56</v>
      </c>
      <c r="O1716" s="68">
        <v>13648057.92</v>
      </c>
      <c r="P1716" s="64"/>
      <c r="Q1716" s="64"/>
      <c r="R1716" s="64"/>
      <c r="S1716" s="64"/>
    </row>
    <row r="1717" spans="1:19" hidden="1" x14ac:dyDescent="0.25">
      <c r="A1717" s="55">
        <v>220</v>
      </c>
      <c r="B1717" s="67" t="s">
        <v>292</v>
      </c>
      <c r="C1717" s="129">
        <f t="shared" si="175"/>
        <v>16825841.09</v>
      </c>
      <c r="D1717" s="63">
        <f t="shared" si="174"/>
        <v>352528.88</v>
      </c>
      <c r="E1717" s="64"/>
      <c r="F1717" s="64"/>
      <c r="G1717" s="64">
        <v>16473312.210000001</v>
      </c>
      <c r="H1717" s="64"/>
      <c r="I1717" s="64"/>
      <c r="J1717" s="64"/>
      <c r="K1717" s="64"/>
      <c r="L1717" s="65"/>
      <c r="M1717" s="64"/>
      <c r="N1717" s="69"/>
      <c r="O1717" s="66"/>
      <c r="P1717" s="64"/>
      <c r="Q1717" s="68"/>
      <c r="R1717" s="64"/>
      <c r="S1717" s="64"/>
    </row>
    <row r="1718" spans="1:19" hidden="1" x14ac:dyDescent="0.25">
      <c r="A1718" s="55">
        <v>221</v>
      </c>
      <c r="B1718" s="67" t="s">
        <v>873</v>
      </c>
      <c r="C1718" s="129">
        <f t="shared" si="175"/>
        <v>22526189.050000001</v>
      </c>
      <c r="D1718" s="63">
        <f t="shared" si="174"/>
        <v>471960.49</v>
      </c>
      <c r="E1718" s="64"/>
      <c r="F1718" s="68"/>
      <c r="G1718" s="69">
        <v>6308316.1299999999</v>
      </c>
      <c r="H1718" s="64"/>
      <c r="I1718" s="64">
        <v>1094876.6399999999</v>
      </c>
      <c r="J1718" s="64">
        <v>2618876.1800000002</v>
      </c>
      <c r="K1718" s="64"/>
      <c r="L1718" s="65"/>
      <c r="M1718" s="64"/>
      <c r="N1718" s="64"/>
      <c r="O1718" s="69"/>
      <c r="P1718" s="64"/>
      <c r="Q1718" s="68"/>
      <c r="R1718" s="64">
        <v>12032159.609999999</v>
      </c>
      <c r="S1718" s="64"/>
    </row>
    <row r="1719" spans="1:19" hidden="1" x14ac:dyDescent="0.25">
      <c r="A1719" s="55">
        <v>222</v>
      </c>
      <c r="B1719" s="67" t="s">
        <v>874</v>
      </c>
      <c r="C1719" s="129">
        <f t="shared" si="175"/>
        <v>18203734.379999999</v>
      </c>
      <c r="D1719" s="63">
        <f t="shared" si="174"/>
        <v>381398</v>
      </c>
      <c r="E1719" s="64"/>
      <c r="F1719" s="64"/>
      <c r="G1719" s="69">
        <v>3157194.83</v>
      </c>
      <c r="H1719" s="64"/>
      <c r="I1719" s="64"/>
      <c r="J1719" s="64">
        <v>2621397.59</v>
      </c>
      <c r="K1719" s="64"/>
      <c r="L1719" s="65"/>
      <c r="M1719" s="64"/>
      <c r="N1719" s="64"/>
      <c r="O1719" s="68"/>
      <c r="P1719" s="64"/>
      <c r="Q1719" s="68"/>
      <c r="R1719" s="68">
        <v>12043743.960000001</v>
      </c>
      <c r="S1719" s="64"/>
    </row>
    <row r="1720" spans="1:19" hidden="1" x14ac:dyDescent="0.25">
      <c r="A1720" s="55">
        <v>223</v>
      </c>
      <c r="B1720" s="67" t="s">
        <v>295</v>
      </c>
      <c r="C1720" s="129">
        <f t="shared" si="175"/>
        <v>31294557.039999999</v>
      </c>
      <c r="D1720" s="63">
        <f t="shared" si="174"/>
        <v>655672.14</v>
      </c>
      <c r="E1720" s="64"/>
      <c r="F1720" s="68"/>
      <c r="G1720" s="66"/>
      <c r="H1720" s="68"/>
      <c r="I1720" s="68"/>
      <c r="J1720" s="68">
        <v>5476784.3600000003</v>
      </c>
      <c r="K1720" s="64"/>
      <c r="L1720" s="65"/>
      <c r="M1720" s="64"/>
      <c r="N1720" s="64"/>
      <c r="O1720" s="68"/>
      <c r="P1720" s="64"/>
      <c r="Q1720" s="64"/>
      <c r="R1720" s="64">
        <v>25162100.539999999</v>
      </c>
      <c r="S1720" s="64"/>
    </row>
    <row r="1721" spans="1:19" hidden="1" x14ac:dyDescent="0.25">
      <c r="A1721" s="55">
        <v>224</v>
      </c>
      <c r="B1721" s="62" t="s">
        <v>1001</v>
      </c>
      <c r="C1721" s="129">
        <f t="shared" si="175"/>
        <v>21228336.170000002</v>
      </c>
      <c r="D1721" s="63">
        <f t="shared" si="174"/>
        <v>424011.94</v>
      </c>
      <c r="E1721" s="64">
        <v>990682.11</v>
      </c>
      <c r="F1721" s="64"/>
      <c r="G1721" s="64"/>
      <c r="H1721" s="64">
        <v>4994575.8099999996</v>
      </c>
      <c r="I1721" s="64">
        <v>2388456.4</v>
      </c>
      <c r="J1721" s="64">
        <v>2856518.88</v>
      </c>
      <c r="K1721" s="64"/>
      <c r="L1721" s="65"/>
      <c r="M1721" s="64"/>
      <c r="N1721" s="64"/>
      <c r="O1721" s="68"/>
      <c r="P1721" s="64">
        <v>3194940.64</v>
      </c>
      <c r="Q1721" s="66">
        <v>6379150.3899999997</v>
      </c>
      <c r="R1721" s="64"/>
      <c r="S1721" s="64"/>
    </row>
    <row r="1722" spans="1:19" hidden="1" x14ac:dyDescent="0.25">
      <c r="A1722" s="55">
        <v>225</v>
      </c>
      <c r="B1722" s="67" t="s">
        <v>875</v>
      </c>
      <c r="C1722" s="129">
        <f t="shared" si="175"/>
        <v>33398864.829999998</v>
      </c>
      <c r="D1722" s="63">
        <f t="shared" si="174"/>
        <v>699760.83</v>
      </c>
      <c r="E1722" s="64"/>
      <c r="F1722" s="64"/>
      <c r="G1722" s="64">
        <v>5081414.0470000003</v>
      </c>
      <c r="H1722" s="64"/>
      <c r="I1722" s="64"/>
      <c r="J1722" s="64">
        <v>4385122.4800000004</v>
      </c>
      <c r="K1722" s="64"/>
      <c r="L1722" s="65"/>
      <c r="M1722" s="64"/>
      <c r="N1722" s="64" t="s">
        <v>111</v>
      </c>
      <c r="O1722" s="66">
        <v>13439754.279999999</v>
      </c>
      <c r="P1722" s="64"/>
      <c r="Q1722" s="66"/>
      <c r="R1722" s="66">
        <v>9792813.1899999995</v>
      </c>
      <c r="S1722" s="64"/>
    </row>
    <row r="1723" spans="1:19" hidden="1" x14ac:dyDescent="0.25">
      <c r="A1723" s="55">
        <v>226</v>
      </c>
      <c r="B1723" s="67" t="s">
        <v>876</v>
      </c>
      <c r="C1723" s="129">
        <f t="shared" si="175"/>
        <v>15039905.84</v>
      </c>
      <c r="D1723" s="63">
        <f t="shared" si="174"/>
        <v>315110.62</v>
      </c>
      <c r="E1723" s="64"/>
      <c r="F1723" s="66">
        <v>2809092.83</v>
      </c>
      <c r="G1723" s="66"/>
      <c r="H1723" s="66"/>
      <c r="I1723" s="66"/>
      <c r="J1723" s="66">
        <v>3685431.76</v>
      </c>
      <c r="K1723" s="64"/>
      <c r="L1723" s="65"/>
      <c r="M1723" s="64"/>
      <c r="N1723" s="64"/>
      <c r="O1723" s="69"/>
      <c r="P1723" s="69"/>
      <c r="Q1723" s="64">
        <v>8230270.6299999999</v>
      </c>
      <c r="R1723" s="64"/>
      <c r="S1723" s="64"/>
    </row>
    <row r="1724" spans="1:19" hidden="1" x14ac:dyDescent="0.25">
      <c r="A1724" s="55">
        <v>227</v>
      </c>
      <c r="B1724" s="67" t="s">
        <v>297</v>
      </c>
      <c r="C1724" s="129">
        <f t="shared" si="175"/>
        <v>16303924.66</v>
      </c>
      <c r="D1724" s="63">
        <f t="shared" si="174"/>
        <v>341593.88</v>
      </c>
      <c r="E1724" s="64"/>
      <c r="F1724" s="64"/>
      <c r="G1724" s="64">
        <v>15962330.779999999</v>
      </c>
      <c r="H1724" s="64"/>
      <c r="I1724" s="64"/>
      <c r="J1724" s="64"/>
      <c r="K1724" s="64"/>
      <c r="L1724" s="65"/>
      <c r="M1724" s="64"/>
      <c r="N1724" s="64"/>
      <c r="O1724" s="66"/>
      <c r="P1724" s="64"/>
      <c r="Q1724" s="66"/>
      <c r="R1724" s="64"/>
      <c r="S1724" s="64"/>
    </row>
    <row r="1725" spans="1:19" hidden="1" x14ac:dyDescent="0.25">
      <c r="A1725" s="55">
        <v>228</v>
      </c>
      <c r="B1725" s="67" t="s">
        <v>877</v>
      </c>
      <c r="C1725" s="129">
        <f t="shared" si="175"/>
        <v>32911015.41</v>
      </c>
      <c r="D1725" s="63">
        <f t="shared" si="174"/>
        <v>689539.58</v>
      </c>
      <c r="E1725" s="64"/>
      <c r="F1725" s="69"/>
      <c r="G1725" s="69"/>
      <c r="H1725" s="69"/>
      <c r="I1725" s="69"/>
      <c r="J1725" s="69">
        <v>3721046.65</v>
      </c>
      <c r="K1725" s="64"/>
      <c r="L1725" s="65"/>
      <c r="M1725" s="64"/>
      <c r="N1725" s="64" t="s">
        <v>56</v>
      </c>
      <c r="O1725" s="69">
        <v>11404459.699999999</v>
      </c>
      <c r="P1725" s="64"/>
      <c r="Q1725" s="68"/>
      <c r="R1725" s="64">
        <v>17095969.48</v>
      </c>
      <c r="S1725" s="64"/>
    </row>
    <row r="1726" spans="1:19" hidden="1" x14ac:dyDescent="0.25">
      <c r="A1726" s="55">
        <v>229</v>
      </c>
      <c r="B1726" s="67" t="s">
        <v>878</v>
      </c>
      <c r="C1726" s="129">
        <f t="shared" si="175"/>
        <v>41419532.409999996</v>
      </c>
      <c r="D1726" s="63">
        <f t="shared" si="174"/>
        <v>867806.93</v>
      </c>
      <c r="E1726" s="64"/>
      <c r="F1726" s="64"/>
      <c r="G1726" s="64">
        <v>4447251.84</v>
      </c>
      <c r="H1726" s="64"/>
      <c r="I1726" s="64"/>
      <c r="J1726" s="64">
        <v>3692523.22</v>
      </c>
      <c r="K1726" s="64"/>
      <c r="L1726" s="65"/>
      <c r="M1726" s="64"/>
      <c r="N1726" s="64" t="s">
        <v>56</v>
      </c>
      <c r="O1726" s="69">
        <v>11317039.6</v>
      </c>
      <c r="P1726" s="64">
        <v>4129989.33</v>
      </c>
      <c r="Q1726" s="66"/>
      <c r="R1726" s="64">
        <v>16964921.489999998</v>
      </c>
      <c r="S1726" s="64"/>
    </row>
    <row r="1727" spans="1:19" hidden="1" x14ac:dyDescent="0.25">
      <c r="A1727" s="55">
        <v>230</v>
      </c>
      <c r="B1727" s="67" t="s">
        <v>879</v>
      </c>
      <c r="C1727" s="129">
        <f t="shared" si="175"/>
        <v>31048839.43</v>
      </c>
      <c r="D1727" s="63">
        <f t="shared" si="174"/>
        <v>650523.94999999995</v>
      </c>
      <c r="E1727" s="64"/>
      <c r="F1727" s="66"/>
      <c r="G1727" s="66">
        <v>8900767.0099999998</v>
      </c>
      <c r="H1727" s="66">
        <v>3230430.96</v>
      </c>
      <c r="I1727" s="66">
        <v>1544824.59</v>
      </c>
      <c r="J1727" s="66">
        <v>3695123.42</v>
      </c>
      <c r="K1727" s="64"/>
      <c r="L1727" s="65"/>
      <c r="M1727" s="64"/>
      <c r="N1727" s="64"/>
      <c r="O1727" s="69"/>
      <c r="P1727" s="64"/>
      <c r="Q1727" s="66"/>
      <c r="R1727" s="64">
        <v>13027169.5</v>
      </c>
      <c r="S1727" s="64"/>
    </row>
    <row r="1728" spans="1:19" hidden="1" x14ac:dyDescent="0.25">
      <c r="A1728" s="55">
        <v>231</v>
      </c>
      <c r="B1728" s="67" t="s">
        <v>880</v>
      </c>
      <c r="C1728" s="129">
        <f t="shared" si="175"/>
        <v>22289539.140000001</v>
      </c>
      <c r="D1728" s="63">
        <f t="shared" si="174"/>
        <v>467002.29</v>
      </c>
      <c r="E1728" s="64"/>
      <c r="F1728" s="69"/>
      <c r="G1728" s="64">
        <v>6389739.4699999997</v>
      </c>
      <c r="H1728" s="64">
        <v>2319082.41</v>
      </c>
      <c r="I1728" s="64">
        <v>1109008.54</v>
      </c>
      <c r="J1728" s="64">
        <v>2652678.7999999998</v>
      </c>
      <c r="K1728" s="64"/>
      <c r="L1728" s="65"/>
      <c r="M1728" s="64"/>
      <c r="N1728" s="64"/>
      <c r="O1728" s="68"/>
      <c r="P1728" s="64"/>
      <c r="Q1728" s="66"/>
      <c r="R1728" s="64">
        <v>9352027.6300000008</v>
      </c>
      <c r="S1728" s="64"/>
    </row>
    <row r="1729" spans="1:19" hidden="1" x14ac:dyDescent="0.25">
      <c r="A1729" s="55">
        <v>232</v>
      </c>
      <c r="B1729" s="67" t="s">
        <v>881</v>
      </c>
      <c r="C1729" s="129">
        <f t="shared" ref="C1729:C1733" si="176">ROUND(SUM(D1729+E1729+F1729+G1729+H1729+I1729+J1729+K1729+M1729+O1729+P1729+Q1729+R1729+S1729),2)</f>
        <v>22035556.960000001</v>
      </c>
      <c r="D1729" s="63">
        <f t="shared" si="174"/>
        <v>461680.95</v>
      </c>
      <c r="E1729" s="64"/>
      <c r="F1729" s="64"/>
      <c r="G1729" s="64"/>
      <c r="H1729" s="64">
        <v>4611988.5199999996</v>
      </c>
      <c r="I1729" s="64">
        <v>2205499.31</v>
      </c>
      <c r="J1729" s="64">
        <v>2637707.94</v>
      </c>
      <c r="K1729" s="64"/>
      <c r="L1729" s="65"/>
      <c r="M1729" s="64"/>
      <c r="N1729" s="64"/>
      <c r="O1729" s="66"/>
      <c r="P1729" s="64"/>
      <c r="Q1729" s="66"/>
      <c r="R1729" s="66">
        <v>12118680.236</v>
      </c>
      <c r="S1729" s="64"/>
    </row>
    <row r="1730" spans="1:19" hidden="1" x14ac:dyDescent="0.25">
      <c r="A1730" s="55">
        <v>233</v>
      </c>
      <c r="B1730" s="62" t="s">
        <v>1002</v>
      </c>
      <c r="C1730" s="129">
        <f t="shared" si="176"/>
        <v>16897827.059999999</v>
      </c>
      <c r="D1730" s="63">
        <f t="shared" si="174"/>
        <v>337514.93</v>
      </c>
      <c r="E1730" s="64">
        <v>788586.29</v>
      </c>
      <c r="F1730" s="69"/>
      <c r="G1730" s="69"/>
      <c r="H1730" s="69"/>
      <c r="I1730" s="69"/>
      <c r="J1730" s="69"/>
      <c r="K1730" s="64"/>
      <c r="L1730" s="65">
        <v>6</v>
      </c>
      <c r="M1730" s="64">
        <v>15771725.84</v>
      </c>
      <c r="N1730" s="64"/>
      <c r="O1730" s="69"/>
      <c r="P1730" s="64"/>
      <c r="Q1730" s="68"/>
      <c r="R1730" s="64"/>
      <c r="S1730" s="64"/>
    </row>
    <row r="1731" spans="1:19" hidden="1" x14ac:dyDescent="0.25">
      <c r="A1731" s="55">
        <v>234</v>
      </c>
      <c r="B1731" s="94" t="s">
        <v>305</v>
      </c>
      <c r="C1731" s="129">
        <f t="shared" si="176"/>
        <v>13023757.689999999</v>
      </c>
      <c r="D1731" s="63">
        <f t="shared" si="174"/>
        <v>272869.02</v>
      </c>
      <c r="E1731" s="64"/>
      <c r="F1731" s="68"/>
      <c r="G1731" s="68">
        <v>12750888.67</v>
      </c>
      <c r="H1731" s="68"/>
      <c r="I1731" s="68"/>
      <c r="J1731" s="68"/>
      <c r="K1731" s="64"/>
      <c r="L1731" s="65"/>
      <c r="M1731" s="64"/>
      <c r="N1731" s="64"/>
      <c r="O1731" s="64"/>
      <c r="P1731" s="64"/>
      <c r="Q1731" s="69"/>
      <c r="R1731" s="64"/>
      <c r="S1731" s="64"/>
    </row>
    <row r="1732" spans="1:19" hidden="1" x14ac:dyDescent="0.25">
      <c r="A1732" s="55">
        <v>235</v>
      </c>
      <c r="B1732" s="67" t="s">
        <v>306</v>
      </c>
      <c r="C1732" s="129">
        <f t="shared" si="176"/>
        <v>16475855.210000001</v>
      </c>
      <c r="D1732" s="63">
        <f t="shared" si="174"/>
        <v>345196.1</v>
      </c>
      <c r="E1732" s="64"/>
      <c r="F1732" s="64"/>
      <c r="G1732" s="64"/>
      <c r="H1732" s="64"/>
      <c r="I1732" s="64"/>
      <c r="J1732" s="64">
        <v>3716555.39</v>
      </c>
      <c r="K1732" s="64"/>
      <c r="L1732" s="65"/>
      <c r="M1732" s="64"/>
      <c r="N1732" s="64"/>
      <c r="O1732" s="66"/>
      <c r="P1732" s="64"/>
      <c r="Q1732" s="66"/>
      <c r="R1732" s="64">
        <v>12414103.720000001</v>
      </c>
      <c r="S1732" s="64"/>
    </row>
    <row r="1733" spans="1:19" hidden="1" x14ac:dyDescent="0.25">
      <c r="A1733" s="55">
        <v>236</v>
      </c>
      <c r="B1733" s="67" t="s">
        <v>311</v>
      </c>
      <c r="C1733" s="129">
        <f t="shared" si="176"/>
        <v>20481103.27</v>
      </c>
      <c r="D1733" s="63">
        <f t="shared" si="174"/>
        <v>429112.6</v>
      </c>
      <c r="E1733" s="64"/>
      <c r="F1733" s="66"/>
      <c r="G1733" s="66"/>
      <c r="H1733" s="66"/>
      <c r="I1733" s="66"/>
      <c r="J1733" s="66"/>
      <c r="K1733" s="64"/>
      <c r="L1733" s="65"/>
      <c r="M1733" s="64"/>
      <c r="N1733" s="64" t="s">
        <v>111</v>
      </c>
      <c r="O1733" s="64">
        <v>8023813.1900000004</v>
      </c>
      <c r="P1733" s="64"/>
      <c r="Q1733" s="66"/>
      <c r="R1733" s="66">
        <v>12028177.48</v>
      </c>
      <c r="S1733" s="64"/>
    </row>
    <row r="1734" spans="1:19" hidden="1" x14ac:dyDescent="0.25">
      <c r="A1734" s="193" t="s">
        <v>312</v>
      </c>
      <c r="B1734" s="193"/>
      <c r="C1734" s="100">
        <f t="shared" ref="C1734" si="177">ROUND(SUM(D1734+E1734+F1734+G1734+H1734+I1734+J1734+K1734+M1734+O1734+P1734+Q1734+R1734+S1734),2)</f>
        <v>1222350511.3499999</v>
      </c>
      <c r="D1734" s="70">
        <f t="shared" ref="D1734:M1734" si="178">ROUND(SUM(D1660:D1733),2)</f>
        <v>25554941.760000002</v>
      </c>
      <c r="E1734" s="70">
        <f t="shared" si="178"/>
        <v>2639413.37</v>
      </c>
      <c r="F1734" s="70">
        <f t="shared" si="178"/>
        <v>27210161.440000001</v>
      </c>
      <c r="G1734" s="70">
        <f t="shared" si="178"/>
        <v>298478324.81</v>
      </c>
      <c r="H1734" s="70">
        <f t="shared" si="178"/>
        <v>64275858.119999997</v>
      </c>
      <c r="I1734" s="70">
        <f t="shared" si="178"/>
        <v>37944010.049999997</v>
      </c>
      <c r="J1734" s="70">
        <f t="shared" si="178"/>
        <v>120790762.98999999</v>
      </c>
      <c r="K1734" s="70">
        <f t="shared" si="178"/>
        <v>0</v>
      </c>
      <c r="L1734" s="70">
        <f t="shared" si="178"/>
        <v>17</v>
      </c>
      <c r="M1734" s="70">
        <f t="shared" si="178"/>
        <v>48784925.840000004</v>
      </c>
      <c r="N1734" s="135" t="s">
        <v>19</v>
      </c>
      <c r="O1734" s="70">
        <f>ROUND(SUM(O1660:O1733),2)</f>
        <v>177894373.16999999</v>
      </c>
      <c r="P1734" s="70">
        <f>ROUND(SUM(P1660:P1733),2)</f>
        <v>47105304.369999997</v>
      </c>
      <c r="Q1734" s="70">
        <f>ROUND(SUM(Q1660:Q1733),2)</f>
        <v>100978755.59999999</v>
      </c>
      <c r="R1734" s="70">
        <f>ROUND(SUM(R1660:R1733),2)</f>
        <v>270693679.82999998</v>
      </c>
      <c r="S1734" s="70">
        <f>ROUND(SUM(S1660:S1733),2)</f>
        <v>0</v>
      </c>
    </row>
    <row r="1735" spans="1:19" ht="15.75" hidden="1" x14ac:dyDescent="0.25">
      <c r="A1735" s="216" t="s">
        <v>1109</v>
      </c>
      <c r="B1735" s="217"/>
      <c r="C1735" s="218"/>
      <c r="D1735" s="134"/>
      <c r="E1735" s="64"/>
      <c r="F1735" s="64"/>
      <c r="G1735" s="64"/>
      <c r="H1735" s="64"/>
      <c r="I1735" s="64"/>
      <c r="J1735" s="64"/>
      <c r="K1735" s="64"/>
      <c r="L1735" s="43"/>
      <c r="M1735" s="64"/>
      <c r="N1735" s="69"/>
      <c r="O1735" s="64"/>
      <c r="P1735" s="64"/>
      <c r="Q1735" s="64"/>
      <c r="R1735" s="64"/>
      <c r="S1735" s="64"/>
    </row>
    <row r="1736" spans="1:19" ht="25.5" hidden="1" customHeight="1" x14ac:dyDescent="0.25">
      <c r="A1736" s="55">
        <v>237</v>
      </c>
      <c r="B1736" s="62" t="s">
        <v>313</v>
      </c>
      <c r="C1736" s="129">
        <f t="shared" ref="C1736:C1741" si="179">ROUND(SUM(D1736+E1736+F1736+G1736+H1736+I1736+J1736+K1736+M1736+O1736+P1736+Q1736+R1736+S1736),2)</f>
        <v>25641460.600000001</v>
      </c>
      <c r="D1736" s="63">
        <f>ROUND((F1736+G1736+H1736+I1736+J1736+K1736+M1736+O1736+P1736+Q1736+R1736+S1736)*0.0214,2)</f>
        <v>537230.52</v>
      </c>
      <c r="E1736" s="64"/>
      <c r="F1736" s="68">
        <v>3073750.8</v>
      </c>
      <c r="G1736" s="68">
        <v>9374429.8800000008</v>
      </c>
      <c r="H1736" s="68">
        <v>5412501.04</v>
      </c>
      <c r="I1736" s="68">
        <v>2545437.38</v>
      </c>
      <c r="J1736" s="68">
        <v>3077456.57</v>
      </c>
      <c r="K1736" s="64"/>
      <c r="L1736" s="65"/>
      <c r="M1736" s="64"/>
      <c r="N1736" s="64" t="s">
        <v>56</v>
      </c>
      <c r="O1736" s="64">
        <v>1620654.41</v>
      </c>
      <c r="P1736" s="64"/>
      <c r="Q1736" s="69"/>
      <c r="R1736" s="64"/>
      <c r="S1736" s="64"/>
    </row>
    <row r="1737" spans="1:19" hidden="1" x14ac:dyDescent="0.25">
      <c r="A1737" s="55">
        <v>238</v>
      </c>
      <c r="B1737" s="62" t="s">
        <v>314</v>
      </c>
      <c r="C1737" s="129">
        <f t="shared" si="179"/>
        <v>37072634.710000001</v>
      </c>
      <c r="D1737" s="63">
        <f>ROUND((F1737+G1737+H1737+I1737+J1737+K1737+M1737+O1737+P1737+Q1737+R1737+S1737)*0.0214,2)</f>
        <v>776732.31</v>
      </c>
      <c r="E1737" s="64"/>
      <c r="F1737" s="68">
        <v>3677591.57</v>
      </c>
      <c r="G1737" s="68">
        <v>11622090.73</v>
      </c>
      <c r="H1737" s="68"/>
      <c r="I1737" s="68"/>
      <c r="J1737" s="68">
        <v>4824871.8</v>
      </c>
      <c r="K1737" s="64"/>
      <c r="L1737" s="65"/>
      <c r="M1737" s="64"/>
      <c r="N1737" s="64"/>
      <c r="O1737" s="64"/>
      <c r="P1737" s="64">
        <v>5396491.1900000004</v>
      </c>
      <c r="Q1737" s="69">
        <v>10774857.109999999</v>
      </c>
      <c r="R1737" s="64"/>
      <c r="S1737" s="64"/>
    </row>
    <row r="1738" spans="1:19" ht="24.75" hidden="1" customHeight="1" x14ac:dyDescent="0.25">
      <c r="A1738" s="55">
        <v>239</v>
      </c>
      <c r="B1738" s="62" t="s">
        <v>315</v>
      </c>
      <c r="C1738" s="129">
        <f t="shared" si="179"/>
        <v>14457713.51</v>
      </c>
      <c r="D1738" s="63">
        <v>298476.71000000002</v>
      </c>
      <c r="E1738" s="64"/>
      <c r="F1738" s="68">
        <v>3592370.4</v>
      </c>
      <c r="G1738" s="68"/>
      <c r="H1738" s="68"/>
      <c r="I1738" s="68"/>
      <c r="J1738" s="68"/>
      <c r="K1738" s="64"/>
      <c r="L1738" s="65"/>
      <c r="M1738" s="64"/>
      <c r="N1738" s="64"/>
      <c r="O1738" s="64"/>
      <c r="P1738" s="64"/>
      <c r="Q1738" s="69">
        <v>10566866.4</v>
      </c>
      <c r="R1738" s="64"/>
      <c r="S1738" s="64"/>
    </row>
    <row r="1739" spans="1:19" hidden="1" x14ac:dyDescent="0.25">
      <c r="A1739" s="55">
        <v>240</v>
      </c>
      <c r="B1739" s="62" t="s">
        <v>316</v>
      </c>
      <c r="C1739" s="129">
        <f t="shared" si="179"/>
        <v>2762040.78</v>
      </c>
      <c r="D1739" s="63">
        <f>ROUND((F1739+G1739+H1739+I1739+J1739+K1739+M1739+O1739+P1739+Q1739+R1739+S1739)*0.0214,2)</f>
        <v>57869.27</v>
      </c>
      <c r="E1739" s="64"/>
      <c r="F1739" s="68">
        <v>2704171.51</v>
      </c>
      <c r="G1739" s="68"/>
      <c r="H1739" s="68"/>
      <c r="I1739" s="68"/>
      <c r="J1739" s="68"/>
      <c r="K1739" s="64"/>
      <c r="L1739" s="65"/>
      <c r="M1739" s="64"/>
      <c r="N1739" s="64"/>
      <c r="O1739" s="64"/>
      <c r="P1739" s="64"/>
      <c r="Q1739" s="69"/>
      <c r="R1739" s="64"/>
      <c r="S1739" s="64"/>
    </row>
    <row r="1740" spans="1:19" hidden="1" x14ac:dyDescent="0.25">
      <c r="A1740" s="55">
        <v>241</v>
      </c>
      <c r="B1740" s="62" t="s">
        <v>318</v>
      </c>
      <c r="C1740" s="129">
        <f t="shared" si="179"/>
        <v>12520958.390000001</v>
      </c>
      <c r="D1740" s="63">
        <f>ROUND((F1740+G1740+H1740+I1740+J1740+K1740+M1740+O1740+P1740+Q1740+R1740+S1740)*0.0214,2)</f>
        <v>262334.55</v>
      </c>
      <c r="E1740" s="64"/>
      <c r="F1740" s="68">
        <v>1453761.23</v>
      </c>
      <c r="G1740" s="68">
        <v>3376309.83</v>
      </c>
      <c r="H1740" s="68"/>
      <c r="I1740" s="68"/>
      <c r="J1740" s="68">
        <v>1462975.9</v>
      </c>
      <c r="K1740" s="64"/>
      <c r="L1740" s="65"/>
      <c r="M1740" s="64"/>
      <c r="N1740" s="64" t="s">
        <v>56</v>
      </c>
      <c r="O1740" s="64">
        <v>5965576.8799999999</v>
      </c>
      <c r="P1740" s="64"/>
      <c r="Q1740" s="69"/>
      <c r="R1740" s="64"/>
      <c r="S1740" s="64"/>
    </row>
    <row r="1741" spans="1:19" hidden="1" x14ac:dyDescent="0.25">
      <c r="A1741" s="204" t="s">
        <v>1114</v>
      </c>
      <c r="B1741" s="205"/>
      <c r="C1741" s="100">
        <f t="shared" si="179"/>
        <v>92454807.989999995</v>
      </c>
      <c r="D1741" s="70">
        <f t="shared" ref="D1741:M1741" si="180">ROUND(SUM(D1736:D1740),2)</f>
        <v>1932643.36</v>
      </c>
      <c r="E1741" s="70">
        <f t="shared" si="180"/>
        <v>0</v>
      </c>
      <c r="F1741" s="70">
        <f t="shared" si="180"/>
        <v>14501645.51</v>
      </c>
      <c r="G1741" s="70">
        <f t="shared" si="180"/>
        <v>24372830.440000001</v>
      </c>
      <c r="H1741" s="70">
        <f t="shared" si="180"/>
        <v>5412501.04</v>
      </c>
      <c r="I1741" s="70">
        <f t="shared" si="180"/>
        <v>2545437.38</v>
      </c>
      <c r="J1741" s="70">
        <f t="shared" si="180"/>
        <v>9365304.2699999996</v>
      </c>
      <c r="K1741" s="70">
        <f t="shared" si="180"/>
        <v>0</v>
      </c>
      <c r="L1741" s="48">
        <f t="shared" si="180"/>
        <v>0</v>
      </c>
      <c r="M1741" s="70">
        <f t="shared" si="180"/>
        <v>0</v>
      </c>
      <c r="N1741" s="135" t="s">
        <v>19</v>
      </c>
      <c r="O1741" s="70">
        <f>ROUND(SUM(O1736:O1740),2)</f>
        <v>7586231.29</v>
      </c>
      <c r="P1741" s="70">
        <f>ROUND(SUM(P1736:P1740),2)</f>
        <v>5396491.1900000004</v>
      </c>
      <c r="Q1741" s="70">
        <f>ROUND(SUM(Q1736:Q1740),2)</f>
        <v>21341723.510000002</v>
      </c>
      <c r="R1741" s="70">
        <f>ROUND(SUM(R1736:R1740),2)</f>
        <v>0</v>
      </c>
      <c r="S1741" s="70">
        <f>ROUND(SUM(S1736:S1740),2)</f>
        <v>0</v>
      </c>
    </row>
    <row r="1742" spans="1:19" ht="15.75" hidden="1" x14ac:dyDescent="0.25">
      <c r="A1742" s="206" t="s">
        <v>328</v>
      </c>
      <c r="B1742" s="207"/>
      <c r="C1742" s="208"/>
      <c r="D1742" s="104"/>
      <c r="E1742" s="64"/>
      <c r="F1742" s="64"/>
      <c r="G1742" s="64"/>
      <c r="H1742" s="64"/>
      <c r="I1742" s="64"/>
      <c r="J1742" s="64"/>
      <c r="K1742" s="64"/>
      <c r="L1742" s="48"/>
      <c r="M1742" s="64"/>
      <c r="N1742" s="70"/>
      <c r="O1742" s="64"/>
      <c r="P1742" s="64"/>
      <c r="Q1742" s="64"/>
      <c r="R1742" s="64"/>
      <c r="S1742" s="64"/>
    </row>
    <row r="1743" spans="1:19" hidden="1" x14ac:dyDescent="0.25">
      <c r="A1743" s="90">
        <v>242</v>
      </c>
      <c r="B1743" s="94" t="s">
        <v>330</v>
      </c>
      <c r="C1743" s="129">
        <f>ROUND(SUM(D1743+E1743+F1743+G1743+H1743+I1743+J1743+K1743+M1743+O1743+P1743+Q1743+R1743+S1743),2)</f>
        <v>5438200.5800000001</v>
      </c>
      <c r="D1743" s="63">
        <f>ROUND((F1743+G1743+H1743+I1743+J1743+K1743+M1743+O1743+P1743+Q1743+R1743+S1743)*0.0214,2)</f>
        <v>113939.19</v>
      </c>
      <c r="E1743" s="64"/>
      <c r="F1743" s="64"/>
      <c r="G1743" s="64"/>
      <c r="H1743" s="64"/>
      <c r="I1743" s="64"/>
      <c r="J1743" s="64">
        <v>5324261.3899999997</v>
      </c>
      <c r="K1743" s="64"/>
      <c r="L1743" s="65"/>
      <c r="M1743" s="64"/>
      <c r="N1743" s="64"/>
      <c r="O1743" s="66"/>
      <c r="P1743" s="64"/>
      <c r="Q1743" s="64"/>
      <c r="R1743" s="64"/>
      <c r="S1743" s="64"/>
    </row>
    <row r="1744" spans="1:19" hidden="1" x14ac:dyDescent="0.25">
      <c r="A1744" s="90">
        <v>243</v>
      </c>
      <c r="B1744" s="94" t="s">
        <v>331</v>
      </c>
      <c r="C1744" s="129">
        <f>ROUND(SUM(D1744+E1744+F1744+G1744+H1744+I1744+J1744+K1744+M1744+O1744+P1744+Q1744+R1744+S1744),2)</f>
        <v>2034464.73</v>
      </c>
      <c r="D1744" s="63">
        <f>ROUND((F1744+G1744+H1744+I1744+J1744+K1744+M1744+O1744+P1744+Q1744+R1744+S1744)*0.0214,2)</f>
        <v>42625.36</v>
      </c>
      <c r="E1744" s="64"/>
      <c r="F1744" s="64"/>
      <c r="G1744" s="64"/>
      <c r="H1744" s="64"/>
      <c r="I1744" s="64"/>
      <c r="J1744" s="64">
        <v>1991839.37</v>
      </c>
      <c r="K1744" s="64"/>
      <c r="L1744" s="65"/>
      <c r="M1744" s="64"/>
      <c r="N1744" s="64"/>
      <c r="O1744" s="66"/>
      <c r="P1744" s="64"/>
      <c r="Q1744" s="64"/>
      <c r="R1744" s="64"/>
      <c r="S1744" s="64"/>
    </row>
    <row r="1745" spans="1:19" hidden="1" x14ac:dyDescent="0.25">
      <c r="A1745" s="90">
        <v>244</v>
      </c>
      <c r="B1745" s="94" t="s">
        <v>334</v>
      </c>
      <c r="C1745" s="129">
        <f>ROUND(SUM(D1745+E1745+F1745+G1745+H1745+I1745+J1745+K1745+M1745+O1745+P1745+Q1745+R1745+S1745),2)</f>
        <v>4079189.61</v>
      </c>
      <c r="D1745" s="63">
        <f>ROUND((F1745+G1745+H1745+I1745+J1745+K1745+M1745+O1745+P1745+Q1745+R1745+S1745)*0.0214,2)</f>
        <v>85465.69</v>
      </c>
      <c r="E1745" s="64"/>
      <c r="F1745" s="64"/>
      <c r="G1745" s="64"/>
      <c r="H1745" s="64"/>
      <c r="I1745" s="64"/>
      <c r="J1745" s="64">
        <v>3993723.92</v>
      </c>
      <c r="K1745" s="64"/>
      <c r="L1745" s="65"/>
      <c r="M1745" s="64"/>
      <c r="N1745" s="64"/>
      <c r="O1745" s="66"/>
      <c r="P1745" s="64"/>
      <c r="Q1745" s="64"/>
      <c r="R1745" s="64"/>
      <c r="S1745" s="64"/>
    </row>
    <row r="1746" spans="1:19" hidden="1" x14ac:dyDescent="0.25">
      <c r="A1746" s="90">
        <v>245</v>
      </c>
      <c r="B1746" s="127" t="s">
        <v>335</v>
      </c>
      <c r="C1746" s="129">
        <f>ROUND(SUM(D1746+E1746+F1746+G1746+H1746+I1746+J1746+K1746+M1746+O1746+P1746+Q1746+R1746+S1746),2)</f>
        <v>3207825.28</v>
      </c>
      <c r="D1746" s="63">
        <f>ROUND((F1746+G1746+H1746+I1746+J1746+K1746+M1746+O1746+P1746+Q1746+R1746+S1746)*0.0214,2)</f>
        <v>67209.179999999993</v>
      </c>
      <c r="E1746" s="59"/>
      <c r="F1746" s="59"/>
      <c r="G1746" s="59"/>
      <c r="H1746" s="59"/>
      <c r="I1746" s="59"/>
      <c r="J1746" s="59">
        <v>3140616.1</v>
      </c>
      <c r="K1746" s="59"/>
      <c r="L1746" s="60"/>
      <c r="M1746" s="59"/>
      <c r="N1746" s="59"/>
      <c r="O1746" s="61"/>
      <c r="P1746" s="59"/>
      <c r="Q1746" s="59"/>
      <c r="R1746" s="59"/>
      <c r="S1746" s="59"/>
    </row>
    <row r="1747" spans="1:19" hidden="1" x14ac:dyDescent="0.25">
      <c r="A1747" s="90">
        <v>246</v>
      </c>
      <c r="B1747" s="56" t="s">
        <v>882</v>
      </c>
      <c r="C1747" s="129">
        <f t="shared" ref="C1747:C1782" si="181">ROUND(SUM(D1747+E1747+F1747+G1747+H1747+I1747+J1747+K1747+M1747+O1747+P1747+Q1747+R1747+S1747),2)</f>
        <v>10436256.640000001</v>
      </c>
      <c r="D1747" s="63">
        <f t="shared" ref="D1747:D1782" si="182">ROUND((F1747+G1747+H1747+I1747+J1747+K1747+M1747+O1747+P1747+Q1747+R1747+S1747)*0.0214,2)</f>
        <v>218656.64000000001</v>
      </c>
      <c r="E1747" s="59"/>
      <c r="F1747" s="59"/>
      <c r="G1747" s="59"/>
      <c r="H1747" s="59"/>
      <c r="I1747" s="59"/>
      <c r="J1747" s="59"/>
      <c r="K1747" s="59"/>
      <c r="L1747" s="60"/>
      <c r="M1747" s="59"/>
      <c r="N1747" s="59"/>
      <c r="O1747" s="61"/>
      <c r="P1747" s="59"/>
      <c r="Q1747" s="59"/>
      <c r="R1747" s="59">
        <v>10217600</v>
      </c>
      <c r="S1747" s="59"/>
    </row>
    <row r="1748" spans="1:19" hidden="1" x14ac:dyDescent="0.25">
      <c r="A1748" s="90">
        <v>247</v>
      </c>
      <c r="B1748" s="67" t="s">
        <v>337</v>
      </c>
      <c r="C1748" s="129">
        <f>ROUND(SUM(D1748+E1748+F1748+G1748+H1748+I1748+J1748+K1748+M1748+O1748+P1748+Q1748+R1748+S1748),2)</f>
        <v>1236075.69</v>
      </c>
      <c r="D1748" s="63">
        <f t="shared" si="182"/>
        <v>25897.81</v>
      </c>
      <c r="E1748" s="64"/>
      <c r="F1748" s="64"/>
      <c r="G1748" s="64"/>
      <c r="H1748" s="64"/>
      <c r="I1748" s="64"/>
      <c r="J1748" s="64">
        <v>1210177.8799999999</v>
      </c>
      <c r="K1748" s="64"/>
      <c r="L1748" s="65"/>
      <c r="M1748" s="64"/>
      <c r="N1748" s="64"/>
      <c r="O1748" s="66"/>
      <c r="P1748" s="64"/>
      <c r="Q1748" s="64"/>
      <c r="R1748" s="64"/>
      <c r="S1748" s="64"/>
    </row>
    <row r="1749" spans="1:19" hidden="1" x14ac:dyDescent="0.25">
      <c r="A1749" s="90">
        <v>248</v>
      </c>
      <c r="B1749" s="67" t="s">
        <v>338</v>
      </c>
      <c r="C1749" s="129">
        <f t="shared" ref="C1749:C1752" si="183">ROUND(SUM(D1749+E1749+F1749+G1749+H1749+I1749+J1749+K1749+M1749+O1749+P1749+Q1749+R1749+S1749),2)</f>
        <v>1234330.6100000001</v>
      </c>
      <c r="D1749" s="63">
        <f t="shared" si="182"/>
        <v>25861.24</v>
      </c>
      <c r="E1749" s="64"/>
      <c r="F1749" s="64"/>
      <c r="G1749" s="64"/>
      <c r="H1749" s="64"/>
      <c r="I1749" s="64"/>
      <c r="J1749" s="64">
        <v>1208469.3700000001</v>
      </c>
      <c r="K1749" s="64"/>
      <c r="L1749" s="65"/>
      <c r="M1749" s="64"/>
      <c r="N1749" s="64"/>
      <c r="O1749" s="66"/>
      <c r="P1749" s="64"/>
      <c r="Q1749" s="64"/>
      <c r="R1749" s="64"/>
      <c r="S1749" s="64"/>
    </row>
    <row r="1750" spans="1:19" hidden="1" x14ac:dyDescent="0.25">
      <c r="A1750" s="90">
        <v>249</v>
      </c>
      <c r="B1750" s="67" t="s">
        <v>339</v>
      </c>
      <c r="C1750" s="129">
        <f t="shared" si="183"/>
        <v>1232971.26</v>
      </c>
      <c r="D1750" s="63">
        <f t="shared" si="182"/>
        <v>25832.76</v>
      </c>
      <c r="E1750" s="64"/>
      <c r="F1750" s="64"/>
      <c r="G1750" s="64"/>
      <c r="H1750" s="64"/>
      <c r="I1750" s="64"/>
      <c r="J1750" s="64">
        <v>1207138.5</v>
      </c>
      <c r="K1750" s="64"/>
      <c r="L1750" s="65"/>
      <c r="M1750" s="64"/>
      <c r="N1750" s="64"/>
      <c r="O1750" s="66"/>
      <c r="P1750" s="64"/>
      <c r="Q1750" s="64"/>
      <c r="R1750" s="64"/>
      <c r="S1750" s="64"/>
    </row>
    <row r="1751" spans="1:19" hidden="1" x14ac:dyDescent="0.25">
      <c r="A1751" s="90">
        <v>250</v>
      </c>
      <c r="B1751" s="67" t="s">
        <v>340</v>
      </c>
      <c r="C1751" s="129">
        <f>ROUND(SUM(D1751+E1751+F1751+G1751+H1751+I1751+J1751+K1751+M1751+O1751+P1751+Q1751+R1751+S1751),2)</f>
        <v>840229.87</v>
      </c>
      <c r="D1751" s="63">
        <f>ROUND((F1751+G1751+H1751+I1751+J1751+K1751+M1751+O1751+P1751+Q1751+R1751+S1751)*0.0214,2)</f>
        <v>17604.189999999999</v>
      </c>
      <c r="E1751" s="64"/>
      <c r="F1751" s="64"/>
      <c r="G1751" s="64"/>
      <c r="H1751" s="64"/>
      <c r="I1751" s="64"/>
      <c r="J1751" s="64">
        <v>822625.68</v>
      </c>
      <c r="K1751" s="64"/>
      <c r="L1751" s="65"/>
      <c r="M1751" s="64"/>
      <c r="N1751" s="64"/>
      <c r="O1751" s="66"/>
      <c r="P1751" s="64"/>
      <c r="Q1751" s="64"/>
      <c r="R1751" s="64"/>
      <c r="S1751" s="64"/>
    </row>
    <row r="1752" spans="1:19" hidden="1" x14ac:dyDescent="0.25">
      <c r="A1752" s="90">
        <v>251</v>
      </c>
      <c r="B1752" s="67" t="s">
        <v>341</v>
      </c>
      <c r="C1752" s="129">
        <f t="shared" si="183"/>
        <v>1048988.94</v>
      </c>
      <c r="D1752" s="63">
        <v>356.4</v>
      </c>
      <c r="E1752" s="64"/>
      <c r="F1752" s="64"/>
      <c r="G1752" s="64"/>
      <c r="H1752" s="64"/>
      <c r="I1752" s="64"/>
      <c r="J1752" s="64">
        <v>1048632.54</v>
      </c>
      <c r="K1752" s="64"/>
      <c r="L1752" s="65"/>
      <c r="M1752" s="64"/>
      <c r="N1752" s="64"/>
      <c r="O1752" s="66"/>
      <c r="P1752" s="64"/>
      <c r="Q1752" s="64"/>
      <c r="R1752" s="64"/>
      <c r="S1752" s="64"/>
    </row>
    <row r="1753" spans="1:19" hidden="1" x14ac:dyDescent="0.25">
      <c r="A1753" s="90">
        <v>252</v>
      </c>
      <c r="B1753" s="94" t="s">
        <v>342</v>
      </c>
      <c r="C1753" s="129">
        <f>ROUND(SUM(D1753+E1753+F1753+G1753+H1753+I1753+J1753+K1753+M1753+O1753+P1753+Q1753+R1753+S1753),2)</f>
        <v>1348656.61</v>
      </c>
      <c r="D1753" s="63">
        <f>ROUND((F1753+G1753+H1753+I1753+J1753+K1753+M1753+O1753+P1753+Q1753+R1753+S1753)*0.0214,2)</f>
        <v>28256.560000000001</v>
      </c>
      <c r="E1753" s="64"/>
      <c r="F1753" s="64"/>
      <c r="G1753" s="64"/>
      <c r="H1753" s="64"/>
      <c r="I1753" s="64"/>
      <c r="J1753" s="64">
        <f>1609041.11-288641.06</f>
        <v>1320400.05</v>
      </c>
      <c r="K1753" s="64"/>
      <c r="L1753" s="65"/>
      <c r="M1753" s="64"/>
      <c r="N1753" s="64"/>
      <c r="O1753" s="66"/>
      <c r="P1753" s="64"/>
      <c r="Q1753" s="64"/>
      <c r="R1753" s="64"/>
      <c r="S1753" s="64"/>
    </row>
    <row r="1754" spans="1:19" hidden="1" x14ac:dyDescent="0.25">
      <c r="A1754" s="90">
        <v>253</v>
      </c>
      <c r="B1754" s="67" t="s">
        <v>343</v>
      </c>
      <c r="C1754" s="129">
        <f t="shared" ref="C1754" si="184">ROUND(SUM(D1754+E1754+F1754+G1754+H1754+I1754+J1754+K1754+M1754+O1754+P1754+Q1754+R1754+S1754),2)</f>
        <v>1364549.36</v>
      </c>
      <c r="D1754" s="63">
        <f t="shared" ref="D1754" si="185">ROUND((F1754+G1754+H1754+I1754+J1754+K1754+M1754+O1754+P1754+Q1754+R1754+S1754)*0.0214,2)</f>
        <v>28589.54</v>
      </c>
      <c r="E1754" s="64"/>
      <c r="F1754" s="64"/>
      <c r="G1754" s="64"/>
      <c r="H1754" s="64"/>
      <c r="I1754" s="64"/>
      <c r="J1754" s="64">
        <v>1335959.8149999999</v>
      </c>
      <c r="K1754" s="64"/>
      <c r="L1754" s="65"/>
      <c r="M1754" s="64"/>
      <c r="N1754" s="64"/>
      <c r="O1754" s="66"/>
      <c r="P1754" s="64"/>
      <c r="Q1754" s="64"/>
      <c r="R1754" s="64"/>
      <c r="S1754" s="64"/>
    </row>
    <row r="1755" spans="1:19" hidden="1" x14ac:dyDescent="0.25">
      <c r="A1755" s="90">
        <v>254</v>
      </c>
      <c r="B1755" s="56" t="s">
        <v>346</v>
      </c>
      <c r="C1755" s="129">
        <f>ROUND(SUM(D1755+E1755+F1755+G1755+H1755+I1755+J1755+K1755+M1755+O1755+P1755+Q1755+R1755+S1755),2)</f>
        <v>23484756.73</v>
      </c>
      <c r="D1755" s="63">
        <f>ROUND((F1755+G1755+H1755+I1755+J1755+K1755+M1755+O1755+P1755+Q1755+R1755+S1755)*0.0214,2)</f>
        <v>492044.05</v>
      </c>
      <c r="E1755" s="59"/>
      <c r="F1755" s="59"/>
      <c r="G1755" s="59"/>
      <c r="H1755" s="59"/>
      <c r="I1755" s="59"/>
      <c r="J1755" s="59"/>
      <c r="K1755" s="59"/>
      <c r="L1755" s="60"/>
      <c r="M1755" s="59"/>
      <c r="N1755" s="59"/>
      <c r="O1755" s="61"/>
      <c r="P1755" s="59"/>
      <c r="Q1755" s="59"/>
      <c r="R1755" s="59">
        <v>22992712.68</v>
      </c>
      <c r="S1755" s="59"/>
    </row>
    <row r="1756" spans="1:19" hidden="1" x14ac:dyDescent="0.25">
      <c r="A1756" s="90">
        <v>255</v>
      </c>
      <c r="B1756" s="62" t="s">
        <v>348</v>
      </c>
      <c r="C1756" s="129">
        <f t="shared" si="181"/>
        <v>7010421.7199999997</v>
      </c>
      <c r="D1756" s="63">
        <f t="shared" si="182"/>
        <v>146879.79999999999</v>
      </c>
      <c r="E1756" s="64"/>
      <c r="F1756" s="64"/>
      <c r="G1756" s="64"/>
      <c r="H1756" s="64"/>
      <c r="I1756" s="64"/>
      <c r="J1756" s="64">
        <v>1598445.5</v>
      </c>
      <c r="K1756" s="68"/>
      <c r="L1756" s="65"/>
      <c r="M1756" s="64"/>
      <c r="N1756" s="64"/>
      <c r="O1756" s="69"/>
      <c r="P1756" s="64"/>
      <c r="Q1756" s="69">
        <v>5265096.42</v>
      </c>
      <c r="R1756" s="64"/>
      <c r="S1756" s="64"/>
    </row>
    <row r="1757" spans="1:19" hidden="1" x14ac:dyDescent="0.25">
      <c r="A1757" s="90">
        <v>256</v>
      </c>
      <c r="B1757" s="62" t="s">
        <v>349</v>
      </c>
      <c r="C1757" s="129">
        <f t="shared" si="181"/>
        <v>12361863.220000001</v>
      </c>
      <c r="D1757" s="63">
        <f t="shared" si="182"/>
        <v>259001.25</v>
      </c>
      <c r="E1757" s="64"/>
      <c r="F1757" s="64"/>
      <c r="G1757" s="64">
        <v>6439451.0599999996</v>
      </c>
      <c r="H1757" s="64"/>
      <c r="I1757" s="64"/>
      <c r="J1757" s="64">
        <v>2673354.66</v>
      </c>
      <c r="K1757" s="68"/>
      <c r="L1757" s="65"/>
      <c r="M1757" s="64"/>
      <c r="N1757" s="64"/>
      <c r="O1757" s="64"/>
      <c r="P1757" s="64">
        <v>2990056.25</v>
      </c>
      <c r="Q1757" s="69"/>
      <c r="R1757" s="64"/>
      <c r="S1757" s="64"/>
    </row>
    <row r="1758" spans="1:19" hidden="1" x14ac:dyDescent="0.25">
      <c r="A1758" s="90">
        <v>257</v>
      </c>
      <c r="B1758" s="62" t="s">
        <v>351</v>
      </c>
      <c r="C1758" s="129">
        <f t="shared" si="181"/>
        <v>14595923.15</v>
      </c>
      <c r="D1758" s="63">
        <f t="shared" si="182"/>
        <v>305808.45</v>
      </c>
      <c r="E1758" s="64"/>
      <c r="F1758" s="64">
        <v>2049708.62</v>
      </c>
      <c r="G1758" s="64">
        <v>6512632.8099999996</v>
      </c>
      <c r="H1758" s="64"/>
      <c r="I1758" s="64"/>
      <c r="J1758" s="64">
        <v>2703736.25</v>
      </c>
      <c r="K1758" s="68"/>
      <c r="L1758" s="65"/>
      <c r="M1758" s="64"/>
      <c r="N1758" s="64"/>
      <c r="O1758" s="64"/>
      <c r="P1758" s="64">
        <v>3024037.02</v>
      </c>
      <c r="Q1758" s="69"/>
      <c r="R1758" s="64"/>
      <c r="S1758" s="64"/>
    </row>
    <row r="1759" spans="1:19" hidden="1" x14ac:dyDescent="0.25">
      <c r="A1759" s="90">
        <v>258</v>
      </c>
      <c r="B1759" s="62" t="s">
        <v>352</v>
      </c>
      <c r="C1759" s="129">
        <f t="shared" si="181"/>
        <v>40007351.869999997</v>
      </c>
      <c r="D1759" s="63">
        <f t="shared" si="182"/>
        <v>833013.93</v>
      </c>
      <c r="E1759" s="64">
        <v>248453.46</v>
      </c>
      <c r="F1759" s="64"/>
      <c r="G1759" s="64">
        <v>11258978.1</v>
      </c>
      <c r="H1759" s="64"/>
      <c r="I1759" s="64"/>
      <c r="J1759" s="64">
        <v>4674193.7</v>
      </c>
      <c r="K1759" s="68"/>
      <c r="L1759" s="65"/>
      <c r="M1759" s="64"/>
      <c r="N1759" s="64"/>
      <c r="O1759" s="64"/>
      <c r="P1759" s="64"/>
      <c r="Q1759" s="69"/>
      <c r="R1759" s="64">
        <v>22992712.68</v>
      </c>
      <c r="S1759" s="64"/>
    </row>
    <row r="1760" spans="1:19" hidden="1" x14ac:dyDescent="0.25">
      <c r="A1760" s="90">
        <v>259</v>
      </c>
      <c r="B1760" s="62" t="s">
        <v>353</v>
      </c>
      <c r="C1760" s="129">
        <f t="shared" si="181"/>
        <v>12485571.9</v>
      </c>
      <c r="D1760" s="63">
        <f t="shared" si="182"/>
        <v>261593.15</v>
      </c>
      <c r="E1760" s="64"/>
      <c r="F1760" s="64"/>
      <c r="G1760" s="64">
        <v>6503892.4800000004</v>
      </c>
      <c r="H1760" s="64"/>
      <c r="I1760" s="64"/>
      <c r="J1760" s="64">
        <v>2700107.68</v>
      </c>
      <c r="K1760" s="68"/>
      <c r="L1760" s="65"/>
      <c r="M1760" s="64"/>
      <c r="N1760" s="64"/>
      <c r="O1760" s="64"/>
      <c r="P1760" s="64">
        <v>3019978.59</v>
      </c>
      <c r="Q1760" s="69"/>
      <c r="R1760" s="64"/>
      <c r="S1760" s="64"/>
    </row>
    <row r="1761" spans="1:19" hidden="1" x14ac:dyDescent="0.25">
      <c r="A1761" s="90">
        <v>260</v>
      </c>
      <c r="B1761" s="62" t="s">
        <v>355</v>
      </c>
      <c r="C1761" s="129">
        <f t="shared" si="181"/>
        <v>26430167.23</v>
      </c>
      <c r="D1761" s="63">
        <f t="shared" si="182"/>
        <v>553755.22</v>
      </c>
      <c r="E1761" s="64"/>
      <c r="F1761" s="64"/>
      <c r="G1761" s="64">
        <v>21756544.739999998</v>
      </c>
      <c r="H1761" s="64"/>
      <c r="I1761" s="64"/>
      <c r="J1761" s="64">
        <v>4119867.27</v>
      </c>
      <c r="K1761" s="68"/>
      <c r="L1761" s="65"/>
      <c r="M1761" s="64"/>
      <c r="N1761" s="64"/>
      <c r="O1761" s="64"/>
      <c r="P1761" s="64"/>
      <c r="Q1761" s="69"/>
      <c r="R1761" s="64"/>
      <c r="S1761" s="64"/>
    </row>
    <row r="1762" spans="1:19" hidden="1" x14ac:dyDescent="0.25">
      <c r="A1762" s="90">
        <v>261</v>
      </c>
      <c r="B1762" s="62" t="s">
        <v>356</v>
      </c>
      <c r="C1762" s="129">
        <f t="shared" si="181"/>
        <v>11179876.02</v>
      </c>
      <c r="D1762" s="63">
        <f t="shared" si="182"/>
        <v>234236.68</v>
      </c>
      <c r="E1762" s="64"/>
      <c r="F1762" s="64"/>
      <c r="G1762" s="64">
        <v>7734600.1900000004</v>
      </c>
      <c r="H1762" s="64"/>
      <c r="I1762" s="64"/>
      <c r="J1762" s="64">
        <v>3211039.15</v>
      </c>
      <c r="K1762" s="68"/>
      <c r="L1762" s="65"/>
      <c r="M1762" s="64"/>
      <c r="N1762" s="64"/>
      <c r="O1762" s="64"/>
      <c r="P1762" s="64"/>
      <c r="Q1762" s="69"/>
      <c r="R1762" s="64"/>
      <c r="S1762" s="64"/>
    </row>
    <row r="1763" spans="1:19" hidden="1" x14ac:dyDescent="0.25">
      <c r="A1763" s="90">
        <v>262</v>
      </c>
      <c r="B1763" s="94" t="s">
        <v>357</v>
      </c>
      <c r="C1763" s="129">
        <f>ROUND(SUM(D1763+E1763+F1763+G1763+H1763+I1763+J1763+K1763+M1763+O1763+P1763+Q1763+R1763+S1763),2)</f>
        <v>1379887.25</v>
      </c>
      <c r="D1763" s="63">
        <f>ROUND((F1763+G1763+H1763+I1763+J1763+K1763+M1763+O1763+P1763+Q1763+R1763+S1763)*0.0214,2)</f>
        <v>28910.89</v>
      </c>
      <c r="E1763" s="64"/>
      <c r="F1763" s="64"/>
      <c r="G1763" s="64"/>
      <c r="H1763" s="64"/>
      <c r="I1763" s="64"/>
      <c r="J1763" s="64">
        <v>1350976.36</v>
      </c>
      <c r="K1763" s="64"/>
      <c r="L1763" s="65"/>
      <c r="M1763" s="64"/>
      <c r="N1763" s="64"/>
      <c r="O1763" s="66"/>
      <c r="P1763" s="64"/>
      <c r="Q1763" s="64"/>
      <c r="R1763" s="64"/>
      <c r="S1763" s="64"/>
    </row>
    <row r="1764" spans="1:19" hidden="1" x14ac:dyDescent="0.25">
      <c r="A1764" s="90">
        <v>263</v>
      </c>
      <c r="B1764" s="62" t="s">
        <v>358</v>
      </c>
      <c r="C1764" s="129">
        <f t="shared" si="181"/>
        <v>8139605.1200000001</v>
      </c>
      <c r="D1764" s="63">
        <f t="shared" si="182"/>
        <v>170538.04</v>
      </c>
      <c r="E1764" s="64"/>
      <c r="F1764" s="64">
        <v>1252636.8400000001</v>
      </c>
      <c r="G1764" s="64"/>
      <c r="H1764" s="64"/>
      <c r="I1764" s="64"/>
      <c r="J1764" s="64">
        <v>1652332.24</v>
      </c>
      <c r="K1764" s="68"/>
      <c r="L1764" s="65"/>
      <c r="M1764" s="64"/>
      <c r="N1764" s="64" t="s">
        <v>56</v>
      </c>
      <c r="O1764" s="64">
        <v>5064098</v>
      </c>
      <c r="P1764" s="64"/>
      <c r="Q1764" s="69"/>
      <c r="R1764" s="64"/>
      <c r="S1764" s="64"/>
    </row>
    <row r="1765" spans="1:19" hidden="1" x14ac:dyDescent="0.25">
      <c r="A1765" s="90">
        <v>264</v>
      </c>
      <c r="B1765" s="62" t="s">
        <v>359</v>
      </c>
      <c r="C1765" s="129">
        <f t="shared" si="181"/>
        <v>1651258.1</v>
      </c>
      <c r="D1765" s="63">
        <f t="shared" si="182"/>
        <v>34596.559999999998</v>
      </c>
      <c r="E1765" s="64"/>
      <c r="F1765" s="64"/>
      <c r="G1765" s="64"/>
      <c r="H1765" s="64"/>
      <c r="I1765" s="64"/>
      <c r="J1765" s="64">
        <v>1616661.54</v>
      </c>
      <c r="K1765" s="68"/>
      <c r="L1765" s="65"/>
      <c r="M1765" s="64"/>
      <c r="N1765" s="64"/>
      <c r="O1765" s="64"/>
      <c r="P1765" s="64"/>
      <c r="Q1765" s="69"/>
      <c r="R1765" s="64"/>
      <c r="S1765" s="64"/>
    </row>
    <row r="1766" spans="1:19" hidden="1" x14ac:dyDescent="0.25">
      <c r="A1766" s="90">
        <v>265</v>
      </c>
      <c r="B1766" s="62" t="s">
        <v>883</v>
      </c>
      <c r="C1766" s="129">
        <f t="shared" si="181"/>
        <v>27951186.190000001</v>
      </c>
      <c r="D1766" s="63">
        <f t="shared" si="182"/>
        <v>585623.05000000005</v>
      </c>
      <c r="E1766" s="64"/>
      <c r="F1766" s="64"/>
      <c r="G1766" s="64">
        <v>11732323.970000001</v>
      </c>
      <c r="H1766" s="64"/>
      <c r="I1766" s="64"/>
      <c r="J1766" s="64"/>
      <c r="K1766" s="68"/>
      <c r="L1766" s="65"/>
      <c r="M1766" s="64"/>
      <c r="N1766" s="64"/>
      <c r="O1766" s="64"/>
      <c r="P1766" s="64"/>
      <c r="Q1766" s="69">
        <v>15633239.17</v>
      </c>
      <c r="R1766" s="64"/>
      <c r="S1766" s="64"/>
    </row>
    <row r="1767" spans="1:19" hidden="1" x14ac:dyDescent="0.25">
      <c r="A1767" s="90">
        <v>266</v>
      </c>
      <c r="B1767" s="62" t="s">
        <v>412</v>
      </c>
      <c r="C1767" s="129">
        <f t="shared" si="181"/>
        <v>2121202.38</v>
      </c>
      <c r="D1767" s="63">
        <f t="shared" si="182"/>
        <v>44442.66</v>
      </c>
      <c r="E1767" s="64"/>
      <c r="F1767" s="64"/>
      <c r="G1767" s="64">
        <v>2076759.72</v>
      </c>
      <c r="H1767" s="64"/>
      <c r="I1767" s="64"/>
      <c r="J1767" s="64"/>
      <c r="K1767" s="68"/>
      <c r="L1767" s="65"/>
      <c r="M1767" s="64"/>
      <c r="N1767" s="64"/>
      <c r="O1767" s="64"/>
      <c r="P1767" s="64"/>
      <c r="Q1767" s="69"/>
      <c r="R1767" s="64"/>
      <c r="S1767" s="64"/>
    </row>
    <row r="1768" spans="1:19" hidden="1" x14ac:dyDescent="0.25">
      <c r="A1768" s="90">
        <v>267</v>
      </c>
      <c r="B1768" s="62" t="s">
        <v>884</v>
      </c>
      <c r="C1768" s="129">
        <f t="shared" si="181"/>
        <v>2871123.6</v>
      </c>
      <c r="D1768" s="63">
        <f t="shared" si="182"/>
        <v>60154.73</v>
      </c>
      <c r="E1768" s="64"/>
      <c r="F1768" s="64"/>
      <c r="G1768" s="64"/>
      <c r="H1768" s="64"/>
      <c r="I1768" s="64"/>
      <c r="J1768" s="64"/>
      <c r="K1768" s="68"/>
      <c r="L1768" s="65"/>
      <c r="M1768" s="64"/>
      <c r="N1768" s="64"/>
      <c r="O1768" s="64"/>
      <c r="P1768" s="64"/>
      <c r="Q1768" s="69">
        <v>2810968.87</v>
      </c>
      <c r="R1768" s="69"/>
      <c r="S1768" s="64"/>
    </row>
    <row r="1769" spans="1:19" hidden="1" x14ac:dyDescent="0.25">
      <c r="A1769" s="90">
        <v>268</v>
      </c>
      <c r="B1769" s="62" t="s">
        <v>137</v>
      </c>
      <c r="C1769" s="129">
        <f t="shared" si="181"/>
        <v>12340283.199999999</v>
      </c>
      <c r="D1769" s="63">
        <f t="shared" si="182"/>
        <v>258549.11</v>
      </c>
      <c r="E1769" s="64"/>
      <c r="F1769" s="64"/>
      <c r="G1769" s="64"/>
      <c r="H1769" s="64"/>
      <c r="I1769" s="64"/>
      <c r="J1769" s="64"/>
      <c r="K1769" s="68"/>
      <c r="L1769" s="65"/>
      <c r="M1769" s="64"/>
      <c r="N1769" s="64"/>
      <c r="O1769" s="64"/>
      <c r="P1769" s="64"/>
      <c r="Q1769" s="69"/>
      <c r="R1769" s="69">
        <v>12081734.09</v>
      </c>
      <c r="S1769" s="64"/>
    </row>
    <row r="1770" spans="1:19" hidden="1" x14ac:dyDescent="0.25">
      <c r="A1770" s="90">
        <v>269</v>
      </c>
      <c r="B1770" s="62" t="s">
        <v>138</v>
      </c>
      <c r="C1770" s="129">
        <f t="shared" si="181"/>
        <v>6802524</v>
      </c>
      <c r="D1770" s="63">
        <f t="shared" si="182"/>
        <v>142524</v>
      </c>
      <c r="E1770" s="64"/>
      <c r="F1770" s="64"/>
      <c r="G1770" s="64"/>
      <c r="H1770" s="64"/>
      <c r="I1770" s="64"/>
      <c r="J1770" s="64"/>
      <c r="K1770" s="68"/>
      <c r="L1770" s="65"/>
      <c r="M1770" s="64"/>
      <c r="N1770" s="64"/>
      <c r="O1770" s="64"/>
      <c r="P1770" s="64"/>
      <c r="Q1770" s="69"/>
      <c r="R1770" s="69">
        <v>6660000</v>
      </c>
      <c r="S1770" s="64"/>
    </row>
    <row r="1771" spans="1:19" hidden="1" x14ac:dyDescent="0.25">
      <c r="A1771" s="90">
        <v>270</v>
      </c>
      <c r="B1771" s="62" t="s">
        <v>141</v>
      </c>
      <c r="C1771" s="129">
        <f t="shared" si="181"/>
        <v>6122282.4699999997</v>
      </c>
      <c r="D1771" s="63">
        <f t="shared" si="182"/>
        <v>128271.83</v>
      </c>
      <c r="E1771" s="64"/>
      <c r="F1771" s="64"/>
      <c r="G1771" s="64">
        <v>5994010.6399999997</v>
      </c>
      <c r="H1771" s="64"/>
      <c r="I1771" s="64"/>
      <c r="J1771" s="64"/>
      <c r="K1771" s="68"/>
      <c r="L1771" s="65"/>
      <c r="M1771" s="64"/>
      <c r="N1771" s="64"/>
      <c r="O1771" s="64"/>
      <c r="P1771" s="64"/>
      <c r="Q1771" s="69"/>
      <c r="R1771" s="64"/>
      <c r="S1771" s="64"/>
    </row>
    <row r="1772" spans="1:19" hidden="1" x14ac:dyDescent="0.25">
      <c r="A1772" s="90">
        <v>271</v>
      </c>
      <c r="B1772" s="62" t="s">
        <v>142</v>
      </c>
      <c r="C1772" s="129">
        <f t="shared" si="181"/>
        <v>14534097.58</v>
      </c>
      <c r="D1772" s="63">
        <f t="shared" si="182"/>
        <v>304513.11</v>
      </c>
      <c r="E1772" s="64"/>
      <c r="F1772" s="64"/>
      <c r="G1772" s="64">
        <v>9717467.8000000007</v>
      </c>
      <c r="H1772" s="64"/>
      <c r="I1772" s="64"/>
      <c r="J1772" s="64"/>
      <c r="K1772" s="68"/>
      <c r="L1772" s="65"/>
      <c r="M1772" s="64"/>
      <c r="N1772" s="64"/>
      <c r="O1772" s="64"/>
      <c r="P1772" s="64">
        <v>4512116.67</v>
      </c>
      <c r="Q1772" s="69"/>
      <c r="R1772" s="64"/>
      <c r="S1772" s="64"/>
    </row>
    <row r="1773" spans="1:19" hidden="1" x14ac:dyDescent="0.25">
      <c r="A1773" s="90">
        <v>272</v>
      </c>
      <c r="B1773" s="62" t="s">
        <v>413</v>
      </c>
      <c r="C1773" s="129">
        <f t="shared" si="181"/>
        <v>10919021.949999999</v>
      </c>
      <c r="D1773" s="63">
        <f t="shared" si="182"/>
        <v>228771.36</v>
      </c>
      <c r="E1773" s="64"/>
      <c r="F1773" s="64"/>
      <c r="G1773" s="64">
        <v>5687885.4400000004</v>
      </c>
      <c r="H1773" s="64"/>
      <c r="I1773" s="64"/>
      <c r="J1773" s="64">
        <v>2361306.4700000002</v>
      </c>
      <c r="K1773" s="68"/>
      <c r="L1773" s="65"/>
      <c r="M1773" s="64"/>
      <c r="N1773" s="64"/>
      <c r="O1773" s="64"/>
      <c r="P1773" s="64">
        <v>2641058.6800000002</v>
      </c>
      <c r="Q1773" s="69"/>
      <c r="R1773" s="64"/>
      <c r="S1773" s="64"/>
    </row>
    <row r="1774" spans="1:19" hidden="1" x14ac:dyDescent="0.25">
      <c r="A1774" s="90">
        <v>273</v>
      </c>
      <c r="B1774" s="62" t="s">
        <v>885</v>
      </c>
      <c r="C1774" s="129">
        <f t="shared" si="181"/>
        <v>2812587.61</v>
      </c>
      <c r="D1774" s="63">
        <f t="shared" si="182"/>
        <v>58928.31</v>
      </c>
      <c r="E1774" s="64"/>
      <c r="F1774" s="64">
        <v>2753659.3</v>
      </c>
      <c r="G1774" s="64"/>
      <c r="H1774" s="64"/>
      <c r="I1774" s="64"/>
      <c r="J1774" s="64"/>
      <c r="K1774" s="68"/>
      <c r="L1774" s="65"/>
      <c r="M1774" s="64"/>
      <c r="N1774" s="64"/>
      <c r="O1774" s="64"/>
      <c r="P1774" s="64"/>
      <c r="Q1774" s="69"/>
      <c r="R1774" s="64"/>
      <c r="S1774" s="64"/>
    </row>
    <row r="1775" spans="1:19" hidden="1" x14ac:dyDescent="0.25">
      <c r="A1775" s="90">
        <v>274</v>
      </c>
      <c r="B1775" s="62" t="s">
        <v>144</v>
      </c>
      <c r="C1775" s="129">
        <f t="shared" si="181"/>
        <v>13615527.09</v>
      </c>
      <c r="D1775" s="63">
        <f t="shared" si="182"/>
        <v>285267.55</v>
      </c>
      <c r="E1775" s="64"/>
      <c r="F1775" s="64">
        <v>1920895.07</v>
      </c>
      <c r="G1775" s="64">
        <v>6070499.2300000004</v>
      </c>
      <c r="H1775" s="64"/>
      <c r="I1775" s="64"/>
      <c r="J1775" s="64">
        <v>2520147.2999999998</v>
      </c>
      <c r="K1775" s="68"/>
      <c r="L1775" s="65"/>
      <c r="M1775" s="64"/>
      <c r="N1775" s="64"/>
      <c r="O1775" s="64"/>
      <c r="P1775" s="64">
        <v>2818717.94</v>
      </c>
      <c r="Q1775" s="69"/>
      <c r="R1775" s="64"/>
      <c r="S1775" s="64"/>
    </row>
    <row r="1776" spans="1:19" hidden="1" x14ac:dyDescent="0.25">
      <c r="A1776" s="90">
        <v>275</v>
      </c>
      <c r="B1776" s="62" t="s">
        <v>886</v>
      </c>
      <c r="C1776" s="129">
        <f t="shared" si="181"/>
        <v>16733131.66</v>
      </c>
      <c r="D1776" s="63">
        <f t="shared" si="182"/>
        <v>350586.47</v>
      </c>
      <c r="E1776" s="64"/>
      <c r="F1776" s="64">
        <v>2993771.18</v>
      </c>
      <c r="G1776" s="64">
        <v>9461050.6999999993</v>
      </c>
      <c r="H1776" s="64"/>
      <c r="I1776" s="64"/>
      <c r="J1776" s="64">
        <v>3927723.31</v>
      </c>
      <c r="K1776" s="68"/>
      <c r="L1776" s="65"/>
      <c r="M1776" s="64"/>
      <c r="N1776" s="64"/>
      <c r="O1776" s="64"/>
      <c r="P1776" s="64"/>
      <c r="Q1776" s="69"/>
      <c r="R1776" s="64"/>
      <c r="S1776" s="64"/>
    </row>
    <row r="1777" spans="1:19" hidden="1" x14ac:dyDescent="0.25">
      <c r="A1777" s="90">
        <v>276</v>
      </c>
      <c r="B1777" s="62" t="s">
        <v>361</v>
      </c>
      <c r="C1777" s="129">
        <f t="shared" si="181"/>
        <v>909493.17</v>
      </c>
      <c r="D1777" s="63">
        <f t="shared" si="182"/>
        <v>19055.37</v>
      </c>
      <c r="E1777" s="64"/>
      <c r="F1777" s="64">
        <v>890437.8</v>
      </c>
      <c r="G1777" s="64"/>
      <c r="H1777" s="64"/>
      <c r="I1777" s="64"/>
      <c r="J1777" s="64"/>
      <c r="K1777" s="68"/>
      <c r="L1777" s="65"/>
      <c r="M1777" s="64"/>
      <c r="N1777" s="64"/>
      <c r="O1777" s="64"/>
      <c r="P1777" s="64"/>
      <c r="Q1777" s="69"/>
      <c r="R1777" s="64"/>
      <c r="S1777" s="64"/>
    </row>
    <row r="1778" spans="1:19" hidden="1" x14ac:dyDescent="0.25">
      <c r="A1778" s="90">
        <v>277</v>
      </c>
      <c r="B1778" s="62" t="s">
        <v>363</v>
      </c>
      <c r="C1778" s="129">
        <f t="shared" si="181"/>
        <v>1665170.73</v>
      </c>
      <c r="D1778" s="63">
        <f t="shared" si="182"/>
        <v>34888.050000000003</v>
      </c>
      <c r="E1778" s="64"/>
      <c r="F1778" s="64">
        <v>296607.62</v>
      </c>
      <c r="G1778" s="64">
        <v>942424.93</v>
      </c>
      <c r="H1778" s="64"/>
      <c r="I1778" s="64"/>
      <c r="J1778" s="64">
        <v>391250.13</v>
      </c>
      <c r="K1778" s="68"/>
      <c r="L1778" s="65"/>
      <c r="M1778" s="64"/>
      <c r="N1778" s="64"/>
      <c r="O1778" s="64"/>
      <c r="P1778" s="64"/>
      <c r="Q1778" s="69"/>
      <c r="R1778" s="64"/>
      <c r="S1778" s="64"/>
    </row>
    <row r="1779" spans="1:19" hidden="1" x14ac:dyDescent="0.25">
      <c r="A1779" s="90">
        <v>278</v>
      </c>
      <c r="B1779" s="62" t="s">
        <v>887</v>
      </c>
      <c r="C1779" s="129">
        <f t="shared" si="181"/>
        <v>842353.06</v>
      </c>
      <c r="D1779" s="63">
        <f t="shared" si="182"/>
        <v>17648.669999999998</v>
      </c>
      <c r="E1779" s="64"/>
      <c r="F1779" s="64">
        <v>824704.39</v>
      </c>
      <c r="G1779" s="64"/>
      <c r="H1779" s="64"/>
      <c r="I1779" s="64"/>
      <c r="J1779" s="64"/>
      <c r="K1779" s="68"/>
      <c r="L1779" s="65"/>
      <c r="M1779" s="64"/>
      <c r="N1779" s="64"/>
      <c r="O1779" s="64"/>
      <c r="P1779" s="64"/>
      <c r="Q1779" s="69"/>
      <c r="R1779" s="64"/>
      <c r="S1779" s="64"/>
    </row>
    <row r="1780" spans="1:19" hidden="1" x14ac:dyDescent="0.25">
      <c r="A1780" s="90">
        <v>279</v>
      </c>
      <c r="B1780" s="62" t="s">
        <v>888</v>
      </c>
      <c r="C1780" s="129">
        <f t="shared" si="181"/>
        <v>6169847.7999999998</v>
      </c>
      <c r="D1780" s="63">
        <f t="shared" si="182"/>
        <v>129268.4</v>
      </c>
      <c r="E1780" s="64"/>
      <c r="F1780" s="64">
        <v>866433.05</v>
      </c>
      <c r="G1780" s="64">
        <v>2752957.3</v>
      </c>
      <c r="H1780" s="64"/>
      <c r="I1780" s="64"/>
      <c r="J1780" s="64">
        <v>1142897.3</v>
      </c>
      <c r="K1780" s="68"/>
      <c r="L1780" s="65"/>
      <c r="M1780" s="64"/>
      <c r="N1780" s="64"/>
      <c r="O1780" s="64"/>
      <c r="P1780" s="64">
        <v>1278291.75</v>
      </c>
      <c r="Q1780" s="69"/>
      <c r="R1780" s="64"/>
      <c r="S1780" s="64"/>
    </row>
    <row r="1781" spans="1:19" hidden="1" x14ac:dyDescent="0.25">
      <c r="A1781" s="90">
        <v>280</v>
      </c>
      <c r="B1781" s="62" t="s">
        <v>889</v>
      </c>
      <c r="C1781" s="129">
        <f t="shared" si="181"/>
        <v>3983315.06</v>
      </c>
      <c r="D1781" s="63">
        <f t="shared" si="182"/>
        <v>83456.960000000006</v>
      </c>
      <c r="E1781" s="64"/>
      <c r="F1781" s="64"/>
      <c r="G1781" s="64"/>
      <c r="H1781" s="64"/>
      <c r="I1781" s="64"/>
      <c r="J1781" s="64"/>
      <c r="K1781" s="64"/>
      <c r="L1781" s="65"/>
      <c r="M1781" s="64"/>
      <c r="N1781" s="64" t="s">
        <v>111</v>
      </c>
      <c r="O1781" s="64">
        <v>3899858.1</v>
      </c>
      <c r="P1781" s="64"/>
      <c r="Q1781" s="66"/>
      <c r="R1781" s="64"/>
      <c r="S1781" s="64"/>
    </row>
    <row r="1782" spans="1:19" hidden="1" x14ac:dyDescent="0.25">
      <c r="A1782" s="90">
        <v>281</v>
      </c>
      <c r="B1782" s="67" t="s">
        <v>890</v>
      </c>
      <c r="C1782" s="129">
        <f t="shared" si="181"/>
        <v>6463155.6100000003</v>
      </c>
      <c r="D1782" s="63">
        <f t="shared" si="182"/>
        <v>135413.68</v>
      </c>
      <c r="E1782" s="64"/>
      <c r="F1782" s="68"/>
      <c r="G1782" s="68">
        <v>3052449.43</v>
      </c>
      <c r="H1782" s="68">
        <v>2215696.86</v>
      </c>
      <c r="I1782" s="68">
        <v>1059595.6399999999</v>
      </c>
      <c r="J1782" s="68"/>
      <c r="K1782" s="69"/>
      <c r="L1782" s="65"/>
      <c r="M1782" s="64"/>
      <c r="N1782" s="64"/>
      <c r="O1782" s="64"/>
      <c r="P1782" s="64"/>
      <c r="Q1782" s="64"/>
      <c r="R1782" s="64"/>
      <c r="S1782" s="64"/>
    </row>
    <row r="1783" spans="1:19" hidden="1" x14ac:dyDescent="0.25">
      <c r="A1783" s="185" t="s">
        <v>1003</v>
      </c>
      <c r="B1783" s="185"/>
      <c r="C1783" s="100">
        <f t="shared" ref="C1783" si="186">ROUND(SUM(D1783+E1783+F1783+G1783+H1783+I1783+J1783+K1783+M1783+O1783+P1783+Q1783+R1783+S1783),2)</f>
        <v>329084724.64999998</v>
      </c>
      <c r="D1783" s="70">
        <f t="shared" ref="D1783:M1783" si="187">ROUND(SUM(D1743:D1782),2)</f>
        <v>6868035.8899999997</v>
      </c>
      <c r="E1783" s="70">
        <f t="shared" si="187"/>
        <v>248453.46</v>
      </c>
      <c r="F1783" s="70">
        <f t="shared" si="187"/>
        <v>13848853.869999999</v>
      </c>
      <c r="G1783" s="70">
        <f t="shared" si="187"/>
        <v>117693928.54000001</v>
      </c>
      <c r="H1783" s="70">
        <f t="shared" si="187"/>
        <v>2215696.86</v>
      </c>
      <c r="I1783" s="70">
        <f t="shared" si="187"/>
        <v>1059595.6399999999</v>
      </c>
      <c r="J1783" s="70">
        <f t="shared" si="187"/>
        <v>59247883.479999997</v>
      </c>
      <c r="K1783" s="70">
        <f t="shared" si="187"/>
        <v>0</v>
      </c>
      <c r="L1783" s="70">
        <f t="shared" si="187"/>
        <v>0</v>
      </c>
      <c r="M1783" s="70">
        <f t="shared" si="187"/>
        <v>0</v>
      </c>
      <c r="N1783" s="70" t="s">
        <v>19</v>
      </c>
      <c r="O1783" s="70">
        <f>ROUND(SUM(O1743:O1782),2)</f>
        <v>8963956.0999999996</v>
      </c>
      <c r="P1783" s="70">
        <f>ROUND(SUM(P1743:P1782),2)</f>
        <v>20284256.899999999</v>
      </c>
      <c r="Q1783" s="70">
        <f>ROUND(SUM(Q1743:Q1782),2)</f>
        <v>23709304.460000001</v>
      </c>
      <c r="R1783" s="70">
        <f>ROUND(SUM(R1743:R1782),2)</f>
        <v>74944759.450000003</v>
      </c>
      <c r="S1783" s="70">
        <f>ROUND(SUM(S1743:S1782),2)</f>
        <v>0</v>
      </c>
    </row>
    <row r="1784" spans="1:19" ht="15.75" hidden="1" x14ac:dyDescent="0.25">
      <c r="A1784" s="216" t="s">
        <v>1110</v>
      </c>
      <c r="B1784" s="217"/>
      <c r="C1784" s="218"/>
      <c r="D1784" s="134"/>
      <c r="E1784" s="64"/>
      <c r="F1784" s="64"/>
      <c r="G1784" s="64"/>
      <c r="H1784" s="64"/>
      <c r="I1784" s="64"/>
      <c r="J1784" s="64"/>
      <c r="K1784" s="64"/>
      <c r="L1784" s="43"/>
      <c r="M1784" s="64"/>
      <c r="N1784" s="69"/>
      <c r="O1784" s="64"/>
      <c r="P1784" s="64"/>
      <c r="Q1784" s="64"/>
      <c r="R1784" s="64"/>
      <c r="S1784" s="69"/>
    </row>
    <row r="1785" spans="1:19" hidden="1" x14ac:dyDescent="0.25">
      <c r="A1785" s="55">
        <v>282</v>
      </c>
      <c r="B1785" s="62" t="s">
        <v>368</v>
      </c>
      <c r="C1785" s="129">
        <f t="shared" ref="C1785:C1786" si="188">ROUND(SUM(D1785+E1785+F1785+G1785+H1785+I1785+J1785+K1785+M1785+O1785+P1785+Q1785+R1785+S1785),2)</f>
        <v>4610065.58</v>
      </c>
      <c r="D1785" s="63">
        <f t="shared" ref="D1785:D1786" si="189">ROUND((F1785+G1785+H1785+I1785+J1785+K1785+M1785+O1785+P1785+Q1785+R1785+S1785)*0.0214,2)</f>
        <v>96588.41</v>
      </c>
      <c r="E1785" s="64"/>
      <c r="F1785" s="68"/>
      <c r="G1785" s="68">
        <v>1649799.16</v>
      </c>
      <c r="H1785" s="68"/>
      <c r="I1785" s="68">
        <v>572694.17000000004</v>
      </c>
      <c r="J1785" s="68">
        <v>0</v>
      </c>
      <c r="K1785" s="64"/>
      <c r="L1785" s="65"/>
      <c r="M1785" s="64"/>
      <c r="N1785" s="64" t="s">
        <v>111</v>
      </c>
      <c r="O1785" s="64">
        <v>2099150.3000000003</v>
      </c>
      <c r="P1785" s="64"/>
      <c r="Q1785" s="69"/>
      <c r="R1785" s="64"/>
      <c r="S1785" s="64">
        <v>191833.54</v>
      </c>
    </row>
    <row r="1786" spans="1:19" hidden="1" x14ac:dyDescent="0.25">
      <c r="A1786" s="55">
        <v>283</v>
      </c>
      <c r="B1786" s="62" t="s">
        <v>1095</v>
      </c>
      <c r="C1786" s="129">
        <f t="shared" si="188"/>
        <v>19378464.690000001</v>
      </c>
      <c r="D1786" s="63">
        <f t="shared" si="189"/>
        <v>406010.52</v>
      </c>
      <c r="E1786" s="64"/>
      <c r="F1786" s="68"/>
      <c r="G1786" s="68"/>
      <c r="H1786" s="68"/>
      <c r="I1786" s="68"/>
      <c r="J1786" s="68"/>
      <c r="K1786" s="64"/>
      <c r="L1786" s="65"/>
      <c r="M1786" s="64"/>
      <c r="N1786" s="64"/>
      <c r="O1786" s="64"/>
      <c r="P1786" s="64"/>
      <c r="Q1786" s="69"/>
      <c r="R1786" s="64">
        <v>18972454.170000002</v>
      </c>
      <c r="S1786" s="64"/>
    </row>
    <row r="1787" spans="1:19" hidden="1" x14ac:dyDescent="0.25">
      <c r="A1787" s="193" t="s">
        <v>1115</v>
      </c>
      <c r="B1787" s="193"/>
      <c r="C1787" s="100">
        <f>ROUND(SUM(D1787+E1787+F1787+G1787+H1787+I1787+J1787+K1787+M1787+O1787+P1787+Q1787+R1787+S1787),2)</f>
        <v>23988530.27</v>
      </c>
      <c r="D1787" s="70">
        <f>ROUND(SUM(D1785:D1786),2)</f>
        <v>502598.93</v>
      </c>
      <c r="E1787" s="70">
        <f t="shared" ref="E1787:S1787" si="190">ROUND(SUM(E1785:E1786),2)</f>
        <v>0</v>
      </c>
      <c r="F1787" s="70">
        <f t="shared" si="190"/>
        <v>0</v>
      </c>
      <c r="G1787" s="70">
        <f t="shared" si="190"/>
        <v>1649799.16</v>
      </c>
      <c r="H1787" s="70">
        <f t="shared" si="190"/>
        <v>0</v>
      </c>
      <c r="I1787" s="70">
        <f t="shared" si="190"/>
        <v>572694.17000000004</v>
      </c>
      <c r="J1787" s="70">
        <f t="shared" si="190"/>
        <v>0</v>
      </c>
      <c r="K1787" s="70">
        <f t="shared" si="190"/>
        <v>0</v>
      </c>
      <c r="L1787" s="70">
        <f t="shared" si="190"/>
        <v>0</v>
      </c>
      <c r="M1787" s="70">
        <f t="shared" si="190"/>
        <v>0</v>
      </c>
      <c r="N1787" s="135" t="s">
        <v>19</v>
      </c>
      <c r="O1787" s="70">
        <f t="shared" si="190"/>
        <v>2099150.2999999998</v>
      </c>
      <c r="P1787" s="70">
        <f t="shared" si="190"/>
        <v>0</v>
      </c>
      <c r="Q1787" s="70">
        <f t="shared" si="190"/>
        <v>0</v>
      </c>
      <c r="R1787" s="70">
        <f t="shared" si="190"/>
        <v>18972454.170000002</v>
      </c>
      <c r="S1787" s="70">
        <f t="shared" si="190"/>
        <v>191833.54</v>
      </c>
    </row>
    <row r="1788" spans="1:19" ht="15.75" hidden="1" x14ac:dyDescent="0.25">
      <c r="A1788" s="216" t="s">
        <v>369</v>
      </c>
      <c r="B1788" s="217"/>
      <c r="C1788" s="218"/>
      <c r="D1788" s="134"/>
      <c r="E1788" s="64"/>
      <c r="F1788" s="64"/>
      <c r="G1788" s="64"/>
      <c r="H1788" s="64"/>
      <c r="I1788" s="64"/>
      <c r="J1788" s="64"/>
      <c r="K1788" s="64"/>
      <c r="L1788" s="114"/>
      <c r="M1788" s="64"/>
      <c r="N1788" s="78"/>
      <c r="O1788" s="64"/>
      <c r="P1788" s="64"/>
      <c r="Q1788" s="64"/>
      <c r="R1788" s="64"/>
      <c r="S1788" s="69"/>
    </row>
    <row r="1789" spans="1:19" hidden="1" x14ac:dyDescent="0.25">
      <c r="A1789" s="55">
        <v>284</v>
      </c>
      <c r="B1789" s="62" t="s">
        <v>370</v>
      </c>
      <c r="C1789" s="129">
        <f t="shared" ref="C1789:C1797" si="191">ROUND(SUM(D1789+E1789+F1789+G1789+H1789+I1789+J1789+K1789+M1789+O1789+P1789+Q1789+R1789+S1789),2)</f>
        <v>36740375.32</v>
      </c>
      <c r="D1789" s="63">
        <f t="shared" ref="D1789:D1797" si="192">ROUND((F1789+G1789+H1789+I1789+J1789+K1789+M1789+O1789+P1789+Q1789+R1789+S1789)*0.0214,2)</f>
        <v>769770.93</v>
      </c>
      <c r="E1789" s="64"/>
      <c r="F1789" s="64">
        <v>4396726.0599999996</v>
      </c>
      <c r="G1789" s="64">
        <v>13894731.99</v>
      </c>
      <c r="H1789" s="64"/>
      <c r="I1789" s="64"/>
      <c r="J1789" s="64"/>
      <c r="K1789" s="68"/>
      <c r="L1789" s="65"/>
      <c r="M1789" s="64"/>
      <c r="N1789" s="64" t="s">
        <v>56</v>
      </c>
      <c r="O1789" s="69">
        <v>17679146.34</v>
      </c>
      <c r="P1789" s="64"/>
      <c r="Q1789" s="69"/>
      <c r="R1789" s="64"/>
      <c r="S1789" s="64"/>
    </row>
    <row r="1790" spans="1:19" hidden="1" x14ac:dyDescent="0.25">
      <c r="A1790" s="55">
        <v>285</v>
      </c>
      <c r="B1790" s="67" t="s">
        <v>372</v>
      </c>
      <c r="C1790" s="129">
        <f t="shared" si="191"/>
        <v>32396252.359999999</v>
      </c>
      <c r="D1790" s="63">
        <f t="shared" si="192"/>
        <v>678754.46</v>
      </c>
      <c r="E1790" s="64"/>
      <c r="F1790" s="68"/>
      <c r="G1790" s="68">
        <v>13957934.720000001</v>
      </c>
      <c r="H1790" s="68"/>
      <c r="I1790" s="68"/>
      <c r="J1790" s="68"/>
      <c r="K1790" s="69"/>
      <c r="L1790" s="65"/>
      <c r="M1790" s="64"/>
      <c r="N1790" s="64" t="s">
        <v>56</v>
      </c>
      <c r="O1790" s="64">
        <v>17759563.18</v>
      </c>
      <c r="P1790" s="64"/>
      <c r="Q1790" s="64"/>
      <c r="R1790" s="64"/>
      <c r="S1790" s="64"/>
    </row>
    <row r="1791" spans="1:19" hidden="1" x14ac:dyDescent="0.25">
      <c r="A1791" s="55">
        <v>286</v>
      </c>
      <c r="B1791" s="67" t="s">
        <v>374</v>
      </c>
      <c r="C1791" s="129">
        <f t="shared" si="191"/>
        <v>4516764.1900000004</v>
      </c>
      <c r="D1791" s="63">
        <f t="shared" si="192"/>
        <v>94633.59</v>
      </c>
      <c r="E1791" s="64"/>
      <c r="F1791" s="64">
        <v>4422130.5999999996</v>
      </c>
      <c r="G1791" s="64"/>
      <c r="H1791" s="69"/>
      <c r="I1791" s="69"/>
      <c r="J1791" s="69"/>
      <c r="K1791" s="64"/>
      <c r="L1791" s="65"/>
      <c r="M1791" s="64"/>
      <c r="N1791" s="64"/>
      <c r="O1791" s="68"/>
      <c r="P1791" s="64"/>
      <c r="Q1791" s="66"/>
      <c r="R1791" s="64"/>
      <c r="S1791" s="64"/>
    </row>
    <row r="1792" spans="1:19" hidden="1" x14ac:dyDescent="0.25">
      <c r="A1792" s="55">
        <v>287</v>
      </c>
      <c r="B1792" s="67" t="s">
        <v>375</v>
      </c>
      <c r="C1792" s="129">
        <f t="shared" si="191"/>
        <v>11469860.970000001</v>
      </c>
      <c r="D1792" s="63">
        <f t="shared" si="192"/>
        <v>240312.34</v>
      </c>
      <c r="E1792" s="64"/>
      <c r="F1792" s="64"/>
      <c r="G1792" s="64"/>
      <c r="H1792" s="64"/>
      <c r="I1792" s="69"/>
      <c r="J1792" s="69"/>
      <c r="K1792" s="64"/>
      <c r="L1792" s="65"/>
      <c r="M1792" s="64"/>
      <c r="N1792" s="64"/>
      <c r="O1792" s="68"/>
      <c r="P1792" s="64"/>
      <c r="Q1792" s="66"/>
      <c r="R1792" s="64">
        <v>11229548.630000001</v>
      </c>
      <c r="S1792" s="64"/>
    </row>
    <row r="1793" spans="1:19" hidden="1" x14ac:dyDescent="0.25">
      <c r="A1793" s="55">
        <v>288</v>
      </c>
      <c r="B1793" s="67" t="s">
        <v>377</v>
      </c>
      <c r="C1793" s="129">
        <f t="shared" si="191"/>
        <v>6600977.0899999999</v>
      </c>
      <c r="D1793" s="63">
        <f t="shared" si="192"/>
        <v>138301.26</v>
      </c>
      <c r="E1793" s="64"/>
      <c r="F1793" s="64"/>
      <c r="G1793" s="69"/>
      <c r="H1793" s="64"/>
      <c r="I1793" s="69"/>
      <c r="J1793" s="69"/>
      <c r="K1793" s="64"/>
      <c r="L1793" s="65"/>
      <c r="M1793" s="64"/>
      <c r="N1793" s="64"/>
      <c r="O1793" s="68"/>
      <c r="P1793" s="64">
        <v>6462675.8300000001</v>
      </c>
      <c r="Q1793" s="66"/>
      <c r="R1793" s="64"/>
      <c r="S1793" s="64"/>
    </row>
    <row r="1794" spans="1:19" hidden="1" x14ac:dyDescent="0.25">
      <c r="A1794" s="55">
        <v>289</v>
      </c>
      <c r="B1794" s="67" t="s">
        <v>378</v>
      </c>
      <c r="C1794" s="129">
        <f t="shared" si="191"/>
        <v>11869511.17</v>
      </c>
      <c r="D1794" s="63">
        <f t="shared" si="192"/>
        <v>248685.67</v>
      </c>
      <c r="E1794" s="64"/>
      <c r="F1794" s="69"/>
      <c r="G1794" s="69"/>
      <c r="H1794" s="69"/>
      <c r="I1794" s="69"/>
      <c r="J1794" s="69"/>
      <c r="K1794" s="64"/>
      <c r="L1794" s="65"/>
      <c r="M1794" s="64"/>
      <c r="N1794" s="64"/>
      <c r="O1794" s="68"/>
      <c r="P1794" s="64"/>
      <c r="Q1794" s="66"/>
      <c r="R1794" s="64">
        <v>11620825.5</v>
      </c>
      <c r="S1794" s="64"/>
    </row>
    <row r="1795" spans="1:19" hidden="1" x14ac:dyDescent="0.25">
      <c r="A1795" s="55">
        <v>290</v>
      </c>
      <c r="B1795" s="67" t="s">
        <v>59</v>
      </c>
      <c r="C1795" s="129">
        <f t="shared" si="191"/>
        <v>14117249.42</v>
      </c>
      <c r="D1795" s="63">
        <f t="shared" si="192"/>
        <v>295779.46000000002</v>
      </c>
      <c r="E1795" s="64"/>
      <c r="F1795" s="68"/>
      <c r="G1795" s="64">
        <v>13821469.960000001</v>
      </c>
      <c r="H1795" s="69"/>
      <c r="I1795" s="69"/>
      <c r="J1795" s="64"/>
      <c r="K1795" s="64"/>
      <c r="L1795" s="65"/>
      <c r="M1795" s="64"/>
      <c r="N1795" s="64"/>
      <c r="O1795" s="68"/>
      <c r="P1795" s="64"/>
      <c r="Q1795" s="66"/>
      <c r="R1795" s="64"/>
      <c r="S1795" s="64"/>
    </row>
    <row r="1796" spans="1:19" hidden="1" x14ac:dyDescent="0.25">
      <c r="A1796" s="55">
        <v>291</v>
      </c>
      <c r="B1796" s="67" t="s">
        <v>380</v>
      </c>
      <c r="C1796" s="129">
        <f t="shared" si="191"/>
        <v>18575710.030000001</v>
      </c>
      <c r="D1796" s="63">
        <f t="shared" si="192"/>
        <v>389191.5</v>
      </c>
      <c r="E1796" s="64"/>
      <c r="F1796" s="68">
        <v>4371501.71</v>
      </c>
      <c r="G1796" s="68">
        <v>13815016.82</v>
      </c>
      <c r="H1796" s="68"/>
      <c r="I1796" s="68"/>
      <c r="J1796" s="68"/>
      <c r="K1796" s="64"/>
      <c r="L1796" s="65"/>
      <c r="M1796" s="64"/>
      <c r="N1796" s="64"/>
      <c r="O1796" s="69"/>
      <c r="P1796" s="64"/>
      <c r="Q1796" s="66"/>
      <c r="R1796" s="64"/>
      <c r="S1796" s="64"/>
    </row>
    <row r="1797" spans="1:19" hidden="1" x14ac:dyDescent="0.25">
      <c r="A1797" s="55">
        <v>292</v>
      </c>
      <c r="B1797" s="67" t="s">
        <v>382</v>
      </c>
      <c r="C1797" s="129">
        <f t="shared" si="191"/>
        <v>18323379.48</v>
      </c>
      <c r="D1797" s="63">
        <f t="shared" si="192"/>
        <v>383904.76</v>
      </c>
      <c r="E1797" s="64"/>
      <c r="F1797" s="64"/>
      <c r="G1797" s="64"/>
      <c r="H1797" s="64"/>
      <c r="I1797" s="64"/>
      <c r="J1797" s="64"/>
      <c r="K1797" s="64"/>
      <c r="L1797" s="65"/>
      <c r="M1797" s="64"/>
      <c r="N1797" s="64" t="s">
        <v>56</v>
      </c>
      <c r="O1797" s="66">
        <v>17939474.719999999</v>
      </c>
      <c r="P1797" s="64"/>
      <c r="Q1797" s="64"/>
      <c r="R1797" s="64"/>
      <c r="S1797" s="64"/>
    </row>
    <row r="1798" spans="1:19" hidden="1" x14ac:dyDescent="0.25">
      <c r="A1798" s="229" t="s">
        <v>385</v>
      </c>
      <c r="B1798" s="230"/>
      <c r="C1798" s="100">
        <f>ROUND(SUM(D1798+S1798+E1798+F1798+G1798+H1798+I1798+J1798+K1798+M1798+O1798+P1798+Q1798+R1798+S1798),2)</f>
        <v>154610080.03</v>
      </c>
      <c r="D1798" s="70">
        <f t="shared" ref="D1798:K1798" si="193">ROUND(SUM(D1789:D1797),2)</f>
        <v>3239333.97</v>
      </c>
      <c r="E1798" s="70">
        <f t="shared" si="193"/>
        <v>0</v>
      </c>
      <c r="F1798" s="70">
        <f t="shared" si="193"/>
        <v>13190358.369999999</v>
      </c>
      <c r="G1798" s="70">
        <f t="shared" si="193"/>
        <v>55489153.490000002</v>
      </c>
      <c r="H1798" s="70">
        <f t="shared" si="193"/>
        <v>0</v>
      </c>
      <c r="I1798" s="70">
        <f t="shared" si="193"/>
        <v>0</v>
      </c>
      <c r="J1798" s="70">
        <f t="shared" si="193"/>
        <v>0</v>
      </c>
      <c r="K1798" s="70">
        <f t="shared" si="193"/>
        <v>0</v>
      </c>
      <c r="L1798" s="70">
        <f t="shared" ref="L1798:S1798" si="194">ROUND(SUM(L1789:L1797),2)</f>
        <v>0</v>
      </c>
      <c r="M1798" s="70">
        <f t="shared" si="194"/>
        <v>0</v>
      </c>
      <c r="N1798" s="135" t="s">
        <v>19</v>
      </c>
      <c r="O1798" s="70">
        <f t="shared" si="194"/>
        <v>53378184.240000002</v>
      </c>
      <c r="P1798" s="70">
        <f t="shared" si="194"/>
        <v>6462675.8300000001</v>
      </c>
      <c r="Q1798" s="70">
        <f t="shared" si="194"/>
        <v>0</v>
      </c>
      <c r="R1798" s="70">
        <f t="shared" si="194"/>
        <v>22850374.129999999</v>
      </c>
      <c r="S1798" s="70">
        <f t="shared" si="194"/>
        <v>0</v>
      </c>
    </row>
    <row r="1799" spans="1:19" ht="15.75" hidden="1" x14ac:dyDescent="0.25">
      <c r="A1799" s="216" t="s">
        <v>386</v>
      </c>
      <c r="B1799" s="231"/>
      <c r="C1799" s="232"/>
      <c r="D1799" s="134"/>
      <c r="E1799" s="64"/>
      <c r="F1799" s="64"/>
      <c r="G1799" s="64"/>
      <c r="H1799" s="64"/>
      <c r="I1799" s="64"/>
      <c r="J1799" s="64"/>
      <c r="K1799" s="64"/>
      <c r="L1799" s="43"/>
      <c r="M1799" s="64"/>
      <c r="N1799" s="69"/>
      <c r="O1799" s="64"/>
      <c r="P1799" s="64"/>
      <c r="Q1799" s="64"/>
      <c r="R1799" s="64"/>
      <c r="S1799" s="64"/>
    </row>
    <row r="1800" spans="1:19" ht="22.5" hidden="1" customHeight="1" x14ac:dyDescent="0.25">
      <c r="A1800" s="55">
        <v>293</v>
      </c>
      <c r="B1800" s="67" t="s">
        <v>891</v>
      </c>
      <c r="C1800" s="129">
        <f t="shared" ref="C1800:C1811" si="195">ROUND(SUM(D1800+E1800+F1800+G1800+H1800+I1800+J1800+K1800+M1800+O1800+P1800+Q1800+R1800+S1800),2)</f>
        <v>4115894.14</v>
      </c>
      <c r="D1800" s="63">
        <f t="shared" ref="D1800:D1810" si="196">ROUND((F1800+G1800+H1800+I1800+J1800+K1800+M1800+O1800+P1800+Q1800+R1800+S1800)*0.0214,2)</f>
        <v>86234.71</v>
      </c>
      <c r="E1800" s="64"/>
      <c r="F1800" s="68"/>
      <c r="G1800" s="68"/>
      <c r="H1800" s="68"/>
      <c r="I1800" s="68"/>
      <c r="J1800" s="68"/>
      <c r="K1800" s="69"/>
      <c r="L1800" s="65"/>
      <c r="M1800" s="64"/>
      <c r="N1800" s="64"/>
      <c r="O1800" s="64"/>
      <c r="P1800" s="64"/>
      <c r="Q1800" s="64">
        <v>4029659.43</v>
      </c>
      <c r="R1800" s="64"/>
      <c r="S1800" s="64"/>
    </row>
    <row r="1801" spans="1:19" ht="22.5" hidden="1" customHeight="1" x14ac:dyDescent="0.25">
      <c r="A1801" s="55">
        <v>294</v>
      </c>
      <c r="B1801" s="67" t="s">
        <v>892</v>
      </c>
      <c r="C1801" s="129">
        <f t="shared" si="195"/>
        <v>14475062.76</v>
      </c>
      <c r="D1801" s="63">
        <f t="shared" si="196"/>
        <v>303276.23</v>
      </c>
      <c r="E1801" s="64"/>
      <c r="F1801" s="68"/>
      <c r="G1801" s="68"/>
      <c r="H1801" s="68"/>
      <c r="I1801" s="68"/>
      <c r="J1801" s="68"/>
      <c r="K1801" s="64"/>
      <c r="L1801" s="65"/>
      <c r="M1801" s="64"/>
      <c r="N1801" s="64" t="s">
        <v>111</v>
      </c>
      <c r="O1801" s="64">
        <v>10142127.1</v>
      </c>
      <c r="P1801" s="64"/>
      <c r="Q1801" s="64">
        <v>4029659.43</v>
      </c>
      <c r="R1801" s="64"/>
      <c r="S1801" s="64"/>
    </row>
    <row r="1802" spans="1:19" hidden="1" x14ac:dyDescent="0.25">
      <c r="A1802" s="55">
        <v>295</v>
      </c>
      <c r="B1802" s="67" t="s">
        <v>893</v>
      </c>
      <c r="C1802" s="129">
        <f t="shared" si="195"/>
        <v>8883874.4199999999</v>
      </c>
      <c r="D1802" s="63">
        <f t="shared" si="196"/>
        <v>186131.69</v>
      </c>
      <c r="E1802" s="64"/>
      <c r="F1802" s="68"/>
      <c r="G1802" s="68"/>
      <c r="H1802" s="68"/>
      <c r="I1802" s="68"/>
      <c r="J1802" s="68">
        <v>835210.79</v>
      </c>
      <c r="K1802" s="64"/>
      <c r="L1802" s="65"/>
      <c r="M1802" s="64"/>
      <c r="N1802" s="64" t="s">
        <v>111</v>
      </c>
      <c r="O1802" s="64">
        <v>3841817.37</v>
      </c>
      <c r="P1802" s="64"/>
      <c r="Q1802" s="64">
        <v>4020714.57</v>
      </c>
      <c r="R1802" s="64"/>
      <c r="S1802" s="64"/>
    </row>
    <row r="1803" spans="1:19" hidden="1" x14ac:dyDescent="0.25">
      <c r="A1803" s="55">
        <v>296</v>
      </c>
      <c r="B1803" s="67" t="s">
        <v>894</v>
      </c>
      <c r="C1803" s="129">
        <f t="shared" si="195"/>
        <v>7679043.3399999999</v>
      </c>
      <c r="D1803" s="63">
        <f t="shared" si="196"/>
        <v>160888.51</v>
      </c>
      <c r="E1803" s="64"/>
      <c r="F1803" s="68"/>
      <c r="G1803" s="68"/>
      <c r="H1803" s="68"/>
      <c r="I1803" s="68"/>
      <c r="J1803" s="68"/>
      <c r="K1803" s="64"/>
      <c r="L1803" s="65"/>
      <c r="M1803" s="64"/>
      <c r="N1803" s="64" t="s">
        <v>111</v>
      </c>
      <c r="O1803" s="64">
        <v>3841817.37</v>
      </c>
      <c r="P1803" s="64"/>
      <c r="Q1803" s="64">
        <v>3676337.46</v>
      </c>
      <c r="R1803" s="64"/>
      <c r="S1803" s="64"/>
    </row>
    <row r="1804" spans="1:19" hidden="1" x14ac:dyDescent="0.25">
      <c r="A1804" s="55">
        <v>297</v>
      </c>
      <c r="B1804" s="67" t="s">
        <v>402</v>
      </c>
      <c r="C1804" s="129">
        <f t="shared" si="195"/>
        <v>28168695.59</v>
      </c>
      <c r="D1804" s="63">
        <f t="shared" si="196"/>
        <v>590180.23</v>
      </c>
      <c r="E1804" s="64"/>
      <c r="F1804" s="68"/>
      <c r="G1804" s="68">
        <v>8328745.1699999999</v>
      </c>
      <c r="H1804" s="68">
        <v>6045628.2599999998</v>
      </c>
      <c r="I1804" s="68">
        <v>2891154.23</v>
      </c>
      <c r="J1804" s="68"/>
      <c r="K1804" s="64"/>
      <c r="L1804" s="65"/>
      <c r="M1804" s="64"/>
      <c r="N1804" s="64"/>
      <c r="O1804" s="64"/>
      <c r="P1804" s="64">
        <v>3867319.79</v>
      </c>
      <c r="Q1804" s="64">
        <v>6445667.9100000001</v>
      </c>
      <c r="R1804" s="64"/>
      <c r="S1804" s="64"/>
    </row>
    <row r="1805" spans="1:19" hidden="1" x14ac:dyDescent="0.25">
      <c r="A1805" s="55">
        <v>298</v>
      </c>
      <c r="B1805" s="67" t="s">
        <v>403</v>
      </c>
      <c r="C1805" s="129">
        <f t="shared" si="195"/>
        <v>29648046.329999998</v>
      </c>
      <c r="D1805" s="63">
        <f t="shared" si="196"/>
        <v>621175.05000000005</v>
      </c>
      <c r="E1805" s="64"/>
      <c r="F1805" s="68"/>
      <c r="G1805" s="68">
        <v>3630158.4</v>
      </c>
      <c r="H1805" s="68">
        <v>8043375.6799999997</v>
      </c>
      <c r="I1805" s="68">
        <v>3846521.59</v>
      </c>
      <c r="J1805" s="68"/>
      <c r="K1805" s="64"/>
      <c r="L1805" s="65"/>
      <c r="M1805" s="64"/>
      <c r="N1805" s="64"/>
      <c r="O1805" s="64"/>
      <c r="P1805" s="64">
        <v>4931209.2</v>
      </c>
      <c r="Q1805" s="64">
        <v>8575606.4100000001</v>
      </c>
      <c r="R1805" s="64"/>
      <c r="S1805" s="64"/>
    </row>
    <row r="1806" spans="1:19" hidden="1" x14ac:dyDescent="0.25">
      <c r="A1806" s="55">
        <v>299</v>
      </c>
      <c r="B1806" s="67" t="s">
        <v>404</v>
      </c>
      <c r="C1806" s="129">
        <f t="shared" si="195"/>
        <v>17348830.579999998</v>
      </c>
      <c r="D1806" s="63">
        <f t="shared" si="196"/>
        <v>363486.37</v>
      </c>
      <c r="E1806" s="64"/>
      <c r="F1806" s="64"/>
      <c r="G1806" s="64"/>
      <c r="H1806" s="64"/>
      <c r="I1806" s="64"/>
      <c r="J1806" s="64"/>
      <c r="K1806" s="64"/>
      <c r="L1806" s="65"/>
      <c r="M1806" s="64"/>
      <c r="N1806" s="64" t="s">
        <v>111</v>
      </c>
      <c r="O1806" s="64">
        <v>10561440.199999999</v>
      </c>
      <c r="P1806" s="64"/>
      <c r="Q1806" s="66">
        <v>6423904.0099999998</v>
      </c>
      <c r="R1806" s="64"/>
      <c r="S1806" s="64"/>
    </row>
    <row r="1807" spans="1:19" ht="14.25" hidden="1" customHeight="1" x14ac:dyDescent="0.25">
      <c r="A1807" s="55">
        <v>300</v>
      </c>
      <c r="B1807" s="67" t="s">
        <v>406</v>
      </c>
      <c r="C1807" s="129">
        <f t="shared" si="195"/>
        <v>28030254.16</v>
      </c>
      <c r="D1807" s="63">
        <f t="shared" si="196"/>
        <v>587279.65</v>
      </c>
      <c r="E1807" s="64"/>
      <c r="F1807" s="64">
        <v>3081494.4</v>
      </c>
      <c r="G1807" s="64">
        <v>9790972.8800000008</v>
      </c>
      <c r="H1807" s="69">
        <v>7107022.8700000001</v>
      </c>
      <c r="I1807" s="69">
        <v>3398736.8</v>
      </c>
      <c r="J1807" s="69">
        <v>4064747.56</v>
      </c>
      <c r="K1807" s="64"/>
      <c r="L1807" s="65"/>
      <c r="M1807" s="64"/>
      <c r="N1807" s="64"/>
      <c r="O1807" s="68"/>
      <c r="P1807" s="64"/>
      <c r="Q1807" s="66"/>
      <c r="R1807" s="64"/>
      <c r="S1807" s="64"/>
    </row>
    <row r="1808" spans="1:19" hidden="1" x14ac:dyDescent="0.25">
      <c r="A1808" s="55">
        <v>301</v>
      </c>
      <c r="B1808" s="67" t="s">
        <v>895</v>
      </c>
      <c r="C1808" s="129">
        <f t="shared" si="195"/>
        <v>19181626.329999998</v>
      </c>
      <c r="D1808" s="63">
        <f t="shared" si="196"/>
        <v>401886.43</v>
      </c>
      <c r="E1808" s="64"/>
      <c r="F1808" s="64"/>
      <c r="G1808" s="69"/>
      <c r="H1808" s="64">
        <v>1423697.49</v>
      </c>
      <c r="I1808" s="69">
        <v>558391.34</v>
      </c>
      <c r="J1808" s="69">
        <v>813813.83</v>
      </c>
      <c r="K1808" s="64"/>
      <c r="L1808" s="65"/>
      <c r="M1808" s="64"/>
      <c r="N1808" s="64" t="s">
        <v>56</v>
      </c>
      <c r="O1808" s="68">
        <v>4761518.4000000004</v>
      </c>
      <c r="P1808" s="64"/>
      <c r="Q1808" s="66"/>
      <c r="R1808" s="64">
        <v>11222318.84</v>
      </c>
      <c r="S1808" s="64"/>
    </row>
    <row r="1809" spans="1:19" hidden="1" x14ac:dyDescent="0.25">
      <c r="A1809" s="55">
        <v>302</v>
      </c>
      <c r="B1809" s="67" t="s">
        <v>1070</v>
      </c>
      <c r="C1809" s="129">
        <f t="shared" si="195"/>
        <v>13033084.83</v>
      </c>
      <c r="D1809" s="63">
        <f>ROUND((F1809+G1809+H1809+I1809+J1809+K1809+M1809+O1809+P1809+Q1809+R1809+S1809)*0.0214,2)</f>
        <v>273064.44</v>
      </c>
      <c r="E1809" s="64"/>
      <c r="F1809" s="64"/>
      <c r="G1809" s="64"/>
      <c r="H1809" s="64"/>
      <c r="I1809" s="69"/>
      <c r="J1809" s="64"/>
      <c r="K1809" s="64"/>
      <c r="L1809" s="65"/>
      <c r="M1809" s="64"/>
      <c r="N1809" s="64" t="s">
        <v>56</v>
      </c>
      <c r="O1809" s="68">
        <v>12760020.390000001</v>
      </c>
      <c r="P1809" s="64"/>
      <c r="Q1809" s="66"/>
      <c r="R1809" s="64"/>
      <c r="S1809" s="64"/>
    </row>
    <row r="1810" spans="1:19" hidden="1" x14ac:dyDescent="0.25">
      <c r="A1810" s="55">
        <v>303</v>
      </c>
      <c r="B1810" s="67" t="s">
        <v>896</v>
      </c>
      <c r="C1810" s="129">
        <f t="shared" si="195"/>
        <v>8562293.0399999991</v>
      </c>
      <c r="D1810" s="63">
        <f t="shared" si="196"/>
        <v>179394.04</v>
      </c>
      <c r="E1810" s="64"/>
      <c r="F1810" s="68"/>
      <c r="G1810" s="64"/>
      <c r="H1810" s="69"/>
      <c r="I1810" s="69"/>
      <c r="J1810" s="64"/>
      <c r="K1810" s="64"/>
      <c r="L1810" s="65"/>
      <c r="M1810" s="64"/>
      <c r="N1810" s="64" t="s">
        <v>111</v>
      </c>
      <c r="O1810" s="68">
        <v>8382899</v>
      </c>
      <c r="P1810" s="64"/>
      <c r="Q1810" s="66"/>
      <c r="R1810" s="64"/>
      <c r="S1810" s="64"/>
    </row>
    <row r="1811" spans="1:19" hidden="1" x14ac:dyDescent="0.25">
      <c r="A1811" s="229" t="s">
        <v>897</v>
      </c>
      <c r="B1811" s="230"/>
      <c r="C1811" s="100">
        <f t="shared" si="195"/>
        <v>179126705.52000001</v>
      </c>
      <c r="D1811" s="70">
        <f>ROUND(SUM(D1800:D1810),2)</f>
        <v>3752997.35</v>
      </c>
      <c r="E1811" s="70">
        <f t="shared" ref="E1811:S1811" si="197">ROUND(SUM(E1800:E1810),2)</f>
        <v>0</v>
      </c>
      <c r="F1811" s="70">
        <f t="shared" si="197"/>
        <v>3081494.4</v>
      </c>
      <c r="G1811" s="70">
        <f t="shared" si="197"/>
        <v>21749876.449999999</v>
      </c>
      <c r="H1811" s="70">
        <f t="shared" si="197"/>
        <v>22619724.300000001</v>
      </c>
      <c r="I1811" s="70">
        <f t="shared" si="197"/>
        <v>10694803.960000001</v>
      </c>
      <c r="J1811" s="70">
        <f t="shared" si="197"/>
        <v>5713772.1799999997</v>
      </c>
      <c r="K1811" s="70">
        <f t="shared" si="197"/>
        <v>0</v>
      </c>
      <c r="L1811" s="70">
        <f t="shared" si="197"/>
        <v>0</v>
      </c>
      <c r="M1811" s="70">
        <f t="shared" si="197"/>
        <v>0</v>
      </c>
      <c r="N1811" s="135" t="s">
        <v>19</v>
      </c>
      <c r="O1811" s="70">
        <f t="shared" si="197"/>
        <v>54291639.829999998</v>
      </c>
      <c r="P1811" s="70">
        <f t="shared" si="197"/>
        <v>8798528.9900000002</v>
      </c>
      <c r="Q1811" s="70">
        <f t="shared" si="197"/>
        <v>37201549.219999999</v>
      </c>
      <c r="R1811" s="70">
        <f t="shared" si="197"/>
        <v>11222318.84</v>
      </c>
      <c r="S1811" s="70">
        <f t="shared" si="197"/>
        <v>0</v>
      </c>
    </row>
    <row r="1812" spans="1:19" ht="15.75" hidden="1" x14ac:dyDescent="0.25">
      <c r="A1812" s="216" t="s">
        <v>408</v>
      </c>
      <c r="B1812" s="217"/>
      <c r="C1812" s="218"/>
      <c r="D1812" s="134"/>
      <c r="E1812" s="64"/>
      <c r="F1812" s="64"/>
      <c r="G1812" s="64"/>
      <c r="H1812" s="64"/>
      <c r="I1812" s="64"/>
      <c r="J1812" s="64"/>
      <c r="K1812" s="64"/>
      <c r="L1812" s="43"/>
      <c r="M1812" s="64"/>
      <c r="N1812" s="69"/>
      <c r="O1812" s="64"/>
      <c r="P1812" s="64"/>
      <c r="Q1812" s="64"/>
      <c r="R1812" s="64"/>
      <c r="S1812" s="64"/>
    </row>
    <row r="1813" spans="1:19" hidden="1" x14ac:dyDescent="0.25">
      <c r="A1813" s="55">
        <v>304</v>
      </c>
      <c r="B1813" s="62" t="s">
        <v>409</v>
      </c>
      <c r="C1813" s="129">
        <f t="shared" ref="C1813:C1819" si="198">ROUND(SUM(D1813+E1813+F1813+G1813+H1813+I1813+J1813+K1813+M1813+O1813+P1813+Q1813+R1813+S1813),2)</f>
        <v>33324409.809999999</v>
      </c>
      <c r="D1813" s="63">
        <f t="shared" ref="D1813:D1818" si="199">ROUND((F1813+G1813+H1813+I1813+J1813+K1813+M1813+O1813+P1813+Q1813+R1813+S1813)*0.0214,2)</f>
        <v>698200.87</v>
      </c>
      <c r="E1813" s="64"/>
      <c r="F1813" s="64">
        <v>2349579.44</v>
      </c>
      <c r="G1813" s="64">
        <v>7797669.0800000001</v>
      </c>
      <c r="H1813" s="64">
        <v>4581539.54</v>
      </c>
      <c r="I1813" s="64">
        <v>1924819.13</v>
      </c>
      <c r="J1813" s="64">
        <v>3163209.99</v>
      </c>
      <c r="K1813" s="68"/>
      <c r="L1813" s="65"/>
      <c r="M1813" s="64"/>
      <c r="N1813" s="64"/>
      <c r="O1813" s="69"/>
      <c r="P1813" s="64">
        <v>4858368.87</v>
      </c>
      <c r="Q1813" s="69">
        <v>7951022.8899999997</v>
      </c>
      <c r="R1813" s="64"/>
      <c r="S1813" s="64"/>
    </row>
    <row r="1814" spans="1:19" hidden="1" x14ac:dyDescent="0.25">
      <c r="A1814" s="55">
        <v>305</v>
      </c>
      <c r="B1814" s="62" t="s">
        <v>360</v>
      </c>
      <c r="C1814" s="129">
        <f t="shared" si="198"/>
        <v>70268473.980000004</v>
      </c>
      <c r="D1814" s="63">
        <f t="shared" si="199"/>
        <v>1472239.42</v>
      </c>
      <c r="E1814" s="64"/>
      <c r="F1814" s="64">
        <v>5807620.7800000003</v>
      </c>
      <c r="G1814" s="64">
        <v>18220335.670000002</v>
      </c>
      <c r="H1814" s="64">
        <v>10741062.699999999</v>
      </c>
      <c r="I1814" s="64">
        <v>4789649.04</v>
      </c>
      <c r="J1814" s="64">
        <v>7415912.75</v>
      </c>
      <c r="K1814" s="64"/>
      <c r="L1814" s="65"/>
      <c r="M1814" s="64"/>
      <c r="N1814" s="64"/>
      <c r="O1814" s="64"/>
      <c r="P1814" s="64"/>
      <c r="Q1814" s="66">
        <v>21821653.620000001</v>
      </c>
      <c r="R1814" s="64"/>
      <c r="S1814" s="64"/>
    </row>
    <row r="1815" spans="1:19" hidden="1" x14ac:dyDescent="0.25">
      <c r="A1815" s="55">
        <v>306</v>
      </c>
      <c r="B1815" s="67" t="s">
        <v>413</v>
      </c>
      <c r="C1815" s="129">
        <f t="shared" si="198"/>
        <v>31481707.550000001</v>
      </c>
      <c r="D1815" s="63">
        <f t="shared" si="199"/>
        <v>659593.25</v>
      </c>
      <c r="E1815" s="64"/>
      <c r="F1815" s="68">
        <v>2207712.9300000002</v>
      </c>
      <c r="G1815" s="68">
        <v>9299414.9399999995</v>
      </c>
      <c r="H1815" s="68">
        <v>6111844.9900000002</v>
      </c>
      <c r="I1815" s="68">
        <v>2397158.9700000002</v>
      </c>
      <c r="J1815" s="68">
        <v>3493665.63</v>
      </c>
      <c r="K1815" s="69"/>
      <c r="L1815" s="65"/>
      <c r="M1815" s="64"/>
      <c r="N1815" s="64"/>
      <c r="O1815" s="64"/>
      <c r="P1815" s="64"/>
      <c r="Q1815" s="64">
        <v>7312316.8399999999</v>
      </c>
      <c r="R1815" s="64"/>
      <c r="S1815" s="64"/>
    </row>
    <row r="1816" spans="1:19" hidden="1" x14ac:dyDescent="0.25">
      <c r="A1816" s="55">
        <v>307</v>
      </c>
      <c r="B1816" s="67" t="s">
        <v>414</v>
      </c>
      <c r="C1816" s="129">
        <f t="shared" si="198"/>
        <v>66205208.909999996</v>
      </c>
      <c r="D1816" s="63">
        <f t="shared" si="199"/>
        <v>1387107.37</v>
      </c>
      <c r="E1816" s="64"/>
      <c r="F1816" s="64">
        <v>5753380.5499999998</v>
      </c>
      <c r="G1816" s="64">
        <v>18050166.969999999</v>
      </c>
      <c r="H1816" s="64">
        <v>10640746.609999999</v>
      </c>
      <c r="I1816" s="64">
        <v>4744916.1399999997</v>
      </c>
      <c r="J1816" s="64">
        <v>7346651.8799999999</v>
      </c>
      <c r="K1816" s="64"/>
      <c r="L1816" s="65"/>
      <c r="M1816" s="64"/>
      <c r="N1816" s="50" t="s">
        <v>56</v>
      </c>
      <c r="O1816" s="64">
        <v>18282239.390000001</v>
      </c>
      <c r="P1816" s="64"/>
      <c r="Q1816" s="66"/>
      <c r="R1816" s="64"/>
      <c r="S1816" s="64"/>
    </row>
    <row r="1817" spans="1:19" hidden="1" x14ac:dyDescent="0.25">
      <c r="A1817" s="55">
        <v>308</v>
      </c>
      <c r="B1817" s="67" t="s">
        <v>150</v>
      </c>
      <c r="C1817" s="129">
        <f t="shared" si="198"/>
        <v>4402864.22</v>
      </c>
      <c r="D1817" s="63">
        <f t="shared" si="199"/>
        <v>92247.2</v>
      </c>
      <c r="E1817" s="64"/>
      <c r="F1817" s="64"/>
      <c r="G1817" s="64"/>
      <c r="H1817" s="69"/>
      <c r="I1817" s="69"/>
      <c r="J1817" s="69"/>
      <c r="K1817" s="64"/>
      <c r="L1817" s="65"/>
      <c r="M1817" s="64"/>
      <c r="N1817" s="64"/>
      <c r="O1817" s="68"/>
      <c r="P1817" s="64">
        <v>4310617.0199999996</v>
      </c>
      <c r="Q1817" s="66"/>
      <c r="R1817" s="64"/>
      <c r="S1817" s="64"/>
    </row>
    <row r="1818" spans="1:19" hidden="1" x14ac:dyDescent="0.25">
      <c r="A1818" s="55">
        <v>309</v>
      </c>
      <c r="B1818" s="67" t="s">
        <v>417</v>
      </c>
      <c r="C1818" s="129">
        <f t="shared" si="198"/>
        <v>4402864.22</v>
      </c>
      <c r="D1818" s="63">
        <f t="shared" si="199"/>
        <v>92247.2</v>
      </c>
      <c r="E1818" s="64"/>
      <c r="F1818" s="64"/>
      <c r="G1818" s="69"/>
      <c r="H1818" s="64"/>
      <c r="I1818" s="69"/>
      <c r="J1818" s="69"/>
      <c r="K1818" s="64"/>
      <c r="L1818" s="65"/>
      <c r="M1818" s="64"/>
      <c r="N1818" s="64"/>
      <c r="O1818" s="68"/>
      <c r="P1818" s="64">
        <v>4310617.0199999996</v>
      </c>
      <c r="Q1818" s="66"/>
      <c r="R1818" s="64"/>
      <c r="S1818" s="64"/>
    </row>
    <row r="1819" spans="1:19" hidden="1" x14ac:dyDescent="0.25">
      <c r="A1819" s="204" t="s">
        <v>418</v>
      </c>
      <c r="B1819" s="205"/>
      <c r="C1819" s="100">
        <f t="shared" si="198"/>
        <v>210085528.69</v>
      </c>
      <c r="D1819" s="70">
        <f>ROUND(SUM(D1813:D1818),2)</f>
        <v>4401635.3099999996</v>
      </c>
      <c r="E1819" s="70">
        <f t="shared" ref="E1819:M1819" si="200">ROUND(SUM(E1813:E1818),2)</f>
        <v>0</v>
      </c>
      <c r="F1819" s="70">
        <f>ROUND(SUM(F1813:F1818),2)</f>
        <v>16118293.699999999</v>
      </c>
      <c r="G1819" s="70">
        <f t="shared" si="200"/>
        <v>53367586.659999996</v>
      </c>
      <c r="H1819" s="70">
        <f t="shared" si="200"/>
        <v>32075193.84</v>
      </c>
      <c r="I1819" s="70">
        <f t="shared" si="200"/>
        <v>13856543.279999999</v>
      </c>
      <c r="J1819" s="70">
        <f t="shared" si="200"/>
        <v>21419440.25</v>
      </c>
      <c r="K1819" s="70">
        <f t="shared" si="200"/>
        <v>0</v>
      </c>
      <c r="L1819" s="70">
        <f t="shared" si="200"/>
        <v>0</v>
      </c>
      <c r="M1819" s="70">
        <f t="shared" si="200"/>
        <v>0</v>
      </c>
      <c r="N1819" s="135" t="s">
        <v>19</v>
      </c>
      <c r="O1819" s="70">
        <f>ROUND(SUM(O1813:O1818),2)</f>
        <v>18282239.390000001</v>
      </c>
      <c r="P1819" s="70">
        <f>ROUND(SUM(P1813:P1818),2)</f>
        <v>13479602.91</v>
      </c>
      <c r="Q1819" s="70">
        <f>ROUND(SUM(Q1813:Q1818),2)</f>
        <v>37084993.350000001</v>
      </c>
      <c r="R1819" s="70">
        <f>ROUND(SUM(R1813:R1818),2)</f>
        <v>0</v>
      </c>
      <c r="S1819" s="70">
        <f>ROUND(SUM(S1813:S1818),2)</f>
        <v>0</v>
      </c>
    </row>
    <row r="1820" spans="1:19" ht="15.75" hidden="1" x14ac:dyDescent="0.25">
      <c r="A1820" s="216" t="s">
        <v>419</v>
      </c>
      <c r="B1820" s="217"/>
      <c r="C1820" s="218"/>
      <c r="D1820" s="134"/>
      <c r="E1820" s="64"/>
      <c r="F1820" s="64"/>
      <c r="G1820" s="64"/>
      <c r="H1820" s="64"/>
      <c r="I1820" s="64"/>
      <c r="J1820" s="64"/>
      <c r="K1820" s="64"/>
      <c r="L1820" s="43"/>
      <c r="M1820" s="64"/>
      <c r="N1820" s="69"/>
      <c r="O1820" s="64"/>
      <c r="P1820" s="64"/>
      <c r="Q1820" s="64"/>
      <c r="R1820" s="64"/>
      <c r="S1820" s="64"/>
    </row>
    <row r="1821" spans="1:19" hidden="1" x14ac:dyDescent="0.25">
      <c r="A1821" s="55">
        <v>310</v>
      </c>
      <c r="B1821" s="97" t="s">
        <v>898</v>
      </c>
      <c r="C1821" s="129">
        <f t="shared" ref="C1821:C1858" si="201">ROUND(SUM(D1821+E1821+F1821+G1821+H1821+I1821+J1821+K1821+M1821+O1821+P1821+Q1821+R1821+S1821),2)</f>
        <v>2913244.45</v>
      </c>
      <c r="D1821" s="63">
        <f t="shared" ref="D1821:D1858" si="202">ROUND((F1821+G1821+H1821+I1821+J1821+K1821+M1821+O1821+P1821+Q1821+R1821+S1821)*0.0214,2)</f>
        <v>61037.23</v>
      </c>
      <c r="E1821" s="64"/>
      <c r="F1821" s="68">
        <v>314435.32</v>
      </c>
      <c r="G1821" s="68">
        <v>1091365.44</v>
      </c>
      <c r="H1821" s="68">
        <v>720221.07</v>
      </c>
      <c r="I1821" s="68">
        <v>314491.56</v>
      </c>
      <c r="J1821" s="68">
        <v>411693.83</v>
      </c>
      <c r="K1821" s="64"/>
      <c r="L1821" s="65"/>
      <c r="M1821" s="64"/>
      <c r="N1821" s="64"/>
      <c r="O1821" s="69"/>
      <c r="P1821" s="64"/>
      <c r="Q1821" s="69"/>
      <c r="R1821" s="64"/>
      <c r="S1821" s="64"/>
    </row>
    <row r="1822" spans="1:19" hidden="1" x14ac:dyDescent="0.25">
      <c r="A1822" s="55">
        <v>311</v>
      </c>
      <c r="B1822" s="62" t="s">
        <v>421</v>
      </c>
      <c r="C1822" s="129">
        <f t="shared" si="201"/>
        <v>6606358.21</v>
      </c>
      <c r="D1822" s="63">
        <f t="shared" si="202"/>
        <v>138414.01</v>
      </c>
      <c r="E1822" s="64"/>
      <c r="F1822" s="68"/>
      <c r="G1822" s="68"/>
      <c r="H1822" s="68"/>
      <c r="I1822" s="68"/>
      <c r="J1822" s="68"/>
      <c r="K1822" s="64"/>
      <c r="L1822" s="65">
        <v>3</v>
      </c>
      <c r="M1822" s="64">
        <v>6467944.2000000002</v>
      </c>
      <c r="N1822" s="64"/>
      <c r="O1822" s="64"/>
      <c r="P1822" s="64"/>
      <c r="Q1822" s="69"/>
      <c r="R1822" s="64"/>
      <c r="S1822" s="64"/>
    </row>
    <row r="1823" spans="1:19" hidden="1" x14ac:dyDescent="0.25">
      <c r="A1823" s="55">
        <v>312</v>
      </c>
      <c r="B1823" s="62" t="s">
        <v>1005</v>
      </c>
      <c r="C1823" s="129">
        <f t="shared" si="201"/>
        <v>69561934.079999998</v>
      </c>
      <c r="D1823" s="63">
        <f t="shared" si="202"/>
        <v>1389420.75</v>
      </c>
      <c r="E1823" s="64">
        <v>3246310.16</v>
      </c>
      <c r="F1823" s="64"/>
      <c r="G1823" s="64"/>
      <c r="H1823" s="64"/>
      <c r="I1823" s="64"/>
      <c r="J1823" s="64"/>
      <c r="K1823" s="64"/>
      <c r="L1823" s="65"/>
      <c r="M1823" s="64"/>
      <c r="N1823" s="64" t="s">
        <v>56</v>
      </c>
      <c r="O1823" s="68">
        <v>37559009.270000003</v>
      </c>
      <c r="P1823" s="64"/>
      <c r="Q1823" s="66">
        <v>27367193.899999999</v>
      </c>
      <c r="R1823" s="64"/>
      <c r="S1823" s="64"/>
    </row>
    <row r="1824" spans="1:19" hidden="1" x14ac:dyDescent="0.25">
      <c r="A1824" s="55">
        <v>313</v>
      </c>
      <c r="B1824" s="62" t="s">
        <v>1006</v>
      </c>
      <c r="C1824" s="129">
        <f t="shared" si="201"/>
        <v>27044763.879999999</v>
      </c>
      <c r="D1824" s="63">
        <f t="shared" si="202"/>
        <v>540188.49</v>
      </c>
      <c r="E1824" s="64">
        <v>1262122.6399999999</v>
      </c>
      <c r="F1824" s="64"/>
      <c r="G1824" s="64"/>
      <c r="H1824" s="64"/>
      <c r="I1824" s="64"/>
      <c r="J1824" s="64"/>
      <c r="K1824" s="69"/>
      <c r="L1824" s="65"/>
      <c r="M1824" s="64"/>
      <c r="N1824" s="64"/>
      <c r="O1824" s="64"/>
      <c r="P1824" s="64"/>
      <c r="Q1824" s="68">
        <v>25242452.75</v>
      </c>
      <c r="R1824" s="64"/>
      <c r="S1824" s="64"/>
    </row>
    <row r="1825" spans="1:19" hidden="1" x14ac:dyDescent="0.25">
      <c r="A1825" s="55">
        <v>314</v>
      </c>
      <c r="B1825" s="62" t="s">
        <v>1007</v>
      </c>
      <c r="C1825" s="129">
        <f t="shared" si="201"/>
        <v>1746971.44</v>
      </c>
      <c r="D1825" s="63">
        <f t="shared" si="202"/>
        <v>34893.769999999997</v>
      </c>
      <c r="E1825" s="64">
        <v>81527.509999999995</v>
      </c>
      <c r="F1825" s="64"/>
      <c r="G1825" s="64"/>
      <c r="H1825" s="64"/>
      <c r="I1825" s="64"/>
      <c r="J1825" s="64"/>
      <c r="K1825" s="68">
        <v>1630550.16</v>
      </c>
      <c r="L1825" s="65"/>
      <c r="M1825" s="64"/>
      <c r="N1825" s="64"/>
      <c r="O1825" s="64"/>
      <c r="P1825" s="64"/>
      <c r="Q1825" s="69"/>
      <c r="R1825" s="64"/>
      <c r="S1825" s="64"/>
    </row>
    <row r="1826" spans="1:19" hidden="1" x14ac:dyDescent="0.25">
      <c r="A1826" s="55">
        <v>315</v>
      </c>
      <c r="B1826" s="62" t="s">
        <v>1008</v>
      </c>
      <c r="C1826" s="129">
        <f t="shared" si="201"/>
        <v>33589553.990000002</v>
      </c>
      <c r="D1826" s="63">
        <f t="shared" si="202"/>
        <v>670913.25</v>
      </c>
      <c r="E1826" s="64">
        <v>1567554.32</v>
      </c>
      <c r="F1826" s="64"/>
      <c r="G1826" s="64"/>
      <c r="H1826" s="69"/>
      <c r="I1826" s="69"/>
      <c r="J1826" s="69"/>
      <c r="K1826" s="64"/>
      <c r="L1826" s="65"/>
      <c r="M1826" s="64"/>
      <c r="N1826" s="64"/>
      <c r="O1826" s="64"/>
      <c r="P1826" s="64"/>
      <c r="Q1826" s="66">
        <v>31351086.420000002</v>
      </c>
      <c r="R1826" s="64"/>
      <c r="S1826" s="64"/>
    </row>
    <row r="1827" spans="1:19" hidden="1" x14ac:dyDescent="0.25">
      <c r="A1827" s="55">
        <v>316</v>
      </c>
      <c r="B1827" s="67" t="s">
        <v>425</v>
      </c>
      <c r="C1827" s="129">
        <f>ROUND(SUM(D1827+E1827+F1827+G1827+H1827+I1827+J1827+K1827+M1827+O1827+P1827+Q1827+R1827+S1827),2)</f>
        <v>19019785.280000001</v>
      </c>
      <c r="D1827" s="63">
        <f>ROUND((F1827+G1827+H1827+I1827+J1827+K1827+M1827+O1827+P1827+Q1827+R1827+S1827)*0.0214,2)</f>
        <v>398495.6</v>
      </c>
      <c r="E1827" s="64"/>
      <c r="F1827" s="68">
        <v>1728213.31</v>
      </c>
      <c r="G1827" s="64"/>
      <c r="H1827" s="68">
        <v>3011408.4</v>
      </c>
      <c r="I1827" s="68">
        <v>1416213.46</v>
      </c>
      <c r="J1827" s="68">
        <v>1883755.44</v>
      </c>
      <c r="K1827" s="64"/>
      <c r="L1827" s="65"/>
      <c r="M1827" s="64"/>
      <c r="N1827" s="64" t="s">
        <v>56</v>
      </c>
      <c r="O1827" s="66">
        <v>4376824.37</v>
      </c>
      <c r="P1827" s="64"/>
      <c r="Q1827" s="68">
        <v>6204874.7000000002</v>
      </c>
      <c r="R1827" s="64"/>
      <c r="S1827" s="64"/>
    </row>
    <row r="1828" spans="1:19" hidden="1" x14ac:dyDescent="0.25">
      <c r="A1828" s="55">
        <v>317</v>
      </c>
      <c r="B1828" s="67" t="s">
        <v>433</v>
      </c>
      <c r="C1828" s="129">
        <f t="shared" si="201"/>
        <v>44240128.369999997</v>
      </c>
      <c r="D1828" s="63">
        <f t="shared" si="202"/>
        <v>926903.02</v>
      </c>
      <c r="E1828" s="64"/>
      <c r="F1828" s="68">
        <v>2748073.91</v>
      </c>
      <c r="G1828" s="66">
        <v>8684587.0899999999</v>
      </c>
      <c r="H1828" s="68">
        <v>6303941.8899999997</v>
      </c>
      <c r="I1828" s="66">
        <v>3014608.43</v>
      </c>
      <c r="J1828" s="66">
        <v>3605377.06</v>
      </c>
      <c r="K1828" s="64"/>
      <c r="L1828" s="65"/>
      <c r="M1828" s="64"/>
      <c r="N1828" s="64" t="s">
        <v>56</v>
      </c>
      <c r="O1828" s="64">
        <v>7371226.1600000001</v>
      </c>
      <c r="P1828" s="64"/>
      <c r="Q1828" s="64">
        <v>11585410.810000001</v>
      </c>
      <c r="R1828" s="64"/>
      <c r="S1828" s="64"/>
    </row>
    <row r="1829" spans="1:19" hidden="1" x14ac:dyDescent="0.25">
      <c r="A1829" s="55">
        <v>318</v>
      </c>
      <c r="B1829" s="67" t="s">
        <v>900</v>
      </c>
      <c r="C1829" s="129">
        <f t="shared" si="201"/>
        <v>8194696.0800000001</v>
      </c>
      <c r="D1829" s="63">
        <f t="shared" si="202"/>
        <v>171692.28</v>
      </c>
      <c r="E1829" s="64"/>
      <c r="F1829" s="69"/>
      <c r="G1829" s="69"/>
      <c r="H1829" s="69"/>
      <c r="I1829" s="69"/>
      <c r="J1829" s="69"/>
      <c r="K1829" s="64"/>
      <c r="L1829" s="65"/>
      <c r="M1829" s="64"/>
      <c r="N1829" s="103"/>
      <c r="O1829" s="103"/>
      <c r="P1829" s="64"/>
      <c r="Q1829" s="66">
        <v>8023003.7999999998</v>
      </c>
      <c r="R1829" s="64"/>
      <c r="S1829" s="64"/>
    </row>
    <row r="1830" spans="1:19" hidden="1" x14ac:dyDescent="0.25">
      <c r="A1830" s="55">
        <v>319</v>
      </c>
      <c r="B1830" s="67" t="s">
        <v>1009</v>
      </c>
      <c r="C1830" s="129">
        <f t="shared" si="201"/>
        <v>24246544.670000002</v>
      </c>
      <c r="D1830" s="63">
        <f t="shared" si="202"/>
        <v>486977.6</v>
      </c>
      <c r="E1830" s="64">
        <v>1003604.53</v>
      </c>
      <c r="F1830" s="64"/>
      <c r="G1830" s="64"/>
      <c r="H1830" s="69"/>
      <c r="I1830" s="69"/>
      <c r="J1830" s="64"/>
      <c r="K1830" s="64"/>
      <c r="L1830" s="65"/>
      <c r="M1830" s="64"/>
      <c r="N1830" s="64" t="s">
        <v>56</v>
      </c>
      <c r="O1830" s="68">
        <v>22755962.539999999</v>
      </c>
      <c r="P1830" s="64"/>
      <c r="Q1830" s="66"/>
      <c r="R1830" s="64"/>
      <c r="S1830" s="64"/>
    </row>
    <row r="1831" spans="1:19" hidden="1" x14ac:dyDescent="0.25">
      <c r="A1831" s="55">
        <v>320</v>
      </c>
      <c r="B1831" s="67" t="s">
        <v>901</v>
      </c>
      <c r="C1831" s="129">
        <f t="shared" si="201"/>
        <v>13163810.869999999</v>
      </c>
      <c r="D1831" s="63">
        <f t="shared" si="202"/>
        <v>275803.36</v>
      </c>
      <c r="E1831" s="64"/>
      <c r="F1831" s="64"/>
      <c r="G1831" s="64"/>
      <c r="H1831" s="64"/>
      <c r="I1831" s="64"/>
      <c r="J1831" s="64"/>
      <c r="K1831" s="64"/>
      <c r="L1831" s="65"/>
      <c r="M1831" s="64"/>
      <c r="N1831" s="64" t="s">
        <v>56</v>
      </c>
      <c r="O1831" s="66">
        <v>5026579.08</v>
      </c>
      <c r="P1831" s="64"/>
      <c r="Q1831" s="66">
        <v>7861428.4299999997</v>
      </c>
      <c r="R1831" s="64"/>
      <c r="S1831" s="64"/>
    </row>
    <row r="1832" spans="1:19" hidden="1" x14ac:dyDescent="0.25">
      <c r="A1832" s="55">
        <v>321</v>
      </c>
      <c r="B1832" s="67" t="s">
        <v>902</v>
      </c>
      <c r="C1832" s="129">
        <f t="shared" si="201"/>
        <v>41648030.780000001</v>
      </c>
      <c r="D1832" s="63">
        <f t="shared" si="202"/>
        <v>872594.34</v>
      </c>
      <c r="E1832" s="64"/>
      <c r="F1832" s="64"/>
      <c r="G1832" s="64"/>
      <c r="H1832" s="64"/>
      <c r="I1832" s="64"/>
      <c r="J1832" s="64"/>
      <c r="K1832" s="64"/>
      <c r="L1832" s="65"/>
      <c r="M1832" s="64"/>
      <c r="N1832" s="64" t="s">
        <v>56</v>
      </c>
      <c r="O1832" s="66">
        <v>18448845.100000001</v>
      </c>
      <c r="P1832" s="69"/>
      <c r="Q1832" s="66">
        <v>22326591.34</v>
      </c>
      <c r="R1832" s="64"/>
      <c r="S1832" s="64"/>
    </row>
    <row r="1833" spans="1:19" hidden="1" x14ac:dyDescent="0.25">
      <c r="A1833" s="55">
        <v>322</v>
      </c>
      <c r="B1833" s="67" t="s">
        <v>903</v>
      </c>
      <c r="C1833" s="129">
        <f t="shared" si="201"/>
        <v>35070708.210000001</v>
      </c>
      <c r="D1833" s="63">
        <f t="shared" si="202"/>
        <v>734788.68</v>
      </c>
      <c r="E1833" s="64"/>
      <c r="F1833" s="68">
        <v>3356213.55</v>
      </c>
      <c r="G1833" s="64"/>
      <c r="H1833" s="64"/>
      <c r="I1833" s="64"/>
      <c r="J1833" s="64"/>
      <c r="K1833" s="64"/>
      <c r="L1833" s="65"/>
      <c r="M1833" s="64"/>
      <c r="N1833" s="64" t="s">
        <v>56</v>
      </c>
      <c r="O1833" s="66">
        <v>13962617.57</v>
      </c>
      <c r="P1833" s="69"/>
      <c r="Q1833" s="66">
        <v>17017088.41</v>
      </c>
      <c r="R1833" s="64"/>
      <c r="S1833" s="64"/>
    </row>
    <row r="1834" spans="1:19" hidden="1" x14ac:dyDescent="0.25">
      <c r="A1834" s="55">
        <v>323</v>
      </c>
      <c r="B1834" s="67" t="s">
        <v>437</v>
      </c>
      <c r="C1834" s="129">
        <f t="shared" si="201"/>
        <v>15584623.210000001</v>
      </c>
      <c r="D1834" s="63">
        <f t="shared" si="202"/>
        <v>326523.34000000003</v>
      </c>
      <c r="E1834" s="64"/>
      <c r="F1834" s="68">
        <v>1322259.1200000001</v>
      </c>
      <c r="G1834" s="68">
        <v>3970694.52</v>
      </c>
      <c r="H1834" s="66">
        <v>2292554.16</v>
      </c>
      <c r="I1834" s="66">
        <v>1078162.02</v>
      </c>
      <c r="J1834" s="66">
        <v>1303507.53</v>
      </c>
      <c r="K1834" s="64"/>
      <c r="L1834" s="65"/>
      <c r="M1834" s="64"/>
      <c r="N1834" s="64"/>
      <c r="O1834" s="64"/>
      <c r="P1834" s="64"/>
      <c r="Q1834" s="66">
        <v>5290922.5199999996</v>
      </c>
      <c r="R1834" s="64"/>
      <c r="S1834" s="64"/>
    </row>
    <row r="1835" spans="1:19" hidden="1" x14ac:dyDescent="0.25">
      <c r="A1835" s="55">
        <v>324</v>
      </c>
      <c r="B1835" s="67" t="s">
        <v>904</v>
      </c>
      <c r="C1835" s="129">
        <f t="shared" si="201"/>
        <v>44831508.43</v>
      </c>
      <c r="D1835" s="63">
        <f t="shared" si="202"/>
        <v>939293.4</v>
      </c>
      <c r="E1835" s="64"/>
      <c r="F1835" s="68">
        <v>4402048.6500000004</v>
      </c>
      <c r="G1835" s="64"/>
      <c r="H1835" s="64"/>
      <c r="I1835" s="64"/>
      <c r="J1835" s="64"/>
      <c r="K1835" s="64"/>
      <c r="L1835" s="65"/>
      <c r="M1835" s="69"/>
      <c r="N1835" s="69" t="s">
        <v>56</v>
      </c>
      <c r="O1835" s="66">
        <v>18139802.120000001</v>
      </c>
      <c r="P1835" s="64"/>
      <c r="Q1835" s="68">
        <v>21350364.260000002</v>
      </c>
      <c r="R1835" s="64"/>
      <c r="S1835" s="64"/>
    </row>
    <row r="1836" spans="1:19" hidden="1" x14ac:dyDescent="0.25">
      <c r="A1836" s="55">
        <v>325</v>
      </c>
      <c r="B1836" s="67" t="s">
        <v>438</v>
      </c>
      <c r="C1836" s="129">
        <f t="shared" si="201"/>
        <v>16630520.75</v>
      </c>
      <c r="D1836" s="63">
        <f t="shared" si="202"/>
        <v>348436.6</v>
      </c>
      <c r="E1836" s="64"/>
      <c r="F1836" s="66">
        <v>1837054.1</v>
      </c>
      <c r="G1836" s="66">
        <v>5805541.2199999997</v>
      </c>
      <c r="H1836" s="66">
        <v>4214108.76</v>
      </c>
      <c r="I1836" s="66">
        <v>2015229.2</v>
      </c>
      <c r="J1836" s="66">
        <v>2410150.87</v>
      </c>
      <c r="K1836" s="64"/>
      <c r="L1836" s="65"/>
      <c r="M1836" s="64"/>
      <c r="N1836" s="64"/>
      <c r="O1836" s="64"/>
      <c r="P1836" s="64"/>
      <c r="Q1836" s="64"/>
      <c r="R1836" s="64"/>
      <c r="S1836" s="64"/>
    </row>
    <row r="1837" spans="1:19" hidden="1" x14ac:dyDescent="0.25">
      <c r="A1837" s="55">
        <v>326</v>
      </c>
      <c r="B1837" s="67" t="s">
        <v>440</v>
      </c>
      <c r="C1837" s="129">
        <f t="shared" si="201"/>
        <v>1772106.74</v>
      </c>
      <c r="D1837" s="63">
        <f>ROUND((F1837+G1837+H1837+I1837+J1837+K1837+M1837+O1837+P1837+Q1837+R1837+S1837)*0.0214,2)</f>
        <v>37128.53</v>
      </c>
      <c r="E1837" s="64"/>
      <c r="F1837" s="69"/>
      <c r="G1837" s="66">
        <v>1734978.21</v>
      </c>
      <c r="H1837" s="64"/>
      <c r="I1837" s="64"/>
      <c r="J1837" s="64"/>
      <c r="K1837" s="64"/>
      <c r="L1837" s="65"/>
      <c r="M1837" s="64"/>
      <c r="N1837" s="64"/>
      <c r="O1837" s="64"/>
      <c r="P1837" s="64"/>
      <c r="Q1837" s="68"/>
      <c r="R1837" s="64"/>
      <c r="S1837" s="64"/>
    </row>
    <row r="1838" spans="1:19" hidden="1" x14ac:dyDescent="0.25">
      <c r="A1838" s="55">
        <v>327</v>
      </c>
      <c r="B1838" s="67" t="s">
        <v>441</v>
      </c>
      <c r="C1838" s="129">
        <f t="shared" si="201"/>
        <v>1098813.83</v>
      </c>
      <c r="D1838" s="63">
        <v>15534.23</v>
      </c>
      <c r="E1838" s="64"/>
      <c r="F1838" s="64"/>
      <c r="G1838" s="68">
        <v>1083279.6000000001</v>
      </c>
      <c r="H1838" s="64"/>
      <c r="I1838" s="64"/>
      <c r="J1838" s="64"/>
      <c r="K1838" s="69"/>
      <c r="L1838" s="65"/>
      <c r="M1838" s="64"/>
      <c r="N1838" s="64"/>
      <c r="O1838" s="64"/>
      <c r="P1838" s="64"/>
      <c r="Q1838" s="64"/>
      <c r="R1838" s="64"/>
      <c r="S1838" s="64"/>
    </row>
    <row r="1839" spans="1:19" hidden="1" x14ac:dyDescent="0.25">
      <c r="A1839" s="55">
        <v>328</v>
      </c>
      <c r="B1839" s="67" t="s">
        <v>449</v>
      </c>
      <c r="C1839" s="129">
        <f t="shared" si="201"/>
        <v>58132734.700000003</v>
      </c>
      <c r="D1839" s="63">
        <f t="shared" si="202"/>
        <v>1217975.8400000001</v>
      </c>
      <c r="E1839" s="64"/>
      <c r="F1839" s="66">
        <v>4826140.76</v>
      </c>
      <c r="G1839" s="66">
        <v>15251787.68</v>
      </c>
      <c r="H1839" s="66">
        <v>11070921.66</v>
      </c>
      <c r="I1839" s="66">
        <v>5294226.1100000003</v>
      </c>
      <c r="J1839" s="66">
        <v>6331728.25</v>
      </c>
      <c r="K1839" s="64"/>
      <c r="L1839" s="65"/>
      <c r="M1839" s="64"/>
      <c r="N1839" s="64"/>
      <c r="O1839" s="64"/>
      <c r="P1839" s="64"/>
      <c r="Q1839" s="68">
        <v>14139954.4</v>
      </c>
      <c r="R1839" s="64"/>
      <c r="S1839" s="64"/>
    </row>
    <row r="1840" spans="1:19" hidden="1" x14ac:dyDescent="0.25">
      <c r="A1840" s="55">
        <v>329</v>
      </c>
      <c r="B1840" s="67" t="s">
        <v>451</v>
      </c>
      <c r="C1840" s="129">
        <f t="shared" si="201"/>
        <v>13542352.76</v>
      </c>
      <c r="D1840" s="63">
        <f t="shared" si="202"/>
        <v>283734.43</v>
      </c>
      <c r="E1840" s="64"/>
      <c r="F1840" s="68">
        <v>1728638</v>
      </c>
      <c r="G1840" s="68">
        <v>5217052.0599999996</v>
      </c>
      <c r="H1840" s="68">
        <v>3012148.43</v>
      </c>
      <c r="I1840" s="68">
        <v>1416561.48</v>
      </c>
      <c r="J1840" s="68">
        <v>1884218.36</v>
      </c>
      <c r="K1840" s="64"/>
      <c r="L1840" s="65"/>
      <c r="M1840" s="64"/>
      <c r="N1840" s="69"/>
      <c r="O1840" s="69"/>
      <c r="P1840" s="64"/>
      <c r="Q1840" s="69"/>
      <c r="R1840" s="64"/>
      <c r="S1840" s="64"/>
    </row>
    <row r="1841" spans="1:19" hidden="1" x14ac:dyDescent="0.25">
      <c r="A1841" s="55">
        <v>330</v>
      </c>
      <c r="B1841" s="67" t="s">
        <v>453</v>
      </c>
      <c r="C1841" s="129">
        <f t="shared" si="201"/>
        <v>13522749.609999999</v>
      </c>
      <c r="D1841" s="63">
        <f t="shared" si="202"/>
        <v>283323.71000000002</v>
      </c>
      <c r="E1841" s="64"/>
      <c r="F1841" s="68">
        <v>1316316.79</v>
      </c>
      <c r="G1841" s="68">
        <v>3952849.93</v>
      </c>
      <c r="H1841" s="68">
        <v>2282251.2599999998</v>
      </c>
      <c r="I1841" s="68">
        <v>1073316.68</v>
      </c>
      <c r="J1841" s="68">
        <v>1297649.47</v>
      </c>
      <c r="K1841" s="64"/>
      <c r="L1841" s="65"/>
      <c r="M1841" s="64"/>
      <c r="N1841" s="59" t="s">
        <v>56</v>
      </c>
      <c r="O1841" s="61">
        <v>3317041.77</v>
      </c>
      <c r="P1841" s="64"/>
      <c r="Q1841" s="69"/>
      <c r="R1841" s="64"/>
      <c r="S1841" s="64"/>
    </row>
    <row r="1842" spans="1:19" hidden="1" x14ac:dyDescent="0.25">
      <c r="A1842" s="55">
        <v>331</v>
      </c>
      <c r="B1842" s="67" t="s">
        <v>454</v>
      </c>
      <c r="C1842" s="129">
        <f t="shared" si="201"/>
        <v>13581174.550000001</v>
      </c>
      <c r="D1842" s="63">
        <f t="shared" si="202"/>
        <v>284547.81</v>
      </c>
      <c r="E1842" s="64"/>
      <c r="F1842" s="68">
        <v>1322003.93</v>
      </c>
      <c r="G1842" s="68">
        <v>3969928.19</v>
      </c>
      <c r="H1842" s="68">
        <v>2292111.7000000002</v>
      </c>
      <c r="I1842" s="68">
        <v>1077953.94</v>
      </c>
      <c r="J1842" s="68">
        <v>1303255.96</v>
      </c>
      <c r="K1842" s="64"/>
      <c r="L1842" s="65"/>
      <c r="M1842" s="64"/>
      <c r="N1842" s="64" t="s">
        <v>56</v>
      </c>
      <c r="O1842" s="66">
        <v>3331373.02</v>
      </c>
      <c r="P1842" s="64"/>
      <c r="Q1842" s="69"/>
      <c r="R1842" s="64"/>
      <c r="S1842" s="64"/>
    </row>
    <row r="1843" spans="1:19" hidden="1" x14ac:dyDescent="0.25">
      <c r="A1843" s="55">
        <v>332</v>
      </c>
      <c r="B1843" s="67" t="s">
        <v>455</v>
      </c>
      <c r="C1843" s="129">
        <f t="shared" si="201"/>
        <v>801784.82</v>
      </c>
      <c r="D1843" s="63">
        <f t="shared" si="202"/>
        <v>16798.7</v>
      </c>
      <c r="E1843" s="64"/>
      <c r="F1843" s="64"/>
      <c r="G1843" s="64"/>
      <c r="H1843" s="69"/>
      <c r="I1843" s="69"/>
      <c r="J1843" s="69"/>
      <c r="K1843" s="68">
        <v>784986.12</v>
      </c>
      <c r="L1843" s="65"/>
      <c r="M1843" s="64"/>
      <c r="N1843" s="64"/>
      <c r="O1843" s="64"/>
      <c r="P1843" s="64"/>
      <c r="Q1843" s="64"/>
      <c r="R1843" s="64"/>
      <c r="S1843" s="64"/>
    </row>
    <row r="1844" spans="1:19" hidden="1" x14ac:dyDescent="0.25">
      <c r="A1844" s="55">
        <v>333</v>
      </c>
      <c r="B1844" s="67" t="s">
        <v>1010</v>
      </c>
      <c r="C1844" s="129">
        <f t="shared" si="201"/>
        <v>3259238.25</v>
      </c>
      <c r="D1844" s="63">
        <f t="shared" si="202"/>
        <v>65099.59</v>
      </c>
      <c r="E1844" s="64">
        <v>152101.84</v>
      </c>
      <c r="F1844" s="64"/>
      <c r="G1844" s="64"/>
      <c r="H1844" s="64"/>
      <c r="I1844" s="64"/>
      <c r="J1844" s="64"/>
      <c r="K1844" s="64"/>
      <c r="L1844" s="65"/>
      <c r="M1844" s="64"/>
      <c r="N1844" s="64"/>
      <c r="O1844" s="69"/>
      <c r="P1844" s="68">
        <v>3042036.82</v>
      </c>
      <c r="Q1844" s="69"/>
      <c r="R1844" s="64"/>
      <c r="S1844" s="64"/>
    </row>
    <row r="1845" spans="1:19" hidden="1" x14ac:dyDescent="0.25">
      <c r="A1845" s="55">
        <v>334</v>
      </c>
      <c r="B1845" s="67" t="s">
        <v>1066</v>
      </c>
      <c r="C1845" s="129">
        <f>ROUND(SUM(D1845+E1845+F1845+G1845+H1845+I1845+J1845+K1845+M1845+O1845+P1845+Q1845+R1845+S1845),2)</f>
        <v>2129691.13</v>
      </c>
      <c r="D1845" s="63">
        <f>ROUND((F1845+G1845+H1845+I1845+J1845+K1845+M1845+O1845+P1845+Q1845+R1845+S1845)*0.0214,2)</f>
        <v>44620.51</v>
      </c>
      <c r="E1845" s="64"/>
      <c r="F1845" s="68"/>
      <c r="G1845" s="64">
        <v>2085070.62</v>
      </c>
      <c r="H1845" s="64"/>
      <c r="I1845" s="64"/>
      <c r="J1845" s="64"/>
      <c r="K1845" s="64"/>
      <c r="L1845" s="65"/>
      <c r="M1845" s="64"/>
      <c r="N1845" s="64"/>
      <c r="O1845" s="64"/>
      <c r="P1845" s="64"/>
      <c r="Q1845" s="64"/>
      <c r="R1845" s="64"/>
      <c r="S1845" s="64"/>
    </row>
    <row r="1846" spans="1:19" hidden="1" x14ac:dyDescent="0.25">
      <c r="A1846" s="55">
        <v>335</v>
      </c>
      <c r="B1846" s="67" t="s">
        <v>905</v>
      </c>
      <c r="C1846" s="129">
        <f t="shared" si="201"/>
        <v>8333463.9800000004</v>
      </c>
      <c r="D1846" s="63">
        <f t="shared" si="202"/>
        <v>174599.7</v>
      </c>
      <c r="E1846" s="64"/>
      <c r="F1846" s="64"/>
      <c r="G1846" s="64"/>
      <c r="H1846" s="64"/>
      <c r="I1846" s="64"/>
      <c r="J1846" s="64"/>
      <c r="K1846" s="64"/>
      <c r="L1846" s="65"/>
      <c r="M1846" s="64"/>
      <c r="N1846" s="64" t="s">
        <v>56</v>
      </c>
      <c r="O1846" s="66">
        <v>3152691.71</v>
      </c>
      <c r="P1846" s="64"/>
      <c r="Q1846" s="68">
        <v>5006172.57</v>
      </c>
      <c r="R1846" s="64"/>
      <c r="S1846" s="64"/>
    </row>
    <row r="1847" spans="1:19" hidden="1" x14ac:dyDescent="0.25">
      <c r="A1847" s="55">
        <v>336</v>
      </c>
      <c r="B1847" s="67" t="s">
        <v>906</v>
      </c>
      <c r="C1847" s="129">
        <f t="shared" si="201"/>
        <v>52511472.909999996</v>
      </c>
      <c r="D1847" s="63">
        <f t="shared" si="202"/>
        <v>1100201.21</v>
      </c>
      <c r="E1847" s="64"/>
      <c r="F1847" s="69"/>
      <c r="G1847" s="68">
        <v>7257350.4000000004</v>
      </c>
      <c r="H1847" s="68">
        <v>4769743.3</v>
      </c>
      <c r="I1847" s="68">
        <v>1870750.8</v>
      </c>
      <c r="J1847" s="68">
        <v>2726480.2</v>
      </c>
      <c r="K1847" s="64"/>
      <c r="L1847" s="65"/>
      <c r="M1847" s="64"/>
      <c r="N1847" s="64" t="s">
        <v>56</v>
      </c>
      <c r="O1847" s="68">
        <v>7068082.0999999996</v>
      </c>
      <c r="P1847" s="68">
        <v>2163310.4</v>
      </c>
      <c r="Q1847" s="68"/>
      <c r="R1847" s="64">
        <v>25555554.5</v>
      </c>
      <c r="S1847" s="64"/>
    </row>
    <row r="1848" spans="1:19" hidden="1" x14ac:dyDescent="0.25">
      <c r="A1848" s="55">
        <v>337</v>
      </c>
      <c r="B1848" s="67" t="s">
        <v>907</v>
      </c>
      <c r="C1848" s="129">
        <f t="shared" si="201"/>
        <v>25767840.800000001</v>
      </c>
      <c r="D1848" s="63">
        <f t="shared" si="202"/>
        <v>539878.40000000002</v>
      </c>
      <c r="E1848" s="64"/>
      <c r="F1848" s="64"/>
      <c r="G1848" s="66">
        <v>2700000</v>
      </c>
      <c r="H1848" s="68">
        <v>1700000</v>
      </c>
      <c r="I1848" s="68">
        <v>600000</v>
      </c>
      <c r="J1848" s="68">
        <v>1000000</v>
      </c>
      <c r="K1848" s="64"/>
      <c r="L1848" s="65"/>
      <c r="M1848" s="64"/>
      <c r="N1848" s="64" t="s">
        <v>56</v>
      </c>
      <c r="O1848" s="68">
        <v>6230493.5999999996</v>
      </c>
      <c r="P1848" s="68">
        <v>2273728.2000000002</v>
      </c>
      <c r="Q1848" s="68"/>
      <c r="R1848" s="64">
        <v>10723740.6</v>
      </c>
      <c r="S1848" s="64"/>
    </row>
    <row r="1849" spans="1:19" hidden="1" x14ac:dyDescent="0.25">
      <c r="A1849" s="55">
        <v>338</v>
      </c>
      <c r="B1849" s="67" t="s">
        <v>1013</v>
      </c>
      <c r="C1849" s="129">
        <f t="shared" si="201"/>
        <v>15327931.83</v>
      </c>
      <c r="D1849" s="63">
        <f t="shared" si="202"/>
        <v>314657.39</v>
      </c>
      <c r="E1849" s="64">
        <v>309658.23999999999</v>
      </c>
      <c r="F1849" s="64"/>
      <c r="G1849" s="64"/>
      <c r="H1849" s="64"/>
      <c r="I1849" s="64"/>
      <c r="J1849" s="64"/>
      <c r="K1849" s="64"/>
      <c r="L1849" s="65"/>
      <c r="M1849" s="64"/>
      <c r="N1849" s="64"/>
      <c r="O1849" s="69"/>
      <c r="P1849" s="68"/>
      <c r="Q1849" s="69"/>
      <c r="R1849" s="64">
        <v>14703616.200000001</v>
      </c>
      <c r="S1849" s="64"/>
    </row>
    <row r="1850" spans="1:19" hidden="1" x14ac:dyDescent="0.25">
      <c r="A1850" s="55">
        <v>339</v>
      </c>
      <c r="B1850" s="67" t="s">
        <v>1064</v>
      </c>
      <c r="C1850" s="129">
        <f>ROUND(SUM(D1850+E1850+F1850+G1850+H1850+I1850+J1850+K1850+M1850+O1850+P1850+Q1850+R1850+S1850),2)</f>
        <v>1669452.37</v>
      </c>
      <c r="D1850" s="63">
        <f>ROUND((F1850+G1850+H1850+I1850+J1850+K1850+M1850+O1850+P1850+Q1850+R1850+S1850)*0.0214,2)</f>
        <v>34977.760000000002</v>
      </c>
      <c r="E1850" s="64"/>
      <c r="F1850" s="64"/>
      <c r="G1850" s="66">
        <v>1634474.61</v>
      </c>
      <c r="H1850" s="68"/>
      <c r="I1850" s="68"/>
      <c r="J1850" s="68"/>
      <c r="K1850" s="64"/>
      <c r="L1850" s="65"/>
      <c r="M1850" s="64"/>
      <c r="N1850" s="64"/>
      <c r="O1850" s="68"/>
      <c r="P1850" s="68"/>
      <c r="Q1850" s="68"/>
      <c r="R1850" s="64"/>
      <c r="S1850" s="64"/>
    </row>
    <row r="1851" spans="1:19" hidden="1" x14ac:dyDescent="0.25">
      <c r="A1851" s="55">
        <v>340</v>
      </c>
      <c r="B1851" s="67" t="s">
        <v>474</v>
      </c>
      <c r="C1851" s="129">
        <f t="shared" si="201"/>
        <v>891028.7</v>
      </c>
      <c r="D1851" s="63">
        <f t="shared" si="202"/>
        <v>18668.509999999998</v>
      </c>
      <c r="E1851" s="64"/>
      <c r="F1851" s="64"/>
      <c r="G1851" s="69"/>
      <c r="H1851" s="64"/>
      <c r="I1851" s="64"/>
      <c r="J1851" s="64"/>
      <c r="K1851" s="68">
        <v>872360.19</v>
      </c>
      <c r="L1851" s="65"/>
      <c r="M1851" s="64"/>
      <c r="N1851" s="64"/>
      <c r="O1851" s="68"/>
      <c r="P1851" s="64"/>
      <c r="Q1851" s="64"/>
      <c r="R1851" s="64"/>
      <c r="S1851" s="64"/>
    </row>
    <row r="1852" spans="1:19" hidden="1" x14ac:dyDescent="0.25">
      <c r="A1852" s="55">
        <v>341</v>
      </c>
      <c r="B1852" s="67" t="s">
        <v>475</v>
      </c>
      <c r="C1852" s="129">
        <f t="shared" si="201"/>
        <v>4965819.6399999997</v>
      </c>
      <c r="D1852" s="63">
        <f t="shared" si="202"/>
        <v>104042.04</v>
      </c>
      <c r="E1852" s="64"/>
      <c r="F1852" s="64"/>
      <c r="G1852" s="66">
        <v>2643488.67</v>
      </c>
      <c r="H1852" s="64"/>
      <c r="I1852" s="64"/>
      <c r="J1852" s="64"/>
      <c r="K1852" s="64"/>
      <c r="L1852" s="65"/>
      <c r="M1852" s="64"/>
      <c r="N1852" s="64" t="s">
        <v>56</v>
      </c>
      <c r="O1852" s="68">
        <v>2218288.9300000002</v>
      </c>
      <c r="P1852" s="64"/>
      <c r="Q1852" s="64"/>
      <c r="R1852" s="64"/>
      <c r="S1852" s="64"/>
    </row>
    <row r="1853" spans="1:19" hidden="1" x14ac:dyDescent="0.25">
      <c r="A1853" s="55">
        <v>342</v>
      </c>
      <c r="B1853" s="67" t="s">
        <v>908</v>
      </c>
      <c r="C1853" s="129">
        <f t="shared" si="201"/>
        <v>51178213.100000001</v>
      </c>
      <c r="D1853" s="63">
        <f t="shared" si="202"/>
        <v>1072267.24</v>
      </c>
      <c r="E1853" s="64"/>
      <c r="F1853" s="68">
        <v>3046862.46</v>
      </c>
      <c r="G1853" s="68">
        <v>9628832.1400000006</v>
      </c>
      <c r="H1853" s="68">
        <v>6989347.6399999997</v>
      </c>
      <c r="I1853" s="68">
        <v>3342376.36</v>
      </c>
      <c r="J1853" s="68">
        <v>3997377.21</v>
      </c>
      <c r="K1853" s="64"/>
      <c r="L1853" s="65"/>
      <c r="M1853" s="64"/>
      <c r="N1853" s="64" t="s">
        <v>56</v>
      </c>
      <c r="O1853" s="66">
        <v>13883732.720000001</v>
      </c>
      <c r="P1853" s="64"/>
      <c r="Q1853" s="66">
        <v>9217417.3300000001</v>
      </c>
      <c r="R1853" s="64"/>
      <c r="S1853" s="64"/>
    </row>
    <row r="1854" spans="1:19" hidden="1" x14ac:dyDescent="0.25">
      <c r="A1854" s="55">
        <v>343</v>
      </c>
      <c r="B1854" s="67" t="s">
        <v>909</v>
      </c>
      <c r="C1854" s="129">
        <f t="shared" si="201"/>
        <v>18869719.399999999</v>
      </c>
      <c r="D1854" s="63">
        <f t="shared" si="202"/>
        <v>395351.47</v>
      </c>
      <c r="E1854" s="64"/>
      <c r="F1854" s="69"/>
      <c r="G1854" s="68">
        <v>18474367.93</v>
      </c>
      <c r="H1854" s="64"/>
      <c r="I1854" s="64"/>
      <c r="J1854" s="64"/>
      <c r="K1854" s="64"/>
      <c r="L1854" s="65"/>
      <c r="M1854" s="64"/>
      <c r="N1854" s="64"/>
      <c r="O1854" s="69"/>
      <c r="P1854" s="64"/>
      <c r="Q1854" s="69"/>
      <c r="R1854" s="64"/>
      <c r="S1854" s="64"/>
    </row>
    <row r="1855" spans="1:19" hidden="1" x14ac:dyDescent="0.25">
      <c r="A1855" s="55">
        <v>344</v>
      </c>
      <c r="B1855" s="67" t="s">
        <v>476</v>
      </c>
      <c r="C1855" s="129">
        <f t="shared" si="201"/>
        <v>74697279.090000004</v>
      </c>
      <c r="D1855" s="63">
        <f t="shared" si="202"/>
        <v>1565030.13</v>
      </c>
      <c r="E1855" s="64"/>
      <c r="F1855" s="69"/>
      <c r="G1855" s="66">
        <v>37949350.909999996</v>
      </c>
      <c r="H1855" s="69"/>
      <c r="I1855" s="69"/>
      <c r="J1855" s="69"/>
      <c r="K1855" s="64"/>
      <c r="L1855" s="65"/>
      <c r="M1855" s="64"/>
      <c r="N1855" s="64"/>
      <c r="O1855" s="64"/>
      <c r="P1855" s="64"/>
      <c r="Q1855" s="66">
        <v>35182898.049999997</v>
      </c>
      <c r="R1855" s="64"/>
      <c r="S1855" s="64"/>
    </row>
    <row r="1856" spans="1:19" hidden="1" x14ac:dyDescent="0.25">
      <c r="A1856" s="55">
        <v>345</v>
      </c>
      <c r="B1856" s="67" t="s">
        <v>477</v>
      </c>
      <c r="C1856" s="129">
        <f t="shared" si="201"/>
        <v>13457833.73</v>
      </c>
      <c r="D1856" s="63">
        <f t="shared" si="202"/>
        <v>281963.62</v>
      </c>
      <c r="E1856" s="64"/>
      <c r="F1856" s="69"/>
      <c r="G1856" s="64"/>
      <c r="H1856" s="68">
        <v>6426832.7300000004</v>
      </c>
      <c r="I1856" s="68">
        <v>3073376.07</v>
      </c>
      <c r="J1856" s="68">
        <v>3675661.31</v>
      </c>
      <c r="K1856" s="64"/>
      <c r="L1856" s="65"/>
      <c r="M1856" s="64"/>
      <c r="N1856" s="64"/>
      <c r="O1856" s="69"/>
      <c r="P1856" s="64"/>
      <c r="Q1856" s="69"/>
      <c r="R1856" s="64"/>
      <c r="S1856" s="64"/>
    </row>
    <row r="1857" spans="1:19" hidden="1" x14ac:dyDescent="0.25">
      <c r="A1857" s="55">
        <v>346</v>
      </c>
      <c r="B1857" s="67" t="s">
        <v>478</v>
      </c>
      <c r="C1857" s="129">
        <f>ROUND(SUM(D1857+E1857+F1857+G1857+H1857+I1857+J1857+K1857+M1857+O1857+P1857+Q1857+R1857+S1857),2)</f>
        <v>2828792.9</v>
      </c>
      <c r="D1857" s="63">
        <f>ROUND((F1857+G1857+H1857+I1857+J1857+K1857+M1857+O1857+P1857+Q1857+R1857+S1857)*0.0214,2)</f>
        <v>59267.839999999997</v>
      </c>
      <c r="E1857" s="64"/>
      <c r="F1857" s="64"/>
      <c r="G1857" s="64">
        <v>2769525.06</v>
      </c>
      <c r="H1857" s="64"/>
      <c r="I1857" s="64"/>
      <c r="J1857" s="64"/>
      <c r="K1857" s="64"/>
      <c r="L1857" s="65"/>
      <c r="M1857" s="64"/>
      <c r="N1857" s="64"/>
      <c r="O1857" s="64"/>
      <c r="P1857" s="64"/>
      <c r="Q1857" s="64"/>
      <c r="R1857" s="64"/>
      <c r="S1857" s="64"/>
    </row>
    <row r="1858" spans="1:19" hidden="1" x14ac:dyDescent="0.25">
      <c r="A1858" s="55">
        <v>347</v>
      </c>
      <c r="B1858" s="67" t="s">
        <v>479</v>
      </c>
      <c r="C1858" s="129">
        <f t="shared" si="201"/>
        <v>22121090.489999998</v>
      </c>
      <c r="D1858" s="63">
        <f t="shared" si="202"/>
        <v>442827.78</v>
      </c>
      <c r="E1858" s="64">
        <v>985375.78039999981</v>
      </c>
      <c r="F1858" s="69"/>
      <c r="G1858" s="64"/>
      <c r="H1858" s="68"/>
      <c r="I1858" s="68"/>
      <c r="J1858" s="68"/>
      <c r="K1858" s="64"/>
      <c r="L1858" s="65"/>
      <c r="M1858" s="64"/>
      <c r="N1858" s="64" t="s">
        <v>56</v>
      </c>
      <c r="O1858" s="64">
        <v>20692886.93</v>
      </c>
      <c r="P1858" s="64"/>
      <c r="Q1858" s="69"/>
      <c r="R1858" s="64"/>
      <c r="S1858" s="64"/>
    </row>
    <row r="1859" spans="1:19" hidden="1" x14ac:dyDescent="0.25">
      <c r="A1859" s="55">
        <v>348</v>
      </c>
      <c r="B1859" s="67" t="s">
        <v>1014</v>
      </c>
      <c r="C1859" s="129">
        <f t="shared" ref="C1859:C1893" si="203">ROUND(SUM(D1859+E1859+F1859+G1859+H1859+I1859+J1859+K1859+M1859+O1859+P1859+Q1859+R1859+S1859),2)</f>
        <v>36185677.759999998</v>
      </c>
      <c r="D1859" s="63">
        <f t="shared" ref="D1859:D1893" si="204">ROUND((F1859+G1859+H1859+I1859+J1859+K1859+M1859+O1859+P1859+Q1859+R1859+S1859)*0.0214,2)</f>
        <v>722767.88</v>
      </c>
      <c r="E1859" s="64">
        <v>1688709.99</v>
      </c>
      <c r="F1859" s="69"/>
      <c r="G1859" s="69"/>
      <c r="H1859" s="66">
        <v>10150480.289999999</v>
      </c>
      <c r="I1859" s="66">
        <v>4854061.79</v>
      </c>
      <c r="J1859" s="66">
        <v>5805305.54</v>
      </c>
      <c r="K1859" s="64"/>
      <c r="L1859" s="65"/>
      <c r="M1859" s="64"/>
      <c r="N1859" s="64"/>
      <c r="O1859" s="64"/>
      <c r="P1859" s="64"/>
      <c r="Q1859" s="66">
        <v>12964352.27</v>
      </c>
      <c r="R1859" s="64"/>
      <c r="S1859" s="64"/>
    </row>
    <row r="1860" spans="1:19" hidden="1" x14ac:dyDescent="0.25">
      <c r="A1860" s="55">
        <v>349</v>
      </c>
      <c r="B1860" s="67" t="s">
        <v>484</v>
      </c>
      <c r="C1860" s="129">
        <f t="shared" si="203"/>
        <v>1031758.36</v>
      </c>
      <c r="D1860" s="63">
        <f t="shared" si="204"/>
        <v>21617.02</v>
      </c>
      <c r="E1860" s="64"/>
      <c r="F1860" s="69"/>
      <c r="G1860" s="64"/>
      <c r="H1860" s="69"/>
      <c r="I1860" s="69"/>
      <c r="J1860" s="69"/>
      <c r="K1860" s="68">
        <v>1010141.34</v>
      </c>
      <c r="L1860" s="65"/>
      <c r="M1860" s="64"/>
      <c r="N1860" s="64"/>
      <c r="O1860" s="64"/>
      <c r="P1860" s="64"/>
      <c r="Q1860" s="64"/>
      <c r="R1860" s="64"/>
      <c r="S1860" s="64"/>
    </row>
    <row r="1861" spans="1:19" hidden="1" x14ac:dyDescent="0.25">
      <c r="A1861" s="55">
        <v>350</v>
      </c>
      <c r="B1861" s="67" t="s">
        <v>1015</v>
      </c>
      <c r="C1861" s="129">
        <f t="shared" si="203"/>
        <v>10215585.49</v>
      </c>
      <c r="D1861" s="63">
        <f t="shared" si="204"/>
        <v>205066.76</v>
      </c>
      <c r="E1861" s="64">
        <v>427960.05</v>
      </c>
      <c r="F1861" s="69"/>
      <c r="G1861" s="69"/>
      <c r="H1861" s="64"/>
      <c r="I1861" s="64"/>
      <c r="J1861" s="64"/>
      <c r="K1861" s="64"/>
      <c r="L1861" s="65"/>
      <c r="M1861" s="64"/>
      <c r="N1861" s="64" t="s">
        <v>111</v>
      </c>
      <c r="O1861" s="66">
        <v>9582558.6799999997</v>
      </c>
      <c r="P1861" s="64"/>
      <c r="Q1861" s="64"/>
      <c r="R1861" s="64"/>
      <c r="S1861" s="64"/>
    </row>
    <row r="1862" spans="1:19" hidden="1" x14ac:dyDescent="0.25">
      <c r="A1862" s="55">
        <v>351</v>
      </c>
      <c r="B1862" s="67" t="s">
        <v>910</v>
      </c>
      <c r="C1862" s="129">
        <f t="shared" si="203"/>
        <v>5005579.29</v>
      </c>
      <c r="D1862" s="63">
        <f t="shared" si="204"/>
        <v>104875.07</v>
      </c>
      <c r="E1862" s="64"/>
      <c r="F1862" s="66"/>
      <c r="G1862" s="69"/>
      <c r="H1862" s="69"/>
      <c r="I1862" s="69"/>
      <c r="J1862" s="69"/>
      <c r="K1862" s="64"/>
      <c r="L1862" s="65"/>
      <c r="M1862" s="64"/>
      <c r="N1862" s="64"/>
      <c r="O1862" s="68"/>
      <c r="P1862" s="64"/>
      <c r="Q1862" s="68">
        <v>4900704.22</v>
      </c>
      <c r="R1862" s="64"/>
      <c r="S1862" s="64"/>
    </row>
    <row r="1863" spans="1:19" hidden="1" x14ac:dyDescent="0.25">
      <c r="A1863" s="55">
        <v>352</v>
      </c>
      <c r="B1863" s="67" t="s">
        <v>911</v>
      </c>
      <c r="C1863" s="129">
        <f t="shared" si="203"/>
        <v>6834526.6299999999</v>
      </c>
      <c r="D1863" s="63">
        <f t="shared" si="204"/>
        <v>143194.51</v>
      </c>
      <c r="E1863" s="64"/>
      <c r="F1863" s="69"/>
      <c r="G1863" s="69"/>
      <c r="H1863" s="66"/>
      <c r="I1863" s="66"/>
      <c r="J1863" s="66"/>
      <c r="K1863" s="64"/>
      <c r="L1863" s="65"/>
      <c r="M1863" s="64"/>
      <c r="N1863" s="64"/>
      <c r="O1863" s="69"/>
      <c r="P1863" s="64"/>
      <c r="Q1863" s="68">
        <v>6691332.1200000001</v>
      </c>
      <c r="R1863" s="64"/>
      <c r="S1863" s="64"/>
    </row>
    <row r="1864" spans="1:19" hidden="1" x14ac:dyDescent="0.25">
      <c r="A1864" s="55">
        <v>353</v>
      </c>
      <c r="B1864" s="67" t="s">
        <v>1017</v>
      </c>
      <c r="C1864" s="129">
        <f t="shared" si="203"/>
        <v>6276301.25</v>
      </c>
      <c r="D1864" s="63">
        <f t="shared" si="204"/>
        <v>131498.76999999999</v>
      </c>
      <c r="E1864" s="64"/>
      <c r="F1864" s="69"/>
      <c r="G1864" s="66">
        <v>2422849.33</v>
      </c>
      <c r="H1864" s="69"/>
      <c r="I1864" s="66">
        <v>841042.79</v>
      </c>
      <c r="J1864" s="66">
        <v>1005852.13</v>
      </c>
      <c r="K1864" s="64"/>
      <c r="L1864" s="65"/>
      <c r="M1864" s="64"/>
      <c r="N1864" s="64"/>
      <c r="O1864" s="69"/>
      <c r="P1864" s="64"/>
      <c r="Q1864" s="68">
        <v>1875058.23</v>
      </c>
      <c r="R1864" s="64"/>
      <c r="S1864" s="64"/>
    </row>
    <row r="1865" spans="1:19" hidden="1" x14ac:dyDescent="0.25">
      <c r="A1865" s="55">
        <v>354</v>
      </c>
      <c r="B1865" s="67" t="s">
        <v>913</v>
      </c>
      <c r="C1865" s="129">
        <f t="shared" si="203"/>
        <v>25810399.600000001</v>
      </c>
      <c r="D1865" s="63">
        <f t="shared" si="204"/>
        <v>540770.06999999995</v>
      </c>
      <c r="E1865" s="64"/>
      <c r="F1865" s="69"/>
      <c r="G1865" s="69"/>
      <c r="H1865" s="69"/>
      <c r="I1865" s="69"/>
      <c r="J1865" s="69"/>
      <c r="K1865" s="64"/>
      <c r="L1865" s="65"/>
      <c r="M1865" s="64"/>
      <c r="N1865" s="64"/>
      <c r="O1865" s="66"/>
      <c r="P1865" s="64"/>
      <c r="Q1865" s="66"/>
      <c r="R1865" s="64">
        <v>25269629.530000001</v>
      </c>
      <c r="S1865" s="64"/>
    </row>
    <row r="1866" spans="1:19" hidden="1" x14ac:dyDescent="0.25">
      <c r="A1866" s="55">
        <v>355</v>
      </c>
      <c r="B1866" s="67" t="s">
        <v>914</v>
      </c>
      <c r="C1866" s="129">
        <f t="shared" si="203"/>
        <v>11508431.970000001</v>
      </c>
      <c r="D1866" s="63">
        <f t="shared" si="204"/>
        <v>241120.47</v>
      </c>
      <c r="E1866" s="64"/>
      <c r="F1866" s="64"/>
      <c r="G1866" s="69"/>
      <c r="H1866" s="64">
        <v>5737411.2000000002</v>
      </c>
      <c r="I1866" s="64">
        <v>2250281.9</v>
      </c>
      <c r="J1866" s="64">
        <v>3279618.4</v>
      </c>
      <c r="K1866" s="64"/>
      <c r="L1866" s="65"/>
      <c r="M1866" s="64"/>
      <c r="N1866" s="64"/>
      <c r="O1866" s="68"/>
      <c r="P1866" s="64"/>
      <c r="Q1866" s="68"/>
      <c r="R1866" s="64"/>
      <c r="S1866" s="64"/>
    </row>
    <row r="1867" spans="1:19" hidden="1" x14ac:dyDescent="0.25">
      <c r="A1867" s="55">
        <v>356</v>
      </c>
      <c r="B1867" s="67" t="s">
        <v>488</v>
      </c>
      <c r="C1867" s="129">
        <f t="shared" si="203"/>
        <v>10966199.25</v>
      </c>
      <c r="D1867" s="63">
        <f t="shared" si="204"/>
        <v>229759.8</v>
      </c>
      <c r="E1867" s="64"/>
      <c r="F1867" s="64">
        <v>1296492.3600000001</v>
      </c>
      <c r="G1867" s="64">
        <v>2111556.9500000002</v>
      </c>
      <c r="H1867" s="64">
        <v>737429.73</v>
      </c>
      <c r="I1867" s="64">
        <v>253075.21</v>
      </c>
      <c r="J1867" s="64">
        <v>732381.03</v>
      </c>
      <c r="K1867" s="64"/>
      <c r="L1867" s="65"/>
      <c r="M1867" s="64"/>
      <c r="N1867" s="64"/>
      <c r="O1867" s="68"/>
      <c r="P1867" s="64"/>
      <c r="Q1867" s="64">
        <v>5605504.1699999999</v>
      </c>
      <c r="R1867" s="64"/>
      <c r="S1867" s="64"/>
    </row>
    <row r="1868" spans="1:19" hidden="1" x14ac:dyDescent="0.25">
      <c r="A1868" s="55">
        <v>357</v>
      </c>
      <c r="B1868" s="67" t="s">
        <v>489</v>
      </c>
      <c r="C1868" s="129">
        <f t="shared" si="203"/>
        <v>28230786.82</v>
      </c>
      <c r="D1868" s="63">
        <f t="shared" si="204"/>
        <v>591481.14</v>
      </c>
      <c r="E1868" s="64"/>
      <c r="F1868" s="68">
        <v>3103539.87</v>
      </c>
      <c r="G1868" s="66">
        <v>9861018.9800000004</v>
      </c>
      <c r="H1868" s="68">
        <v>7157867.5800000001</v>
      </c>
      <c r="I1868" s="68">
        <v>3423051.87</v>
      </c>
      <c r="J1868" s="68">
        <v>4093827.38</v>
      </c>
      <c r="K1868" s="64"/>
      <c r="L1868" s="65"/>
      <c r="M1868" s="64"/>
      <c r="N1868" s="64"/>
      <c r="O1868" s="64"/>
      <c r="P1868" s="64"/>
      <c r="Q1868" s="69"/>
      <c r="R1868" s="64"/>
      <c r="S1868" s="64"/>
    </row>
    <row r="1869" spans="1:19" hidden="1" x14ac:dyDescent="0.25">
      <c r="A1869" s="55">
        <v>358</v>
      </c>
      <c r="B1869" s="67" t="s">
        <v>1280</v>
      </c>
      <c r="C1869" s="129">
        <f t="shared" si="203"/>
        <v>13103790.23</v>
      </c>
      <c r="D1869" s="63">
        <f t="shared" si="204"/>
        <v>274545.83</v>
      </c>
      <c r="E1869" s="64"/>
      <c r="F1869" s="68"/>
      <c r="G1869" s="68"/>
      <c r="H1869" s="68"/>
      <c r="I1869" s="68"/>
      <c r="J1869" s="68"/>
      <c r="K1869" s="64"/>
      <c r="L1869" s="65"/>
      <c r="M1869" s="64"/>
      <c r="N1869" s="64"/>
      <c r="O1869" s="64"/>
      <c r="P1869" s="64"/>
      <c r="Q1869" s="64">
        <v>12829244.4</v>
      </c>
      <c r="R1869" s="64"/>
      <c r="S1869" s="64"/>
    </row>
    <row r="1870" spans="1:19" hidden="1" x14ac:dyDescent="0.25">
      <c r="A1870" s="55">
        <v>359</v>
      </c>
      <c r="B1870" s="67" t="s">
        <v>1018</v>
      </c>
      <c r="C1870" s="129">
        <f t="shared" si="203"/>
        <v>20558354.879999999</v>
      </c>
      <c r="D1870" s="63">
        <f t="shared" si="204"/>
        <v>414853.14</v>
      </c>
      <c r="E1870" s="64">
        <v>757841.22</v>
      </c>
      <c r="F1870" s="64"/>
      <c r="G1870" s="68">
        <v>9781196.5607999992</v>
      </c>
      <c r="H1870" s="69"/>
      <c r="I1870" s="69"/>
      <c r="J1870" s="69"/>
      <c r="K1870" s="64"/>
      <c r="L1870" s="65"/>
      <c r="M1870" s="64"/>
      <c r="N1870" s="64" t="s">
        <v>56</v>
      </c>
      <c r="O1870" s="68">
        <v>9604463.9600000009</v>
      </c>
      <c r="P1870" s="64"/>
      <c r="Q1870" s="64"/>
      <c r="R1870" s="64"/>
      <c r="S1870" s="64"/>
    </row>
    <row r="1871" spans="1:19" hidden="1" x14ac:dyDescent="0.25">
      <c r="A1871" s="55">
        <v>360</v>
      </c>
      <c r="B1871" s="67" t="s">
        <v>491</v>
      </c>
      <c r="C1871" s="129">
        <f t="shared" si="203"/>
        <v>16050999.699999999</v>
      </c>
      <c r="D1871" s="63">
        <f t="shared" si="204"/>
        <v>336294.69</v>
      </c>
      <c r="E1871" s="64"/>
      <c r="F1871" s="64"/>
      <c r="G1871" s="66">
        <v>15714705.01</v>
      </c>
      <c r="H1871" s="64"/>
      <c r="I1871" s="64"/>
      <c r="J1871" s="64"/>
      <c r="K1871" s="64"/>
      <c r="L1871" s="65"/>
      <c r="M1871" s="64"/>
      <c r="N1871" s="64"/>
      <c r="O1871" s="64"/>
      <c r="P1871" s="64"/>
      <c r="Q1871" s="64"/>
      <c r="R1871" s="64"/>
      <c r="S1871" s="64"/>
    </row>
    <row r="1872" spans="1:19" hidden="1" x14ac:dyDescent="0.25">
      <c r="A1872" s="55">
        <v>361</v>
      </c>
      <c r="B1872" s="67" t="s">
        <v>915</v>
      </c>
      <c r="C1872" s="129">
        <f t="shared" si="203"/>
        <v>6859530.8200000003</v>
      </c>
      <c r="D1872" s="63">
        <f t="shared" si="204"/>
        <v>143718.39000000001</v>
      </c>
      <c r="E1872" s="64"/>
      <c r="F1872" s="69"/>
      <c r="G1872" s="68">
        <v>6715812.4299999997</v>
      </c>
      <c r="H1872" s="64"/>
      <c r="I1872" s="64"/>
      <c r="J1872" s="64"/>
      <c r="K1872" s="64"/>
      <c r="L1872" s="65"/>
      <c r="M1872" s="64"/>
      <c r="N1872" s="64"/>
      <c r="O1872" s="69"/>
      <c r="P1872" s="64"/>
      <c r="Q1872" s="69"/>
      <c r="R1872" s="64"/>
      <c r="S1872" s="64"/>
    </row>
    <row r="1873" spans="1:19" hidden="1" x14ac:dyDescent="0.25">
      <c r="A1873" s="55">
        <v>362</v>
      </c>
      <c r="B1873" s="67" t="s">
        <v>916</v>
      </c>
      <c r="C1873" s="129">
        <f t="shared" si="203"/>
        <v>9581339.9499999993</v>
      </c>
      <c r="D1873" s="63">
        <f t="shared" si="204"/>
        <v>200744.74</v>
      </c>
      <c r="E1873" s="64"/>
      <c r="F1873" s="64">
        <v>1644882.18</v>
      </c>
      <c r="G1873" s="64"/>
      <c r="H1873" s="69">
        <v>3773258.15</v>
      </c>
      <c r="I1873" s="69">
        <v>1804437.28</v>
      </c>
      <c r="J1873" s="69">
        <v>2158017.6</v>
      </c>
      <c r="K1873" s="64"/>
      <c r="L1873" s="65"/>
      <c r="M1873" s="64"/>
      <c r="N1873" s="64"/>
      <c r="O1873" s="64"/>
      <c r="P1873" s="64"/>
      <c r="Q1873" s="66"/>
      <c r="R1873" s="64"/>
      <c r="S1873" s="64"/>
    </row>
    <row r="1874" spans="1:19" hidden="1" x14ac:dyDescent="0.25">
      <c r="A1874" s="55">
        <v>363</v>
      </c>
      <c r="B1874" s="67" t="s">
        <v>917</v>
      </c>
      <c r="C1874" s="129">
        <f t="shared" si="203"/>
        <v>13736542.84</v>
      </c>
      <c r="D1874" s="63">
        <f t="shared" si="204"/>
        <v>287803.03000000003</v>
      </c>
      <c r="E1874" s="64"/>
      <c r="F1874" s="64"/>
      <c r="G1874" s="64"/>
      <c r="H1874" s="64"/>
      <c r="I1874" s="64"/>
      <c r="J1874" s="64"/>
      <c r="K1874" s="64"/>
      <c r="L1874" s="65"/>
      <c r="M1874" s="64"/>
      <c r="N1874" s="64"/>
      <c r="O1874" s="66"/>
      <c r="P1874" s="64"/>
      <c r="Q1874" s="66"/>
      <c r="R1874" s="64">
        <v>13448739.809999999</v>
      </c>
      <c r="S1874" s="64"/>
    </row>
    <row r="1875" spans="1:19" hidden="1" x14ac:dyDescent="0.25">
      <c r="A1875" s="55">
        <v>364</v>
      </c>
      <c r="B1875" s="67" t="s">
        <v>494</v>
      </c>
      <c r="C1875" s="129">
        <f t="shared" si="203"/>
        <v>28212310.530000001</v>
      </c>
      <c r="D1875" s="63">
        <f t="shared" si="204"/>
        <v>591094.03</v>
      </c>
      <c r="E1875" s="64"/>
      <c r="F1875" s="68">
        <v>1924618.67</v>
      </c>
      <c r="G1875" s="68">
        <v>6082266.71</v>
      </c>
      <c r="H1875" s="68">
        <v>4414977.42</v>
      </c>
      <c r="I1875" s="68">
        <v>2111286.62</v>
      </c>
      <c r="J1875" s="68">
        <v>2525032.52</v>
      </c>
      <c r="K1875" s="64"/>
      <c r="L1875" s="65"/>
      <c r="M1875" s="64"/>
      <c r="N1875" s="64" t="s">
        <v>56</v>
      </c>
      <c r="O1875" s="66">
        <v>7738852.6299999999</v>
      </c>
      <c r="P1875" s="68">
        <v>2824181.93</v>
      </c>
      <c r="Q1875" s="69"/>
      <c r="R1875" s="64"/>
      <c r="S1875" s="64"/>
    </row>
    <row r="1876" spans="1:19" hidden="1" x14ac:dyDescent="0.25">
      <c r="A1876" s="55">
        <v>365</v>
      </c>
      <c r="B1876" s="67" t="s">
        <v>495</v>
      </c>
      <c r="C1876" s="129">
        <f t="shared" si="203"/>
        <v>39848869.07</v>
      </c>
      <c r="D1876" s="63">
        <f t="shared" si="204"/>
        <v>834898.96</v>
      </c>
      <c r="E1876" s="64"/>
      <c r="F1876" s="66">
        <v>3028064.3</v>
      </c>
      <c r="G1876" s="66">
        <v>9569425.3599999994</v>
      </c>
      <c r="H1876" s="66">
        <v>6946225.6299999999</v>
      </c>
      <c r="I1876" s="66">
        <v>3321754.98</v>
      </c>
      <c r="J1876" s="66">
        <v>3972714.69</v>
      </c>
      <c r="K1876" s="64"/>
      <c r="L1876" s="65"/>
      <c r="M1876" s="64"/>
      <c r="N1876" s="64" t="s">
        <v>56</v>
      </c>
      <c r="O1876" s="68">
        <v>12175785.15</v>
      </c>
      <c r="P1876" s="64"/>
      <c r="Q1876" s="64"/>
      <c r="R1876" s="64"/>
      <c r="S1876" s="64"/>
    </row>
    <row r="1877" spans="1:19" hidden="1" x14ac:dyDescent="0.25">
      <c r="A1877" s="55">
        <v>366</v>
      </c>
      <c r="B1877" s="67" t="s">
        <v>496</v>
      </c>
      <c r="C1877" s="129">
        <f t="shared" si="203"/>
        <v>23890918.879999999</v>
      </c>
      <c r="D1877" s="63">
        <f t="shared" si="204"/>
        <v>500553.81</v>
      </c>
      <c r="E1877" s="64"/>
      <c r="F1877" s="64"/>
      <c r="G1877" s="69"/>
      <c r="H1877" s="64"/>
      <c r="I1877" s="64"/>
      <c r="J1877" s="64"/>
      <c r="K1877" s="64"/>
      <c r="L1877" s="65"/>
      <c r="M1877" s="64"/>
      <c r="N1877" s="64" t="s">
        <v>56</v>
      </c>
      <c r="O1877" s="66">
        <v>13531038.25</v>
      </c>
      <c r="P1877" s="64"/>
      <c r="Q1877" s="68">
        <v>9859326.8200000003</v>
      </c>
      <c r="R1877" s="64"/>
      <c r="S1877" s="64"/>
    </row>
    <row r="1878" spans="1:19" hidden="1" x14ac:dyDescent="0.25">
      <c r="A1878" s="55">
        <v>367</v>
      </c>
      <c r="B1878" s="67" t="s">
        <v>497</v>
      </c>
      <c r="C1878" s="129">
        <f t="shared" si="203"/>
        <v>40186350.310000002</v>
      </c>
      <c r="D1878" s="63">
        <f t="shared" si="204"/>
        <v>841969.74</v>
      </c>
      <c r="E1878" s="64"/>
      <c r="F1878" s="68">
        <v>3053709.07</v>
      </c>
      <c r="G1878" s="66">
        <v>9650469.1099999994</v>
      </c>
      <c r="H1878" s="68">
        <v>7005053.4199999999</v>
      </c>
      <c r="I1878" s="68">
        <v>3349887.02</v>
      </c>
      <c r="J1878" s="68">
        <v>4006359.72</v>
      </c>
      <c r="K1878" s="64"/>
      <c r="L1878" s="65"/>
      <c r="M1878" s="64"/>
      <c r="N1878" s="64" t="s">
        <v>56</v>
      </c>
      <c r="O1878" s="68">
        <v>12278902.23</v>
      </c>
      <c r="P1878" s="64"/>
      <c r="Q1878" s="64"/>
      <c r="R1878" s="64"/>
      <c r="S1878" s="64"/>
    </row>
    <row r="1879" spans="1:19" hidden="1" x14ac:dyDescent="0.25">
      <c r="A1879" s="55">
        <v>368</v>
      </c>
      <c r="B1879" s="67" t="s">
        <v>500</v>
      </c>
      <c r="C1879" s="129">
        <f>ROUND(SUM(D1879+E1879+F1879+G1879+H1879+I1879+J1879+K1879+M1879+O1879+P1879+Q1879+R1879+S1879),2)</f>
        <v>4584013.84</v>
      </c>
      <c r="D1879" s="63">
        <f>ROUND((F1879+G1879+H1879+I1879+J1879+K1879+M1879+O1879+P1879+Q1879+R1879+S1879)*0.0214,2)</f>
        <v>96042.58</v>
      </c>
      <c r="E1879" s="64"/>
      <c r="F1879" s="64"/>
      <c r="G1879" s="66"/>
      <c r="H1879" s="64"/>
      <c r="I1879" s="64"/>
      <c r="J1879" s="64"/>
      <c r="K1879" s="64"/>
      <c r="L1879" s="65"/>
      <c r="M1879" s="64"/>
      <c r="N1879" s="64"/>
      <c r="O1879" s="64"/>
      <c r="P1879" s="64"/>
      <c r="Q1879" s="64">
        <v>4487971.26</v>
      </c>
      <c r="R1879" s="64"/>
      <c r="S1879" s="64"/>
    </row>
    <row r="1880" spans="1:19" hidden="1" x14ac:dyDescent="0.25">
      <c r="A1880" s="55">
        <v>369</v>
      </c>
      <c r="B1880" s="67" t="s">
        <v>918</v>
      </c>
      <c r="C1880" s="129">
        <f t="shared" si="203"/>
        <v>25194907.829999998</v>
      </c>
      <c r="D1880" s="63">
        <f t="shared" si="204"/>
        <v>527874.51</v>
      </c>
      <c r="E1880" s="64"/>
      <c r="F1880" s="68">
        <v>4477770.5999999996</v>
      </c>
      <c r="G1880" s="69"/>
      <c r="H1880" s="64"/>
      <c r="I1880" s="64"/>
      <c r="J1880" s="64"/>
      <c r="K1880" s="64"/>
      <c r="L1880" s="65"/>
      <c r="M1880" s="64"/>
      <c r="N1880" s="64"/>
      <c r="O1880" s="64"/>
      <c r="P1880" s="64"/>
      <c r="Q1880" s="68">
        <v>20189262.719999999</v>
      </c>
      <c r="R1880" s="64"/>
      <c r="S1880" s="64"/>
    </row>
    <row r="1881" spans="1:19" hidden="1" x14ac:dyDescent="0.25">
      <c r="A1881" s="55">
        <v>370</v>
      </c>
      <c r="B1881" s="67" t="s">
        <v>507</v>
      </c>
      <c r="C1881" s="129">
        <f t="shared" si="203"/>
        <v>12498258.59</v>
      </c>
      <c r="D1881" s="63">
        <f t="shared" si="204"/>
        <v>261858.95</v>
      </c>
      <c r="E1881" s="64"/>
      <c r="F1881" s="64"/>
      <c r="G1881" s="64"/>
      <c r="H1881" s="64"/>
      <c r="I1881" s="64"/>
      <c r="J1881" s="64"/>
      <c r="K1881" s="64"/>
      <c r="L1881" s="65"/>
      <c r="M1881" s="64"/>
      <c r="N1881" s="64" t="s">
        <v>56</v>
      </c>
      <c r="O1881" s="68">
        <v>12236399.640000001</v>
      </c>
      <c r="P1881" s="64"/>
      <c r="Q1881" s="69"/>
      <c r="R1881" s="64"/>
      <c r="S1881" s="64"/>
    </row>
    <row r="1882" spans="1:19" hidden="1" x14ac:dyDescent="0.25">
      <c r="A1882" s="55">
        <v>371</v>
      </c>
      <c r="B1882" s="67" t="s">
        <v>508</v>
      </c>
      <c r="C1882" s="129">
        <f t="shared" si="203"/>
        <v>40919008.659999996</v>
      </c>
      <c r="D1882" s="63">
        <f t="shared" si="204"/>
        <v>857320.13</v>
      </c>
      <c r="E1882" s="64"/>
      <c r="F1882" s="68">
        <v>3109382.83</v>
      </c>
      <c r="G1882" s="68">
        <v>9826411.8499999996</v>
      </c>
      <c r="H1882" s="68">
        <v>7132766.21</v>
      </c>
      <c r="I1882" s="68">
        <v>3410960.56</v>
      </c>
      <c r="J1882" s="68">
        <v>4079401.76</v>
      </c>
      <c r="K1882" s="64"/>
      <c r="L1882" s="65"/>
      <c r="M1882" s="64"/>
      <c r="N1882" s="64" t="s">
        <v>56</v>
      </c>
      <c r="O1882" s="66">
        <v>12502765.32</v>
      </c>
      <c r="P1882" s="64"/>
      <c r="Q1882" s="69"/>
      <c r="R1882" s="64"/>
      <c r="S1882" s="64"/>
    </row>
    <row r="1883" spans="1:19" hidden="1" x14ac:dyDescent="0.25">
      <c r="A1883" s="55">
        <v>372</v>
      </c>
      <c r="B1883" s="67" t="s">
        <v>509</v>
      </c>
      <c r="C1883" s="129">
        <f t="shared" si="203"/>
        <v>74080140.579999998</v>
      </c>
      <c r="D1883" s="63">
        <f t="shared" si="204"/>
        <v>1552100.07</v>
      </c>
      <c r="E1883" s="64"/>
      <c r="F1883" s="69"/>
      <c r="G1883" s="69"/>
      <c r="H1883" s="69"/>
      <c r="I1883" s="69"/>
      <c r="J1883" s="69"/>
      <c r="K1883" s="64"/>
      <c r="L1883" s="65"/>
      <c r="M1883" s="64"/>
      <c r="N1883" s="64" t="s">
        <v>56</v>
      </c>
      <c r="O1883" s="66">
        <v>41956578.590000004</v>
      </c>
      <c r="P1883" s="69"/>
      <c r="Q1883" s="68">
        <v>30571461.920000002</v>
      </c>
      <c r="R1883" s="64"/>
      <c r="S1883" s="64"/>
    </row>
    <row r="1884" spans="1:19" hidden="1" x14ac:dyDescent="0.25">
      <c r="A1884" s="55">
        <v>373</v>
      </c>
      <c r="B1884" s="67" t="s">
        <v>510</v>
      </c>
      <c r="C1884" s="129">
        <f t="shared" si="203"/>
        <v>35657645.93</v>
      </c>
      <c r="D1884" s="63">
        <f t="shared" si="204"/>
        <v>747085.98</v>
      </c>
      <c r="E1884" s="64"/>
      <c r="F1884" s="66">
        <v>3938843.87</v>
      </c>
      <c r="G1884" s="66">
        <v>12447712.029999999</v>
      </c>
      <c r="H1884" s="66">
        <v>9035507.6799999997</v>
      </c>
      <c r="I1884" s="66">
        <v>4320870.67</v>
      </c>
      <c r="J1884" s="66">
        <v>5167625.7</v>
      </c>
      <c r="K1884" s="64"/>
      <c r="L1884" s="65"/>
      <c r="M1884" s="64"/>
      <c r="N1884" s="64"/>
      <c r="O1884" s="69"/>
      <c r="P1884" s="64"/>
      <c r="Q1884" s="64"/>
      <c r="R1884" s="64"/>
      <c r="S1884" s="64"/>
    </row>
    <row r="1885" spans="1:19" hidden="1" x14ac:dyDescent="0.25">
      <c r="A1885" s="55">
        <v>374</v>
      </c>
      <c r="B1885" s="67" t="s">
        <v>1245</v>
      </c>
      <c r="C1885" s="129">
        <f>ROUND(SUM(D1885+E1885+F1885+G1885+H1885+I1885+J1885+K1885+M1885+O1885+P1885+Q1885+R1885+S1885),2)</f>
        <v>345790.35</v>
      </c>
      <c r="D1885" s="63">
        <f>ROUND((F1885+G1885+H1885+I1885+J1885+K1885+M1885+O1885+P1885+Q1885+R1885+S1885)*0.0214,2)</f>
        <v>7244.87</v>
      </c>
      <c r="E1885" s="64"/>
      <c r="F1885" s="68"/>
      <c r="G1885" s="68">
        <v>338545.48</v>
      </c>
      <c r="H1885" s="68"/>
      <c r="I1885" s="68"/>
      <c r="J1885" s="68"/>
      <c r="K1885" s="64"/>
      <c r="L1885" s="65"/>
      <c r="M1885" s="64"/>
      <c r="N1885" s="64"/>
      <c r="O1885" s="69"/>
      <c r="P1885" s="64"/>
      <c r="Q1885" s="64"/>
      <c r="R1885" s="64"/>
      <c r="S1885" s="64"/>
    </row>
    <row r="1886" spans="1:19" hidden="1" x14ac:dyDescent="0.25">
      <c r="A1886" s="55">
        <v>375</v>
      </c>
      <c r="B1886" s="67" t="s">
        <v>919</v>
      </c>
      <c r="C1886" s="129">
        <f t="shared" si="203"/>
        <v>17065200.600000001</v>
      </c>
      <c r="D1886" s="63">
        <f t="shared" si="204"/>
        <v>357543.85</v>
      </c>
      <c r="E1886" s="64"/>
      <c r="F1886" s="64"/>
      <c r="G1886" s="64"/>
      <c r="H1886" s="64"/>
      <c r="I1886" s="64"/>
      <c r="J1886" s="64"/>
      <c r="K1886" s="64"/>
      <c r="L1886" s="65"/>
      <c r="M1886" s="64"/>
      <c r="N1886" s="64"/>
      <c r="O1886" s="69"/>
      <c r="P1886" s="64"/>
      <c r="Q1886" s="66">
        <v>16707656.75</v>
      </c>
      <c r="R1886" s="64"/>
      <c r="S1886" s="64"/>
    </row>
    <row r="1887" spans="1:19" hidden="1" x14ac:dyDescent="0.25">
      <c r="A1887" s="55">
        <v>376</v>
      </c>
      <c r="B1887" s="67" t="s">
        <v>920</v>
      </c>
      <c r="C1887" s="129">
        <f t="shared" si="203"/>
        <v>7598702.6399999997</v>
      </c>
      <c r="D1887" s="63">
        <f t="shared" si="204"/>
        <v>159205.24</v>
      </c>
      <c r="E1887" s="64"/>
      <c r="F1887" s="69"/>
      <c r="G1887" s="69"/>
      <c r="H1887" s="69"/>
      <c r="I1887" s="69"/>
      <c r="J1887" s="69"/>
      <c r="K1887" s="64"/>
      <c r="L1887" s="65"/>
      <c r="M1887" s="64"/>
      <c r="N1887" s="64"/>
      <c r="O1887" s="69"/>
      <c r="P1887" s="64"/>
      <c r="Q1887" s="68">
        <v>7439497.4000000004</v>
      </c>
      <c r="R1887" s="64"/>
      <c r="S1887" s="64"/>
    </row>
    <row r="1888" spans="1:19" hidden="1" x14ac:dyDescent="0.25">
      <c r="A1888" s="55">
        <v>377</v>
      </c>
      <c r="B1888" s="67" t="s">
        <v>516</v>
      </c>
      <c r="C1888" s="129">
        <f t="shared" si="203"/>
        <v>7486155.0199999996</v>
      </c>
      <c r="D1888" s="63">
        <f t="shared" si="204"/>
        <v>156847.19</v>
      </c>
      <c r="E1888" s="64"/>
      <c r="F1888" s="69"/>
      <c r="G1888" s="64"/>
      <c r="H1888" s="64"/>
      <c r="I1888" s="64"/>
      <c r="J1888" s="64"/>
      <c r="K1888" s="64"/>
      <c r="L1888" s="65"/>
      <c r="M1888" s="64"/>
      <c r="N1888" s="64" t="s">
        <v>56</v>
      </c>
      <c r="O1888" s="64">
        <v>7329307.8300000001</v>
      </c>
      <c r="P1888" s="64"/>
      <c r="Q1888" s="68"/>
      <c r="R1888" s="64"/>
      <c r="S1888" s="64"/>
    </row>
    <row r="1889" spans="1:19" hidden="1" x14ac:dyDescent="0.25">
      <c r="A1889" s="55">
        <v>378</v>
      </c>
      <c r="B1889" s="67" t="s">
        <v>921</v>
      </c>
      <c r="C1889" s="129">
        <f t="shared" si="203"/>
        <v>27684369.260000002</v>
      </c>
      <c r="D1889" s="63">
        <f t="shared" si="204"/>
        <v>580032.80000000005</v>
      </c>
      <c r="E1889" s="64"/>
      <c r="F1889" s="66">
        <v>3058093.3</v>
      </c>
      <c r="G1889" s="68">
        <v>9664324.3599999994</v>
      </c>
      <c r="H1889" s="68">
        <v>7015110.6299999999</v>
      </c>
      <c r="I1889" s="68">
        <v>3354696.48</v>
      </c>
      <c r="J1889" s="68">
        <v>4012111.69</v>
      </c>
      <c r="K1889" s="64"/>
      <c r="L1889" s="65"/>
      <c r="M1889" s="64"/>
      <c r="N1889" s="64"/>
      <c r="O1889" s="64"/>
      <c r="P1889" s="64"/>
      <c r="Q1889" s="69"/>
      <c r="R1889" s="64"/>
      <c r="S1889" s="64"/>
    </row>
    <row r="1890" spans="1:19" ht="15.75" hidden="1" customHeight="1" x14ac:dyDescent="0.25">
      <c r="A1890" s="55">
        <v>379</v>
      </c>
      <c r="B1890" s="67" t="s">
        <v>922</v>
      </c>
      <c r="C1890" s="129">
        <f t="shared" si="203"/>
        <v>20621426.690000001</v>
      </c>
      <c r="D1890" s="63">
        <f t="shared" si="204"/>
        <v>432052.61</v>
      </c>
      <c r="E1890" s="64"/>
      <c r="F1890" s="64"/>
      <c r="G1890" s="64"/>
      <c r="H1890" s="64"/>
      <c r="I1890" s="64"/>
      <c r="J1890" s="64"/>
      <c r="K1890" s="64"/>
      <c r="L1890" s="65"/>
      <c r="M1890" s="64"/>
      <c r="N1890" s="64" t="s">
        <v>56</v>
      </c>
      <c r="O1890" s="66">
        <v>8191779.9000000004</v>
      </c>
      <c r="P1890" s="64"/>
      <c r="Q1890" s="68">
        <v>11997594.18</v>
      </c>
      <c r="R1890" s="64"/>
      <c r="S1890" s="64"/>
    </row>
    <row r="1891" spans="1:19" hidden="1" x14ac:dyDescent="0.25">
      <c r="A1891" s="55">
        <v>380</v>
      </c>
      <c r="B1891" s="67" t="s">
        <v>923</v>
      </c>
      <c r="C1891" s="129">
        <f t="shared" si="203"/>
        <v>8487114.4100000001</v>
      </c>
      <c r="D1891" s="63">
        <f t="shared" si="204"/>
        <v>177818.92</v>
      </c>
      <c r="E1891" s="64"/>
      <c r="F1891" s="69"/>
      <c r="G1891" s="69"/>
      <c r="H1891" s="69"/>
      <c r="I1891" s="69"/>
      <c r="J1891" s="69"/>
      <c r="K1891" s="64"/>
      <c r="L1891" s="65"/>
      <c r="M1891" s="64"/>
      <c r="N1891" s="64" t="s">
        <v>56</v>
      </c>
      <c r="O1891" s="66">
        <v>8309295.4900000002</v>
      </c>
      <c r="P1891" s="64"/>
      <c r="Q1891" s="64"/>
      <c r="R1891" s="64"/>
      <c r="S1891" s="64"/>
    </row>
    <row r="1892" spans="1:19" hidden="1" x14ac:dyDescent="0.25">
      <c r="A1892" s="55">
        <v>381</v>
      </c>
      <c r="B1892" s="67" t="s">
        <v>1019</v>
      </c>
      <c r="C1892" s="129">
        <f t="shared" si="203"/>
        <v>19592773.969999999</v>
      </c>
      <c r="D1892" s="63">
        <f t="shared" si="204"/>
        <v>398104.42</v>
      </c>
      <c r="E1892" s="64">
        <v>591659.12</v>
      </c>
      <c r="F1892" s="64"/>
      <c r="G1892" s="64"/>
      <c r="H1892" s="64"/>
      <c r="I1892" s="64"/>
      <c r="J1892" s="64"/>
      <c r="K1892" s="64"/>
      <c r="L1892" s="65"/>
      <c r="M1892" s="64"/>
      <c r="N1892" s="64" t="s">
        <v>56</v>
      </c>
      <c r="O1892" s="66">
        <v>6179429.4699999997</v>
      </c>
      <c r="P1892" s="64"/>
      <c r="Q1892" s="66">
        <v>12423580.960000001</v>
      </c>
      <c r="R1892" s="64"/>
      <c r="S1892" s="64"/>
    </row>
    <row r="1893" spans="1:19" hidden="1" x14ac:dyDescent="0.25">
      <c r="A1893" s="55">
        <v>382</v>
      </c>
      <c r="B1893" s="67" t="s">
        <v>1020</v>
      </c>
      <c r="C1893" s="129">
        <f t="shared" si="203"/>
        <v>62614794.909999996</v>
      </c>
      <c r="D1893" s="63">
        <f t="shared" si="204"/>
        <v>1250659.52</v>
      </c>
      <c r="E1893" s="64">
        <v>2922101.69</v>
      </c>
      <c r="F1893" s="66">
        <v>5142416.1399999997</v>
      </c>
      <c r="G1893" s="66">
        <v>16339233.65</v>
      </c>
      <c r="H1893" s="66">
        <v>11860241.939999999</v>
      </c>
      <c r="I1893" s="66">
        <v>5671832.1399999997</v>
      </c>
      <c r="J1893" s="66">
        <v>6783274.8499999996</v>
      </c>
      <c r="K1893" s="64"/>
      <c r="L1893" s="65"/>
      <c r="M1893" s="64"/>
      <c r="N1893" s="64"/>
      <c r="O1893" s="64"/>
      <c r="P1893" s="64"/>
      <c r="Q1893" s="68">
        <v>12645034.98</v>
      </c>
      <c r="R1893" s="64"/>
      <c r="S1893" s="64"/>
    </row>
    <row r="1894" spans="1:19" hidden="1" x14ac:dyDescent="0.25">
      <c r="A1894" s="55">
        <v>383</v>
      </c>
      <c r="B1894" s="67" t="s">
        <v>518</v>
      </c>
      <c r="C1894" s="129">
        <f t="shared" ref="C1894:C1930" si="205">ROUND(SUM(D1894+E1894+F1894+G1894+H1894+I1894+J1894+K1894+M1894+O1894+P1894+Q1894+R1894+S1894),2)</f>
        <v>6610059.4100000001</v>
      </c>
      <c r="D1894" s="63">
        <f t="shared" ref="D1894:D1930" si="206">ROUND((F1894+G1894+H1894+I1894+J1894+K1894+M1894+O1894+P1894+Q1894+R1894+S1894)*0.0214,2)</f>
        <v>138491.54999999999</v>
      </c>
      <c r="E1894" s="64"/>
      <c r="F1894" s="66">
        <v>2101324.46</v>
      </c>
      <c r="G1894" s="69"/>
      <c r="H1894" s="68">
        <v>1604563.25</v>
      </c>
      <c r="I1894" s="68">
        <v>1117355.25</v>
      </c>
      <c r="J1894" s="68">
        <v>1648324.9</v>
      </c>
      <c r="K1894" s="64"/>
      <c r="L1894" s="65"/>
      <c r="M1894" s="64"/>
      <c r="N1894" s="64"/>
      <c r="O1894" s="64"/>
      <c r="P1894" s="64"/>
      <c r="Q1894" s="64"/>
      <c r="R1894" s="64"/>
      <c r="S1894" s="64"/>
    </row>
    <row r="1895" spans="1:19" hidden="1" x14ac:dyDescent="0.25">
      <c r="A1895" s="55">
        <v>384</v>
      </c>
      <c r="B1895" s="67" t="s">
        <v>1021</v>
      </c>
      <c r="C1895" s="129">
        <f t="shared" si="205"/>
        <v>29709755.84</v>
      </c>
      <c r="D1895" s="63">
        <f t="shared" si="206"/>
        <v>599167.29</v>
      </c>
      <c r="E1895" s="64">
        <v>1112117.06</v>
      </c>
      <c r="F1895" s="68">
        <v>2991103.47</v>
      </c>
      <c r="G1895" s="68">
        <v>12599243.26</v>
      </c>
      <c r="H1895" s="68"/>
      <c r="I1895" s="68"/>
      <c r="J1895" s="68"/>
      <c r="K1895" s="64"/>
      <c r="L1895" s="65"/>
      <c r="M1895" s="64"/>
      <c r="N1895" s="64" t="s">
        <v>56</v>
      </c>
      <c r="O1895" s="64">
        <v>12408124.76</v>
      </c>
      <c r="P1895" s="64"/>
      <c r="Q1895" s="68"/>
      <c r="R1895" s="64"/>
      <c r="S1895" s="64"/>
    </row>
    <row r="1896" spans="1:19" hidden="1" x14ac:dyDescent="0.25">
      <c r="A1896" s="55">
        <v>385</v>
      </c>
      <c r="B1896" s="67" t="s">
        <v>519</v>
      </c>
      <c r="C1896" s="129">
        <f t="shared" si="205"/>
        <v>4742427.07</v>
      </c>
      <c r="D1896" s="63">
        <f t="shared" si="206"/>
        <v>99361.600000000006</v>
      </c>
      <c r="E1896" s="64"/>
      <c r="F1896" s="64"/>
      <c r="G1896" s="68">
        <v>4643065.47</v>
      </c>
      <c r="H1896" s="69"/>
      <c r="I1896" s="69"/>
      <c r="J1896" s="69"/>
      <c r="K1896" s="64"/>
      <c r="L1896" s="65"/>
      <c r="M1896" s="64"/>
      <c r="N1896" s="64"/>
      <c r="O1896" s="64"/>
      <c r="P1896" s="64"/>
      <c r="Q1896" s="69"/>
      <c r="R1896" s="64"/>
      <c r="S1896" s="64"/>
    </row>
    <row r="1897" spans="1:19" hidden="1" x14ac:dyDescent="0.25">
      <c r="A1897" s="55">
        <v>386</v>
      </c>
      <c r="B1897" s="67" t="s">
        <v>924</v>
      </c>
      <c r="C1897" s="129">
        <f t="shared" si="205"/>
        <v>15293364.08</v>
      </c>
      <c r="D1897" s="63">
        <f t="shared" si="206"/>
        <v>320420.98</v>
      </c>
      <c r="E1897" s="64"/>
      <c r="F1897" s="64"/>
      <c r="G1897" s="64"/>
      <c r="H1897" s="64"/>
      <c r="I1897" s="64"/>
      <c r="J1897" s="64"/>
      <c r="K1897" s="64"/>
      <c r="L1897" s="65"/>
      <c r="M1897" s="64"/>
      <c r="N1897" s="64" t="s">
        <v>56</v>
      </c>
      <c r="O1897" s="68">
        <v>7675641.79</v>
      </c>
      <c r="P1897" s="64"/>
      <c r="Q1897" s="66">
        <v>7297301.3099999996</v>
      </c>
      <c r="R1897" s="64"/>
      <c r="S1897" s="64"/>
    </row>
    <row r="1898" spans="1:19" hidden="1" x14ac:dyDescent="0.25">
      <c r="A1898" s="55">
        <v>387</v>
      </c>
      <c r="B1898" s="67" t="s">
        <v>1059</v>
      </c>
      <c r="C1898" s="129">
        <f t="shared" si="205"/>
        <v>5016116.5</v>
      </c>
      <c r="D1898" s="63">
        <f t="shared" si="206"/>
        <v>105095.84</v>
      </c>
      <c r="E1898" s="64"/>
      <c r="F1898" s="64"/>
      <c r="G1898" s="64"/>
      <c r="H1898" s="64"/>
      <c r="I1898" s="64"/>
      <c r="J1898" s="64"/>
      <c r="K1898" s="64"/>
      <c r="L1898" s="65"/>
      <c r="M1898" s="64"/>
      <c r="N1898" s="64" t="s">
        <v>56</v>
      </c>
      <c r="O1898" s="68">
        <v>4911020.66</v>
      </c>
      <c r="P1898" s="64"/>
      <c r="Q1898" s="69"/>
      <c r="R1898" s="64"/>
      <c r="S1898" s="64"/>
    </row>
    <row r="1899" spans="1:19" hidden="1" x14ac:dyDescent="0.25">
      <c r="A1899" s="55">
        <v>388</v>
      </c>
      <c r="B1899" s="67" t="s">
        <v>1022</v>
      </c>
      <c r="C1899" s="129">
        <f t="shared" si="205"/>
        <v>17255588.780000001</v>
      </c>
      <c r="D1899" s="63">
        <f t="shared" si="206"/>
        <v>354117.18</v>
      </c>
      <c r="E1899" s="64">
        <v>353939.89</v>
      </c>
      <c r="F1899" s="64"/>
      <c r="G1899" s="64"/>
      <c r="H1899" s="64"/>
      <c r="I1899" s="64"/>
      <c r="J1899" s="64"/>
      <c r="K1899" s="64"/>
      <c r="L1899" s="65"/>
      <c r="M1899" s="64"/>
      <c r="N1899" s="64"/>
      <c r="O1899" s="68"/>
      <c r="P1899" s="64"/>
      <c r="Q1899" s="66"/>
      <c r="R1899" s="64">
        <v>16547531.710000001</v>
      </c>
      <c r="S1899" s="64"/>
    </row>
    <row r="1900" spans="1:19" hidden="1" x14ac:dyDescent="0.25">
      <c r="A1900" s="55">
        <v>389</v>
      </c>
      <c r="B1900" s="67" t="s">
        <v>1023</v>
      </c>
      <c r="C1900" s="129">
        <f t="shared" si="205"/>
        <v>3230156.59</v>
      </c>
      <c r="D1900" s="63">
        <f t="shared" si="206"/>
        <v>60115.08</v>
      </c>
      <c r="E1900" s="64">
        <v>360925.49</v>
      </c>
      <c r="F1900" s="69"/>
      <c r="G1900" s="69"/>
      <c r="H1900" s="66">
        <v>1910588.22</v>
      </c>
      <c r="I1900" s="66">
        <v>898527.8</v>
      </c>
      <c r="J1900" s="69"/>
      <c r="K1900" s="64"/>
      <c r="L1900" s="65"/>
      <c r="M1900" s="64"/>
      <c r="N1900" s="64"/>
      <c r="O1900" s="64"/>
      <c r="P1900" s="64"/>
      <c r="Q1900" s="68"/>
      <c r="R1900" s="64"/>
      <c r="S1900" s="64"/>
    </row>
    <row r="1901" spans="1:19" hidden="1" x14ac:dyDescent="0.25">
      <c r="A1901" s="55">
        <v>390</v>
      </c>
      <c r="B1901" s="67" t="s">
        <v>925</v>
      </c>
      <c r="C1901" s="129">
        <f t="shared" si="205"/>
        <v>10593552.24</v>
      </c>
      <c r="D1901" s="63">
        <f t="shared" si="206"/>
        <v>221952.24</v>
      </c>
      <c r="E1901" s="64"/>
      <c r="F1901" s="64"/>
      <c r="G1901" s="64"/>
      <c r="H1901" s="64"/>
      <c r="I1901" s="64"/>
      <c r="J1901" s="64"/>
      <c r="K1901" s="64"/>
      <c r="L1901" s="65"/>
      <c r="M1901" s="64"/>
      <c r="N1901" s="64"/>
      <c r="O1901" s="66"/>
      <c r="P1901" s="64"/>
      <c r="Q1901" s="69"/>
      <c r="R1901" s="64">
        <v>10371600</v>
      </c>
      <c r="S1901" s="64"/>
    </row>
    <row r="1902" spans="1:19" hidden="1" x14ac:dyDescent="0.25">
      <c r="A1902" s="55">
        <v>391</v>
      </c>
      <c r="B1902" s="67" t="s">
        <v>1024</v>
      </c>
      <c r="C1902" s="129">
        <f t="shared" si="205"/>
        <v>30015722.52</v>
      </c>
      <c r="D1902" s="63">
        <f t="shared" si="206"/>
        <v>599530.02</v>
      </c>
      <c r="E1902" s="64">
        <v>1400771.07</v>
      </c>
      <c r="F1902" s="64"/>
      <c r="G1902" s="64"/>
      <c r="H1902" s="64"/>
      <c r="I1902" s="64"/>
      <c r="J1902" s="64"/>
      <c r="K1902" s="64"/>
      <c r="L1902" s="65"/>
      <c r="M1902" s="64"/>
      <c r="N1902" s="64" t="s">
        <v>56</v>
      </c>
      <c r="O1902" s="66">
        <v>16206576.42</v>
      </c>
      <c r="P1902" s="64"/>
      <c r="Q1902" s="68">
        <v>11808845.01</v>
      </c>
      <c r="R1902" s="64"/>
      <c r="S1902" s="64"/>
    </row>
    <row r="1903" spans="1:19" hidden="1" x14ac:dyDescent="0.25">
      <c r="A1903" s="55">
        <v>392</v>
      </c>
      <c r="B1903" s="67" t="s">
        <v>524</v>
      </c>
      <c r="C1903" s="129">
        <f t="shared" si="205"/>
        <v>5107000</v>
      </c>
      <c r="D1903" s="63">
        <f>ROUND((F1903+G1903+H1903+I1903+J1903+K1903+M1903+O1903+P1903+Q1903+R1903+S1903)*0.0214,2)</f>
        <v>107000</v>
      </c>
      <c r="E1903" s="64"/>
      <c r="F1903" s="68"/>
      <c r="G1903" s="68">
        <v>5000000</v>
      </c>
      <c r="H1903" s="68"/>
      <c r="I1903" s="68"/>
      <c r="J1903" s="68"/>
      <c r="K1903" s="64"/>
      <c r="L1903" s="65"/>
      <c r="M1903" s="64"/>
      <c r="N1903" s="69"/>
      <c r="O1903" s="69"/>
      <c r="P1903" s="64"/>
      <c r="Q1903" s="66"/>
      <c r="R1903" s="64"/>
      <c r="S1903" s="64"/>
    </row>
    <row r="1904" spans="1:19" hidden="1" x14ac:dyDescent="0.25">
      <c r="A1904" s="55">
        <v>393</v>
      </c>
      <c r="B1904" s="67" t="s">
        <v>526</v>
      </c>
      <c r="C1904" s="129">
        <f t="shared" si="205"/>
        <v>9762579.4800000004</v>
      </c>
      <c r="D1904" s="63">
        <f>ROUND((F1904+G1904+H1904+I1904+J1904+K1904+M1904+O1904+P1904+Q1904+R1904+S1904)*0.0214,2)</f>
        <v>204542</v>
      </c>
      <c r="E1904" s="64"/>
      <c r="F1904" s="64"/>
      <c r="G1904" s="68">
        <v>9558037.4800000004</v>
      </c>
      <c r="H1904" s="68"/>
      <c r="I1904" s="68"/>
      <c r="J1904" s="68"/>
      <c r="K1904" s="64"/>
      <c r="L1904" s="65"/>
      <c r="M1904" s="64"/>
      <c r="N1904" s="59"/>
      <c r="O1904" s="78"/>
      <c r="P1904" s="64"/>
      <c r="Q1904" s="66"/>
      <c r="R1904" s="64"/>
      <c r="S1904" s="64"/>
    </row>
    <row r="1905" spans="1:19" hidden="1" x14ac:dyDescent="0.25">
      <c r="A1905" s="55">
        <v>394</v>
      </c>
      <c r="B1905" s="67" t="s">
        <v>527</v>
      </c>
      <c r="C1905" s="129">
        <f>ROUND(SUM(D1905+E1905+F1905+G1905+H1905+I1905+J1905+K1905+M1905+O1905+P1905+Q1905+R1905+S1905),2)</f>
        <v>2936638.12</v>
      </c>
      <c r="D1905" s="63">
        <f>ROUND((F1905+G1905+H1905+I1905+J1905+K1905+M1905+O1905+P1905+Q1905+R1905+S1905)*0.0214,2)</f>
        <v>61527.37</v>
      </c>
      <c r="E1905" s="64"/>
      <c r="F1905" s="66">
        <v>2875110.75</v>
      </c>
      <c r="G1905" s="64"/>
      <c r="H1905" s="64"/>
      <c r="I1905" s="64"/>
      <c r="J1905" s="64"/>
      <c r="K1905" s="64"/>
      <c r="L1905" s="65"/>
      <c r="M1905" s="64"/>
      <c r="N1905" s="64"/>
      <c r="O1905" s="66"/>
      <c r="P1905" s="64"/>
      <c r="Q1905" s="64"/>
      <c r="R1905" s="64"/>
      <c r="S1905" s="64"/>
    </row>
    <row r="1906" spans="1:19" hidden="1" x14ac:dyDescent="0.25">
      <c r="A1906" s="55">
        <v>395</v>
      </c>
      <c r="B1906" s="67" t="s">
        <v>528</v>
      </c>
      <c r="C1906" s="129">
        <f>ROUND(SUM(D1906+E1906+F1906+G1906+H1906+I1906+J1906+K1906+M1906+O1906+P1906+Q1906+R1906+S1906),2)</f>
        <v>14657380.82</v>
      </c>
      <c r="D1906" s="63">
        <f>ROUND((F1906+G1906+H1906+I1906+J1906+K1906+M1906+O1906+P1906+Q1906+R1906+S1906)*0.0214,2)</f>
        <v>307096.09000000003</v>
      </c>
      <c r="E1906" s="64"/>
      <c r="F1906" s="64"/>
      <c r="G1906" s="64"/>
      <c r="H1906" s="64">
        <v>6999680.3899999997</v>
      </c>
      <c r="I1906" s="64">
        <v>3347317.58</v>
      </c>
      <c r="J1906" s="64">
        <v>4003286.76</v>
      </c>
      <c r="K1906" s="64"/>
      <c r="L1906" s="65"/>
      <c r="M1906" s="64"/>
      <c r="N1906" s="64"/>
      <c r="O1906" s="66"/>
      <c r="P1906" s="64"/>
      <c r="Q1906" s="69"/>
      <c r="R1906" s="64"/>
      <c r="S1906" s="64"/>
    </row>
    <row r="1907" spans="1:19" hidden="1" x14ac:dyDescent="0.25">
      <c r="A1907" s="55">
        <v>396</v>
      </c>
      <c r="B1907" s="67" t="s">
        <v>1025</v>
      </c>
      <c r="C1907" s="129">
        <f t="shared" si="205"/>
        <v>8725999.4299999997</v>
      </c>
      <c r="D1907" s="63">
        <f t="shared" si="206"/>
        <v>166475.04999999999</v>
      </c>
      <c r="E1907" s="64">
        <v>780316.53</v>
      </c>
      <c r="F1907" s="64"/>
      <c r="G1907" s="64"/>
      <c r="H1907" s="64"/>
      <c r="I1907" s="64"/>
      <c r="J1907" s="64"/>
      <c r="K1907" s="64"/>
      <c r="L1907" s="65"/>
      <c r="M1907" s="64"/>
      <c r="N1907" s="64" t="s">
        <v>56</v>
      </c>
      <c r="O1907" s="66">
        <v>4929215.75</v>
      </c>
      <c r="P1907" s="68">
        <v>2849992.1</v>
      </c>
      <c r="Q1907" s="66"/>
      <c r="R1907" s="64"/>
      <c r="S1907" s="64"/>
    </row>
    <row r="1908" spans="1:19" hidden="1" x14ac:dyDescent="0.25">
      <c r="A1908" s="55">
        <v>397</v>
      </c>
      <c r="B1908" s="67" t="s">
        <v>532</v>
      </c>
      <c r="C1908" s="129">
        <f t="shared" si="205"/>
        <v>6209032.1699999999</v>
      </c>
      <c r="D1908" s="63">
        <f t="shared" si="206"/>
        <v>130089.38</v>
      </c>
      <c r="E1908" s="64"/>
      <c r="F1908" s="64"/>
      <c r="G1908" s="68">
        <v>6078942.79</v>
      </c>
      <c r="H1908" s="64"/>
      <c r="I1908" s="64"/>
      <c r="J1908" s="64"/>
      <c r="K1908" s="64"/>
      <c r="L1908" s="65"/>
      <c r="M1908" s="64"/>
      <c r="N1908" s="64"/>
      <c r="O1908" s="69"/>
      <c r="P1908" s="64"/>
      <c r="Q1908" s="69"/>
      <c r="R1908" s="64"/>
      <c r="S1908" s="64"/>
    </row>
    <row r="1909" spans="1:19" hidden="1" x14ac:dyDescent="0.25">
      <c r="A1909" s="55">
        <v>398</v>
      </c>
      <c r="B1909" s="67" t="s">
        <v>534</v>
      </c>
      <c r="C1909" s="129">
        <f>ROUND(SUM(D1909+E1909+F1909+G1909+H1909+I1909+J1909+K1909+M1909+O1909+P1909+Q1909+R1909+S1909),2)</f>
        <v>39566712.619999997</v>
      </c>
      <c r="D1909" s="63">
        <f>ROUND((F1909+G1909+H1909+I1909+J1909+K1909+M1909+O1909+P1909+Q1909+R1909+S1909)*0.0214,2)</f>
        <v>828987.32</v>
      </c>
      <c r="E1909" s="64"/>
      <c r="F1909" s="66">
        <v>3006623.6</v>
      </c>
      <c r="G1909" s="68">
        <v>9501667.4800000004</v>
      </c>
      <c r="H1909" s="68">
        <v>6897041.7400000002</v>
      </c>
      <c r="I1909" s="68">
        <v>3298234.75</v>
      </c>
      <c r="J1909" s="68">
        <v>3944585.23</v>
      </c>
      <c r="K1909" s="64"/>
      <c r="L1909" s="65"/>
      <c r="M1909" s="64"/>
      <c r="N1909" s="64" t="s">
        <v>56</v>
      </c>
      <c r="O1909" s="66">
        <v>12089572.5</v>
      </c>
      <c r="P1909" s="64"/>
      <c r="Q1909" s="69"/>
      <c r="R1909" s="64"/>
      <c r="S1909" s="64"/>
    </row>
    <row r="1910" spans="1:19" hidden="1" x14ac:dyDescent="0.25">
      <c r="A1910" s="55">
        <v>399</v>
      </c>
      <c r="B1910" s="67" t="s">
        <v>926</v>
      </c>
      <c r="C1910" s="129">
        <f t="shared" si="205"/>
        <v>30263092.52</v>
      </c>
      <c r="D1910" s="63">
        <f t="shared" si="206"/>
        <v>634061.27</v>
      </c>
      <c r="E1910" s="64"/>
      <c r="F1910" s="64"/>
      <c r="G1910" s="68">
        <v>14530760.140000001</v>
      </c>
      <c r="H1910" s="64"/>
      <c r="I1910" s="64"/>
      <c r="J1910" s="64"/>
      <c r="K1910" s="64"/>
      <c r="L1910" s="65"/>
      <c r="M1910" s="64"/>
      <c r="N1910" s="64"/>
      <c r="O1910" s="69"/>
      <c r="P1910" s="64"/>
      <c r="Q1910" s="102">
        <v>15098271.109999999</v>
      </c>
      <c r="R1910" s="64"/>
      <c r="S1910" s="64"/>
    </row>
    <row r="1911" spans="1:19" hidden="1" x14ac:dyDescent="0.25">
      <c r="A1911" s="55">
        <v>400</v>
      </c>
      <c r="B1911" s="67" t="s">
        <v>927</v>
      </c>
      <c r="C1911" s="129">
        <f t="shared" si="205"/>
        <v>26269308.449999999</v>
      </c>
      <c r="D1911" s="63">
        <f t="shared" si="206"/>
        <v>550384.96</v>
      </c>
      <c r="E1911" s="64"/>
      <c r="F1911" s="64"/>
      <c r="G1911" s="64"/>
      <c r="H1911" s="64"/>
      <c r="I1911" s="64"/>
      <c r="J1911" s="64"/>
      <c r="K1911" s="64"/>
      <c r="L1911" s="65"/>
      <c r="M1911" s="64"/>
      <c r="N1911" s="64" t="s">
        <v>56</v>
      </c>
      <c r="O1911" s="66">
        <v>14878080.630000001</v>
      </c>
      <c r="P1911" s="64"/>
      <c r="Q1911" s="68">
        <v>10840842.859999999</v>
      </c>
      <c r="R1911" s="64"/>
      <c r="S1911" s="64"/>
    </row>
    <row r="1912" spans="1:19" hidden="1" x14ac:dyDescent="0.25">
      <c r="A1912" s="55">
        <v>401</v>
      </c>
      <c r="B1912" s="67" t="s">
        <v>928</v>
      </c>
      <c r="C1912" s="129">
        <f t="shared" si="205"/>
        <v>28029009.719999999</v>
      </c>
      <c r="D1912" s="63">
        <f t="shared" si="206"/>
        <v>587253.57999999996</v>
      </c>
      <c r="E1912" s="64"/>
      <c r="F1912" s="64"/>
      <c r="G1912" s="64"/>
      <c r="H1912" s="64"/>
      <c r="I1912" s="64"/>
      <c r="J1912" s="64"/>
      <c r="K1912" s="64"/>
      <c r="L1912" s="65"/>
      <c r="M1912" s="64"/>
      <c r="N1912" s="64" t="s">
        <v>56</v>
      </c>
      <c r="O1912" s="66">
        <v>15874718.109999999</v>
      </c>
      <c r="P1912" s="64"/>
      <c r="Q1912" s="68">
        <v>11567038.029999999</v>
      </c>
      <c r="R1912" s="64"/>
      <c r="S1912" s="64"/>
    </row>
    <row r="1913" spans="1:19" hidden="1" x14ac:dyDescent="0.25">
      <c r="A1913" s="55">
        <v>402</v>
      </c>
      <c r="B1913" s="67" t="s">
        <v>929</v>
      </c>
      <c r="C1913" s="129">
        <f t="shared" si="205"/>
        <v>17049104.809999999</v>
      </c>
      <c r="D1913" s="63">
        <f t="shared" si="206"/>
        <v>357206.62</v>
      </c>
      <c r="E1913" s="64"/>
      <c r="F1913" s="64"/>
      <c r="G1913" s="69"/>
      <c r="H1913" s="64"/>
      <c r="I1913" s="64"/>
      <c r="J1913" s="64"/>
      <c r="K1913" s="64"/>
      <c r="L1913" s="65"/>
      <c r="M1913" s="64"/>
      <c r="N1913" s="64" t="s">
        <v>56</v>
      </c>
      <c r="O1913" s="68">
        <v>9656057.6199999992</v>
      </c>
      <c r="P1913" s="64"/>
      <c r="Q1913" s="66">
        <v>7035840.5700000003</v>
      </c>
      <c r="R1913" s="64"/>
      <c r="S1913" s="64"/>
    </row>
    <row r="1914" spans="1:19" hidden="1" x14ac:dyDescent="0.25">
      <c r="A1914" s="55">
        <v>403</v>
      </c>
      <c r="B1914" s="67" t="s">
        <v>930</v>
      </c>
      <c r="C1914" s="129">
        <f t="shared" si="205"/>
        <v>11332100.99</v>
      </c>
      <c r="D1914" s="63">
        <f t="shared" si="206"/>
        <v>237426.04</v>
      </c>
      <c r="E1914" s="64"/>
      <c r="F1914" s="64"/>
      <c r="G1914" s="64"/>
      <c r="H1914" s="64"/>
      <c r="I1914" s="64"/>
      <c r="J1914" s="64"/>
      <c r="K1914" s="64"/>
      <c r="L1914" s="65"/>
      <c r="M1914" s="64"/>
      <c r="N1914" s="64" t="s">
        <v>56</v>
      </c>
      <c r="O1914" s="66">
        <v>6418132.8799999999</v>
      </c>
      <c r="P1914" s="64"/>
      <c r="Q1914" s="66">
        <v>4676542.07</v>
      </c>
      <c r="R1914" s="64"/>
      <c r="S1914" s="64"/>
    </row>
    <row r="1915" spans="1:19" hidden="1" x14ac:dyDescent="0.25">
      <c r="A1915" s="55">
        <v>404</v>
      </c>
      <c r="B1915" s="67" t="s">
        <v>931</v>
      </c>
      <c r="C1915" s="129">
        <f t="shared" si="205"/>
        <v>44761692.299999997</v>
      </c>
      <c r="D1915" s="63">
        <f t="shared" si="206"/>
        <v>937830.64</v>
      </c>
      <c r="E1915" s="64"/>
      <c r="F1915" s="68">
        <v>3440691.9359999998</v>
      </c>
      <c r="G1915" s="68">
        <v>14493078.804</v>
      </c>
      <c r="H1915" s="64"/>
      <c r="I1915" s="64"/>
      <c r="J1915" s="64"/>
      <c r="K1915" s="64"/>
      <c r="L1915" s="65"/>
      <c r="M1915" s="64"/>
      <c r="N1915" s="64" t="s">
        <v>56</v>
      </c>
      <c r="O1915" s="66">
        <v>14130954.747</v>
      </c>
      <c r="P1915" s="64"/>
      <c r="Q1915" s="66">
        <v>11759136.174999999</v>
      </c>
      <c r="R1915" s="64"/>
      <c r="S1915" s="64"/>
    </row>
    <row r="1916" spans="1:19" hidden="1" x14ac:dyDescent="0.25">
      <c r="A1916" s="55">
        <v>405</v>
      </c>
      <c r="B1916" s="67" t="s">
        <v>535</v>
      </c>
      <c r="C1916" s="129">
        <f t="shared" si="205"/>
        <v>61905284.090000004</v>
      </c>
      <c r="D1916" s="63">
        <f t="shared" si="206"/>
        <v>1297016.92</v>
      </c>
      <c r="E1916" s="64"/>
      <c r="F1916" s="68">
        <v>4704102.91</v>
      </c>
      <c r="G1916" s="68">
        <v>14866118.15</v>
      </c>
      <c r="H1916" s="68">
        <v>10790973.02</v>
      </c>
      <c r="I1916" s="68">
        <v>5160351.8600000003</v>
      </c>
      <c r="J1916" s="68">
        <v>6171618.8399999999</v>
      </c>
      <c r="K1916" s="64"/>
      <c r="L1916" s="65"/>
      <c r="M1916" s="64"/>
      <c r="N1916" s="64" t="s">
        <v>56</v>
      </c>
      <c r="O1916" s="66">
        <v>18915102.390000001</v>
      </c>
      <c r="P1916" s="64"/>
      <c r="Q1916" s="69"/>
      <c r="R1916" s="64"/>
      <c r="S1916" s="64"/>
    </row>
    <row r="1917" spans="1:19" hidden="1" x14ac:dyDescent="0.25">
      <c r="A1917" s="55">
        <v>406</v>
      </c>
      <c r="B1917" s="67" t="s">
        <v>536</v>
      </c>
      <c r="C1917" s="129">
        <f t="shared" si="205"/>
        <v>18765547.829999998</v>
      </c>
      <c r="D1917" s="63">
        <f t="shared" si="206"/>
        <v>393168.91</v>
      </c>
      <c r="E1917" s="64"/>
      <c r="F1917" s="68">
        <v>1653516.86</v>
      </c>
      <c r="G1917" s="68">
        <v>5225518.54</v>
      </c>
      <c r="H1917" s="64"/>
      <c r="I1917" s="64"/>
      <c r="J1917" s="64"/>
      <c r="K1917" s="64"/>
      <c r="L1917" s="65"/>
      <c r="M1917" s="64"/>
      <c r="N1917" s="64" t="s">
        <v>56</v>
      </c>
      <c r="O1917" s="66">
        <v>6648757.7400000002</v>
      </c>
      <c r="P1917" s="64"/>
      <c r="Q1917" s="66">
        <v>4844585.78</v>
      </c>
      <c r="R1917" s="64"/>
      <c r="S1917" s="64"/>
    </row>
    <row r="1918" spans="1:19" hidden="1" x14ac:dyDescent="0.25">
      <c r="A1918" s="55">
        <v>407</v>
      </c>
      <c r="B1918" s="67" t="s">
        <v>537</v>
      </c>
      <c r="C1918" s="129">
        <f t="shared" si="205"/>
        <v>9578226.1400000006</v>
      </c>
      <c r="D1918" s="63">
        <f t="shared" si="206"/>
        <v>200679.5</v>
      </c>
      <c r="E1918" s="64"/>
      <c r="F1918" s="66">
        <v>2386224.46</v>
      </c>
      <c r="G1918" s="69"/>
      <c r="H1918" s="64"/>
      <c r="I1918" s="64"/>
      <c r="J1918" s="64"/>
      <c r="K1918" s="64"/>
      <c r="L1918" s="65"/>
      <c r="M1918" s="64"/>
      <c r="N1918" s="64"/>
      <c r="O1918" s="69"/>
      <c r="P1918" s="64"/>
      <c r="Q1918" s="66">
        <v>6991322.1799999997</v>
      </c>
      <c r="R1918" s="64"/>
      <c r="S1918" s="64"/>
    </row>
    <row r="1919" spans="1:19" hidden="1" x14ac:dyDescent="0.25">
      <c r="A1919" s="55">
        <v>408</v>
      </c>
      <c r="B1919" s="67" t="s">
        <v>538</v>
      </c>
      <c r="C1919" s="129">
        <f t="shared" si="205"/>
        <v>21627150.670000002</v>
      </c>
      <c r="D1919" s="63">
        <f t="shared" si="206"/>
        <v>453124.17</v>
      </c>
      <c r="E1919" s="64"/>
      <c r="F1919" s="69"/>
      <c r="G1919" s="69"/>
      <c r="H1919" s="69">
        <v>5638576.9400000004</v>
      </c>
      <c r="I1919" s="69">
        <v>2696464.97</v>
      </c>
      <c r="J1919" s="66">
        <v>3158536.28</v>
      </c>
      <c r="K1919" s="64"/>
      <c r="L1919" s="65"/>
      <c r="M1919" s="64"/>
      <c r="N1919" s="64" t="s">
        <v>56</v>
      </c>
      <c r="O1919" s="66">
        <v>9680448.3100000005</v>
      </c>
      <c r="P1919" s="64"/>
      <c r="Q1919" s="68"/>
      <c r="R1919" s="64"/>
      <c r="S1919" s="64"/>
    </row>
    <row r="1920" spans="1:19" hidden="1" x14ac:dyDescent="0.25">
      <c r="A1920" s="55">
        <v>409</v>
      </c>
      <c r="B1920" s="67" t="s">
        <v>539</v>
      </c>
      <c r="C1920" s="129">
        <f t="shared" si="205"/>
        <v>21907160.920000002</v>
      </c>
      <c r="D1920" s="63">
        <f t="shared" si="206"/>
        <v>458990.84</v>
      </c>
      <c r="E1920" s="64"/>
      <c r="F1920" s="69"/>
      <c r="G1920" s="69"/>
      <c r="H1920" s="64">
        <v>5711580.5099999998</v>
      </c>
      <c r="I1920" s="64">
        <v>2731376.54</v>
      </c>
      <c r="J1920" s="68">
        <v>3199430.37</v>
      </c>
      <c r="K1920" s="64"/>
      <c r="L1920" s="65"/>
      <c r="M1920" s="64"/>
      <c r="N1920" s="64" t="s">
        <v>56</v>
      </c>
      <c r="O1920" s="66">
        <v>9805782.6600000001</v>
      </c>
      <c r="P1920" s="64"/>
      <c r="Q1920" s="66"/>
      <c r="R1920" s="64"/>
      <c r="S1920" s="64"/>
    </row>
    <row r="1921" spans="1:19" hidden="1" x14ac:dyDescent="0.25">
      <c r="A1921" s="55">
        <v>410</v>
      </c>
      <c r="B1921" s="67" t="s">
        <v>540</v>
      </c>
      <c r="C1921" s="129">
        <f t="shared" si="205"/>
        <v>3391659.92</v>
      </c>
      <c r="D1921" s="63">
        <f t="shared" si="206"/>
        <v>71060.820000000007</v>
      </c>
      <c r="E1921" s="64"/>
      <c r="F1921" s="66">
        <v>3320599.1</v>
      </c>
      <c r="G1921" s="64"/>
      <c r="H1921" s="64"/>
      <c r="I1921" s="64"/>
      <c r="J1921" s="64"/>
      <c r="K1921" s="64"/>
      <c r="L1921" s="65"/>
      <c r="M1921" s="64"/>
      <c r="N1921" s="64"/>
      <c r="O1921" s="64"/>
      <c r="P1921" s="64"/>
      <c r="Q1921" s="69"/>
      <c r="R1921" s="64"/>
      <c r="S1921" s="64"/>
    </row>
    <row r="1922" spans="1:19" hidden="1" x14ac:dyDescent="0.25">
      <c r="A1922" s="55">
        <v>411</v>
      </c>
      <c r="B1922" s="67" t="s">
        <v>932</v>
      </c>
      <c r="C1922" s="129">
        <f t="shared" si="205"/>
        <v>16890488.66</v>
      </c>
      <c r="D1922" s="63">
        <f t="shared" si="206"/>
        <v>353883.35</v>
      </c>
      <c r="E1922" s="64"/>
      <c r="F1922" s="64"/>
      <c r="G1922" s="64"/>
      <c r="H1922" s="64"/>
      <c r="I1922" s="64"/>
      <c r="J1922" s="69"/>
      <c r="K1922" s="64"/>
      <c r="L1922" s="65"/>
      <c r="M1922" s="64"/>
      <c r="N1922" s="64" t="s">
        <v>56</v>
      </c>
      <c r="O1922" s="66">
        <v>9566222.5999999996</v>
      </c>
      <c r="P1922" s="64"/>
      <c r="Q1922" s="66">
        <v>6970382.71</v>
      </c>
      <c r="R1922" s="64"/>
      <c r="S1922" s="64"/>
    </row>
    <row r="1923" spans="1:19" hidden="1" x14ac:dyDescent="0.25">
      <c r="A1923" s="55">
        <v>412</v>
      </c>
      <c r="B1923" s="67" t="s">
        <v>933</v>
      </c>
      <c r="C1923" s="129">
        <f t="shared" si="205"/>
        <v>26419453.719999999</v>
      </c>
      <c r="D1923" s="63">
        <f t="shared" si="206"/>
        <v>553530.75</v>
      </c>
      <c r="E1923" s="64"/>
      <c r="F1923" s="68">
        <v>2690782.2479999997</v>
      </c>
      <c r="G1923" s="64"/>
      <c r="H1923" s="64"/>
      <c r="I1923" s="64"/>
      <c r="J1923" s="69"/>
      <c r="K1923" s="64"/>
      <c r="L1923" s="65"/>
      <c r="M1923" s="64"/>
      <c r="N1923" s="64" t="s">
        <v>56</v>
      </c>
      <c r="O1923" s="66">
        <v>10944207.131000001</v>
      </c>
      <c r="P1923" s="64"/>
      <c r="Q1923" s="66">
        <v>12230933.594999999</v>
      </c>
      <c r="R1923" s="64"/>
      <c r="S1923" s="64"/>
    </row>
    <row r="1924" spans="1:19" hidden="1" x14ac:dyDescent="0.25">
      <c r="A1924" s="55">
        <v>413</v>
      </c>
      <c r="B1924" s="67" t="s">
        <v>934</v>
      </c>
      <c r="C1924" s="129">
        <f t="shared" si="205"/>
        <v>4642543.29</v>
      </c>
      <c r="D1924" s="63">
        <f t="shared" si="206"/>
        <v>97268.87</v>
      </c>
      <c r="E1924" s="64"/>
      <c r="F1924" s="69"/>
      <c r="G1924" s="64"/>
      <c r="H1924" s="64"/>
      <c r="I1924" s="64"/>
      <c r="J1924" s="64"/>
      <c r="K1924" s="64"/>
      <c r="L1924" s="65"/>
      <c r="M1924" s="64"/>
      <c r="N1924" s="64"/>
      <c r="O1924" s="64"/>
      <c r="P1924" s="64"/>
      <c r="Q1924" s="68">
        <v>4545274.42</v>
      </c>
      <c r="R1924" s="64"/>
      <c r="S1924" s="64"/>
    </row>
    <row r="1925" spans="1:19" hidden="1" x14ac:dyDescent="0.25">
      <c r="A1925" s="55">
        <v>414</v>
      </c>
      <c r="B1925" s="67" t="s">
        <v>935</v>
      </c>
      <c r="C1925" s="129">
        <f t="shared" si="205"/>
        <v>15203747.109999999</v>
      </c>
      <c r="D1925" s="63">
        <f t="shared" si="206"/>
        <v>318543.35999999999</v>
      </c>
      <c r="E1925" s="64"/>
      <c r="F1925" s="68">
        <v>2610934.128</v>
      </c>
      <c r="G1925" s="64"/>
      <c r="H1925" s="64"/>
      <c r="I1925" s="64"/>
      <c r="J1925" s="64"/>
      <c r="K1925" s="64"/>
      <c r="L1925" s="65"/>
      <c r="M1925" s="64"/>
      <c r="N1925" s="64"/>
      <c r="O1925" s="69"/>
      <c r="P1925" s="64"/>
      <c r="Q1925" s="66">
        <v>12274269.619999999</v>
      </c>
      <c r="R1925" s="64"/>
      <c r="S1925" s="64"/>
    </row>
    <row r="1926" spans="1:19" hidden="1" x14ac:dyDescent="0.25">
      <c r="A1926" s="55">
        <v>415</v>
      </c>
      <c r="B1926" s="67" t="s">
        <v>541</v>
      </c>
      <c r="C1926" s="129">
        <f t="shared" si="205"/>
        <v>19216915.25</v>
      </c>
      <c r="D1926" s="63">
        <f t="shared" si="206"/>
        <v>402625.79</v>
      </c>
      <c r="E1926" s="64"/>
      <c r="F1926" s="68">
        <v>3105392.89</v>
      </c>
      <c r="G1926" s="66">
        <v>8689907.4100000001</v>
      </c>
      <c r="H1926" s="68">
        <v>2715239.21</v>
      </c>
      <c r="I1926" s="68">
        <v>2189458.58</v>
      </c>
      <c r="J1926" s="68">
        <v>2114291.37</v>
      </c>
      <c r="K1926" s="64"/>
      <c r="L1926" s="65"/>
      <c r="M1926" s="64"/>
      <c r="N1926" s="64"/>
      <c r="O1926" s="64"/>
      <c r="P1926" s="64"/>
      <c r="Q1926" s="64"/>
      <c r="R1926" s="64"/>
      <c r="S1926" s="64"/>
    </row>
    <row r="1927" spans="1:19" hidden="1" x14ac:dyDescent="0.25">
      <c r="A1927" s="55">
        <v>416</v>
      </c>
      <c r="B1927" s="67" t="s">
        <v>543</v>
      </c>
      <c r="C1927" s="129">
        <f t="shared" si="205"/>
        <v>49538113.090000004</v>
      </c>
      <c r="D1927" s="63">
        <f t="shared" si="206"/>
        <v>1037904.46</v>
      </c>
      <c r="E1927" s="64"/>
      <c r="F1927" s="66">
        <v>3147840.63</v>
      </c>
      <c r="G1927" s="68">
        <v>10001777.810000001</v>
      </c>
      <c r="H1927" s="68">
        <v>7260040.9000000004</v>
      </c>
      <c r="I1927" s="68">
        <v>3471913.43</v>
      </c>
      <c r="J1927" s="68">
        <v>4152263.77</v>
      </c>
      <c r="K1927" s="64"/>
      <c r="L1927" s="65"/>
      <c r="M1927" s="64"/>
      <c r="N1927" s="64" t="s">
        <v>56</v>
      </c>
      <c r="O1927" s="66">
        <v>12725933.77</v>
      </c>
      <c r="P1927" s="64"/>
      <c r="Q1927" s="66">
        <v>7740438.3200000003</v>
      </c>
      <c r="R1927" s="64"/>
      <c r="S1927" s="64"/>
    </row>
    <row r="1928" spans="1:19" hidden="1" x14ac:dyDescent="0.25">
      <c r="A1928" s="55">
        <v>417</v>
      </c>
      <c r="B1928" s="67" t="s">
        <v>544</v>
      </c>
      <c r="C1928" s="129">
        <f t="shared" si="205"/>
        <v>38406565.07</v>
      </c>
      <c r="D1928" s="63">
        <f t="shared" si="206"/>
        <v>804680.33</v>
      </c>
      <c r="E1928" s="64"/>
      <c r="F1928" s="68">
        <v>4222209.8499999996</v>
      </c>
      <c r="G1928" s="68">
        <v>13415420.17</v>
      </c>
      <c r="H1928" s="68">
        <v>9737918.6999999993</v>
      </c>
      <c r="I1928" s="68">
        <v>4656889.8499999996</v>
      </c>
      <c r="J1928" s="68">
        <v>5569446.1699999999</v>
      </c>
      <c r="K1928" s="64"/>
      <c r="L1928" s="65"/>
      <c r="M1928" s="64"/>
      <c r="N1928" s="64"/>
      <c r="O1928" s="64"/>
      <c r="P1928" s="64"/>
      <c r="Q1928" s="69"/>
      <c r="R1928" s="64"/>
      <c r="S1928" s="64"/>
    </row>
    <row r="1929" spans="1:19" hidden="1" x14ac:dyDescent="0.25">
      <c r="A1929" s="55">
        <v>418</v>
      </c>
      <c r="B1929" s="67" t="s">
        <v>936</v>
      </c>
      <c r="C1929" s="129">
        <f t="shared" si="205"/>
        <v>28646671.399999999</v>
      </c>
      <c r="D1929" s="63">
        <f t="shared" si="206"/>
        <v>600194.6</v>
      </c>
      <c r="E1929" s="64"/>
      <c r="F1929" s="66"/>
      <c r="G1929" s="66">
        <v>14553710.640000001</v>
      </c>
      <c r="H1929" s="64"/>
      <c r="I1929" s="64"/>
      <c r="J1929" s="64"/>
      <c r="K1929" s="64"/>
      <c r="L1929" s="65"/>
      <c r="M1929" s="64"/>
      <c r="N1929" s="64"/>
      <c r="O1929" s="64"/>
      <c r="P1929" s="64"/>
      <c r="Q1929" s="66">
        <v>13492766.16</v>
      </c>
      <c r="R1929" s="64"/>
      <c r="S1929" s="64"/>
    </row>
    <row r="1930" spans="1:19" hidden="1" x14ac:dyDescent="0.25">
      <c r="A1930" s="55">
        <v>419</v>
      </c>
      <c r="B1930" s="67" t="s">
        <v>937</v>
      </c>
      <c r="C1930" s="129">
        <f t="shared" si="205"/>
        <v>9348955.2599999998</v>
      </c>
      <c r="D1930" s="63">
        <f t="shared" si="206"/>
        <v>195875.9</v>
      </c>
      <c r="E1930" s="64"/>
      <c r="F1930" s="69"/>
      <c r="G1930" s="68">
        <v>2700000</v>
      </c>
      <c r="H1930" s="64">
        <v>1700000</v>
      </c>
      <c r="I1930" s="64">
        <v>600000</v>
      </c>
      <c r="J1930" s="64">
        <v>1000000</v>
      </c>
      <c r="K1930" s="64"/>
      <c r="L1930" s="65"/>
      <c r="M1930" s="64"/>
      <c r="N1930" s="64"/>
      <c r="O1930" s="68"/>
      <c r="P1930" s="68">
        <v>3153079.36</v>
      </c>
      <c r="Q1930" s="66"/>
      <c r="R1930" s="64"/>
      <c r="S1930" s="64"/>
    </row>
    <row r="1931" spans="1:19" hidden="1" x14ac:dyDescent="0.25">
      <c r="A1931" s="55">
        <v>420</v>
      </c>
      <c r="B1931" s="67" t="s">
        <v>547</v>
      </c>
      <c r="C1931" s="129">
        <f t="shared" ref="C1931:C1966" si="207">ROUND(SUM(D1931+E1931+F1931+G1931+H1931+I1931+J1931+K1931+M1931+O1931+P1931+Q1931+R1931+S1931),2)</f>
        <v>12238219.380000001</v>
      </c>
      <c r="D1931" s="63">
        <f t="shared" ref="D1931:D1966" si="208">ROUND((F1931+G1931+H1931+I1931+J1931+K1931+M1931+O1931+P1931+Q1931+R1931+S1931)*0.0214,2)</f>
        <v>256410.71</v>
      </c>
      <c r="E1931" s="64"/>
      <c r="F1931" s="66"/>
      <c r="G1931" s="64"/>
      <c r="H1931" s="64"/>
      <c r="I1931" s="64"/>
      <c r="J1931" s="64"/>
      <c r="K1931" s="64"/>
      <c r="L1931" s="65"/>
      <c r="M1931" s="64"/>
      <c r="N1931" s="64"/>
      <c r="O1931" s="64"/>
      <c r="P1931" s="64"/>
      <c r="Q1931" s="66"/>
      <c r="R1931" s="64">
        <v>11981808.67</v>
      </c>
      <c r="S1931" s="64"/>
    </row>
    <row r="1932" spans="1:19" hidden="1" x14ac:dyDescent="0.25">
      <c r="A1932" s="55">
        <v>421</v>
      </c>
      <c r="B1932" s="67" t="s">
        <v>548</v>
      </c>
      <c r="C1932" s="129">
        <f t="shared" si="207"/>
        <v>2757780</v>
      </c>
      <c r="D1932" s="63">
        <f>ROUND((F1932+G1932+H1932+I1932+J1932+K1932+M1932+O1932+P1932+Q1932+R1932+S1932)*0.0214,2)</f>
        <v>57780</v>
      </c>
      <c r="E1932" s="64"/>
      <c r="F1932" s="64"/>
      <c r="G1932" s="68">
        <v>2700000</v>
      </c>
      <c r="H1932" s="68"/>
      <c r="I1932" s="64"/>
      <c r="J1932" s="64"/>
      <c r="K1932" s="64"/>
      <c r="L1932" s="65"/>
      <c r="M1932" s="64"/>
      <c r="N1932" s="64"/>
      <c r="O1932" s="68"/>
      <c r="P1932" s="64"/>
      <c r="Q1932" s="66"/>
      <c r="R1932" s="64"/>
      <c r="S1932" s="64"/>
    </row>
    <row r="1933" spans="1:19" hidden="1" x14ac:dyDescent="0.25">
      <c r="A1933" s="55">
        <v>422</v>
      </c>
      <c r="B1933" s="67" t="s">
        <v>1026</v>
      </c>
      <c r="C1933" s="129">
        <f t="shared" si="207"/>
        <v>16591166.539999999</v>
      </c>
      <c r="D1933" s="63">
        <f t="shared" si="208"/>
        <v>331389.74</v>
      </c>
      <c r="E1933" s="64">
        <v>774275.09</v>
      </c>
      <c r="F1933" s="69"/>
      <c r="G1933" s="69"/>
      <c r="H1933" s="69"/>
      <c r="I1933" s="69"/>
      <c r="J1933" s="69"/>
      <c r="K1933" s="64"/>
      <c r="L1933" s="65"/>
      <c r="M1933" s="64"/>
      <c r="N1933" s="64" t="s">
        <v>56</v>
      </c>
      <c r="O1933" s="66">
        <v>7396658.4699999997</v>
      </c>
      <c r="P1933" s="68">
        <v>2699303.14</v>
      </c>
      <c r="Q1933" s="66">
        <v>5389540.0999999996</v>
      </c>
      <c r="R1933" s="64"/>
      <c r="S1933" s="64"/>
    </row>
    <row r="1934" spans="1:19" hidden="1" x14ac:dyDescent="0.25">
      <c r="A1934" s="55">
        <v>423</v>
      </c>
      <c r="B1934" s="67" t="s">
        <v>939</v>
      </c>
      <c r="C1934" s="129">
        <f t="shared" si="207"/>
        <v>2738795.19</v>
      </c>
      <c r="D1934" s="63">
        <f t="shared" si="208"/>
        <v>57382.239999999998</v>
      </c>
      <c r="E1934" s="64"/>
      <c r="F1934" s="69"/>
      <c r="G1934" s="69"/>
      <c r="H1934" s="69"/>
      <c r="I1934" s="69"/>
      <c r="J1934" s="69"/>
      <c r="K1934" s="64"/>
      <c r="L1934" s="65"/>
      <c r="M1934" s="64"/>
      <c r="N1934" s="64"/>
      <c r="O1934" s="64"/>
      <c r="P1934" s="68">
        <v>2681412.9500000002</v>
      </c>
      <c r="Q1934" s="64"/>
      <c r="R1934" s="64"/>
      <c r="S1934" s="64"/>
    </row>
    <row r="1935" spans="1:19" hidden="1" x14ac:dyDescent="0.25">
      <c r="A1935" s="55">
        <v>424</v>
      </c>
      <c r="B1935" s="67" t="s">
        <v>1044</v>
      </c>
      <c r="C1935" s="129">
        <f t="shared" si="207"/>
        <v>1125172.76</v>
      </c>
      <c r="D1935" s="63">
        <f>ROUND((F1935+G1935+H1935+I1935+J1935+K1935+M1935+O1935+P1935+Q1935+R1935+S1935)*0.0214,2)</f>
        <v>23574.21</v>
      </c>
      <c r="E1935" s="64"/>
      <c r="F1935" s="64"/>
      <c r="G1935" s="68">
        <v>1101598.55</v>
      </c>
      <c r="H1935" s="68"/>
      <c r="I1935" s="68"/>
      <c r="J1935" s="68"/>
      <c r="K1935" s="64"/>
      <c r="L1935" s="65"/>
      <c r="M1935" s="64"/>
      <c r="N1935" s="64"/>
      <c r="O1935" s="69"/>
      <c r="P1935" s="68"/>
      <c r="Q1935" s="64"/>
      <c r="R1935" s="64"/>
      <c r="S1935" s="64"/>
    </row>
    <row r="1936" spans="1:19" hidden="1" x14ac:dyDescent="0.25">
      <c r="A1936" s="55">
        <v>425</v>
      </c>
      <c r="B1936" s="67" t="s">
        <v>550</v>
      </c>
      <c r="C1936" s="129">
        <f>ROUND(SUM(D1936+E1936+F1936+G1936+H1936+I1936+J1936+K1936+M1936+O1936+P1936+Q1936+R1936+S1936),2)</f>
        <v>5100564.88</v>
      </c>
      <c r="D1936" s="63">
        <f>ROUND((F1936+G1936+H1936+I1936+J1936+K1936+M1936+O1936+P1936+Q1936+R1936+S1936)*0.0214,2)</f>
        <v>106865.17</v>
      </c>
      <c r="E1936" s="64"/>
      <c r="F1936" s="64"/>
      <c r="G1936" s="68">
        <v>2446287.38</v>
      </c>
      <c r="H1936" s="68">
        <v>1235012.5900000001</v>
      </c>
      <c r="I1936" s="68">
        <v>647001.53</v>
      </c>
      <c r="J1936" s="68">
        <v>665398.21</v>
      </c>
      <c r="K1936" s="64"/>
      <c r="L1936" s="65"/>
      <c r="M1936" s="64"/>
      <c r="N1936" s="64"/>
      <c r="O1936" s="69"/>
      <c r="P1936" s="68"/>
      <c r="Q1936" s="64"/>
      <c r="R1936" s="64"/>
      <c r="S1936" s="64"/>
    </row>
    <row r="1937" spans="1:20" hidden="1" x14ac:dyDescent="0.25">
      <c r="A1937" s="55">
        <v>426</v>
      </c>
      <c r="B1937" s="67" t="s">
        <v>1045</v>
      </c>
      <c r="C1937" s="129">
        <f t="shared" si="207"/>
        <v>20310841.629999999</v>
      </c>
      <c r="D1937" s="63">
        <f t="shared" si="208"/>
        <v>425545.34</v>
      </c>
      <c r="E1937" s="64"/>
      <c r="F1937" s="69"/>
      <c r="G1937" s="64"/>
      <c r="H1937" s="64"/>
      <c r="I1937" s="64"/>
      <c r="J1937" s="64"/>
      <c r="K1937" s="64"/>
      <c r="L1937" s="65"/>
      <c r="M1937" s="64"/>
      <c r="N1937" s="64"/>
      <c r="O1937" s="64"/>
      <c r="P1937" s="68"/>
      <c r="Q1937" s="64">
        <v>19885296.289999999</v>
      </c>
      <c r="R1937" s="64"/>
      <c r="S1937" s="64"/>
    </row>
    <row r="1938" spans="1:20" hidden="1" x14ac:dyDescent="0.25">
      <c r="A1938" s="55">
        <v>427</v>
      </c>
      <c r="B1938" s="67" t="s">
        <v>940</v>
      </c>
      <c r="C1938" s="129">
        <f t="shared" si="207"/>
        <v>32555374.329999998</v>
      </c>
      <c r="D1938" s="63">
        <f t="shared" si="208"/>
        <v>682088.32</v>
      </c>
      <c r="E1938" s="64"/>
      <c r="F1938" s="66">
        <v>3164125.61</v>
      </c>
      <c r="G1938" s="68">
        <v>9501750.4700000007</v>
      </c>
      <c r="H1938" s="64"/>
      <c r="I1938" s="64"/>
      <c r="J1938" s="68">
        <v>3119253.63</v>
      </c>
      <c r="K1938" s="64"/>
      <c r="L1938" s="65"/>
      <c r="M1938" s="64"/>
      <c r="N1938" s="64"/>
      <c r="O1938" s="64"/>
      <c r="P1938" s="64"/>
      <c r="Q1938" s="69"/>
      <c r="R1938" s="64">
        <v>16088156.300000001</v>
      </c>
      <c r="S1938" s="64"/>
    </row>
    <row r="1939" spans="1:20" hidden="1" x14ac:dyDescent="0.25">
      <c r="A1939" s="55">
        <v>428</v>
      </c>
      <c r="B1939" s="67" t="s">
        <v>941</v>
      </c>
      <c r="C1939" s="129">
        <f t="shared" si="207"/>
        <v>5635920.1799999997</v>
      </c>
      <c r="D1939" s="63">
        <f t="shared" si="208"/>
        <v>118081.74</v>
      </c>
      <c r="E1939" s="64"/>
      <c r="F1939" s="64"/>
      <c r="G1939" s="64"/>
      <c r="H1939" s="64"/>
      <c r="I1939" s="64"/>
      <c r="J1939" s="68">
        <v>5517838.4399999995</v>
      </c>
      <c r="K1939" s="64"/>
      <c r="L1939" s="65"/>
      <c r="M1939" s="64"/>
      <c r="N1939" s="64"/>
      <c r="O1939" s="69"/>
      <c r="P1939" s="64"/>
      <c r="Q1939" s="69"/>
      <c r="R1939" s="64"/>
      <c r="S1939" s="64"/>
    </row>
    <row r="1940" spans="1:20" hidden="1" x14ac:dyDescent="0.25">
      <c r="A1940" s="55">
        <v>429</v>
      </c>
      <c r="B1940" s="67" t="s">
        <v>942</v>
      </c>
      <c r="C1940" s="129">
        <f t="shared" si="207"/>
        <v>18473833.309999999</v>
      </c>
      <c r="D1940" s="63">
        <f t="shared" si="208"/>
        <v>387057.01</v>
      </c>
      <c r="E1940" s="64"/>
      <c r="F1940" s="68">
        <v>3470046.8879999998</v>
      </c>
      <c r="G1940" s="68">
        <v>14616729.407</v>
      </c>
      <c r="H1940" s="64"/>
      <c r="I1940" s="64"/>
      <c r="J1940" s="64"/>
      <c r="K1940" s="64"/>
      <c r="L1940" s="65"/>
      <c r="M1940" s="64"/>
      <c r="N1940" s="64"/>
      <c r="O1940" s="68"/>
      <c r="P1940" s="69"/>
      <c r="Q1940" s="68"/>
      <c r="R1940" s="64"/>
      <c r="S1940" s="64"/>
    </row>
    <row r="1941" spans="1:20" hidden="1" x14ac:dyDescent="0.25">
      <c r="A1941" s="55">
        <v>430</v>
      </c>
      <c r="B1941" s="67" t="s">
        <v>943</v>
      </c>
      <c r="C1941" s="129">
        <f t="shared" si="207"/>
        <v>30927414.940000001</v>
      </c>
      <c r="D1941" s="63">
        <f t="shared" si="208"/>
        <v>647979.91</v>
      </c>
      <c r="E1941" s="64"/>
      <c r="F1941" s="66">
        <v>2514467.4300000002</v>
      </c>
      <c r="G1941" s="69"/>
      <c r="H1941" s="64"/>
      <c r="I1941" s="64"/>
      <c r="J1941" s="69"/>
      <c r="K1941" s="64"/>
      <c r="L1941" s="65"/>
      <c r="M1941" s="64"/>
      <c r="N1941" s="64" t="s">
        <v>56</v>
      </c>
      <c r="O1941" s="68">
        <v>10261526.199999999</v>
      </c>
      <c r="P1941" s="64"/>
      <c r="Q1941" s="68"/>
      <c r="R1941" s="64">
        <v>17503441.399999999</v>
      </c>
      <c r="S1941" s="64"/>
      <c r="T1941" s="117">
        <f>3480.7*950.53*76%</f>
        <v>2514467.4259599997</v>
      </c>
    </row>
    <row r="1942" spans="1:20" hidden="1" x14ac:dyDescent="0.25">
      <c r="A1942" s="55">
        <v>431</v>
      </c>
      <c r="B1942" s="67" t="s">
        <v>944</v>
      </c>
      <c r="C1942" s="129">
        <f t="shared" si="207"/>
        <v>16112867.359999999</v>
      </c>
      <c r="D1942" s="63">
        <f t="shared" si="208"/>
        <v>337590.92</v>
      </c>
      <c r="E1942" s="64"/>
      <c r="F1942" s="66">
        <v>4047775.64</v>
      </c>
      <c r="G1942" s="69"/>
      <c r="H1942" s="64"/>
      <c r="I1942" s="64"/>
      <c r="J1942" s="64"/>
      <c r="K1942" s="64"/>
      <c r="L1942" s="65"/>
      <c r="M1942" s="64"/>
      <c r="N1942" s="64"/>
      <c r="O1942" s="69"/>
      <c r="P1942" s="64"/>
      <c r="Q1942" s="66">
        <v>11727500.800000001</v>
      </c>
      <c r="R1942" s="64"/>
      <c r="S1942" s="64"/>
    </row>
    <row r="1943" spans="1:20" hidden="1" x14ac:dyDescent="0.25">
      <c r="A1943" s="55">
        <v>432</v>
      </c>
      <c r="B1943" s="67" t="s">
        <v>945</v>
      </c>
      <c r="C1943" s="129">
        <f t="shared" si="207"/>
        <v>11338481.01</v>
      </c>
      <c r="D1943" s="63">
        <f t="shared" si="208"/>
        <v>237559.72</v>
      </c>
      <c r="E1943" s="64"/>
      <c r="F1943" s="69"/>
      <c r="G1943" s="68">
        <v>11100921.290999999</v>
      </c>
      <c r="H1943" s="64"/>
      <c r="I1943" s="64"/>
      <c r="J1943" s="64"/>
      <c r="K1943" s="64"/>
      <c r="L1943" s="65"/>
      <c r="M1943" s="64"/>
      <c r="N1943" s="64"/>
      <c r="O1943" s="69"/>
      <c r="P1943" s="64"/>
      <c r="Q1943" s="69"/>
      <c r="R1943" s="64"/>
      <c r="S1943" s="64"/>
    </row>
    <row r="1944" spans="1:20" hidden="1" x14ac:dyDescent="0.25">
      <c r="A1944" s="55">
        <v>433</v>
      </c>
      <c r="B1944" s="67" t="s">
        <v>946</v>
      </c>
      <c r="C1944" s="129">
        <f t="shared" si="207"/>
        <v>11475041.119999999</v>
      </c>
      <c r="D1944" s="63">
        <f t="shared" si="208"/>
        <v>240420.87</v>
      </c>
      <c r="E1944" s="64"/>
      <c r="F1944" s="69"/>
      <c r="G1944" s="68">
        <v>11234620.25</v>
      </c>
      <c r="H1944" s="64"/>
      <c r="I1944" s="64"/>
      <c r="J1944" s="64"/>
      <c r="K1944" s="64"/>
      <c r="L1944" s="65"/>
      <c r="M1944" s="64"/>
      <c r="N1944" s="64"/>
      <c r="O1944" s="68"/>
      <c r="P1944" s="64"/>
      <c r="Q1944" s="66"/>
      <c r="R1944" s="64"/>
      <c r="S1944" s="64"/>
    </row>
    <row r="1945" spans="1:20" hidden="1" x14ac:dyDescent="0.25">
      <c r="A1945" s="55">
        <v>434</v>
      </c>
      <c r="B1945" s="67" t="s">
        <v>947</v>
      </c>
      <c r="C1945" s="129">
        <f t="shared" si="207"/>
        <v>27927541.010000002</v>
      </c>
      <c r="D1945" s="63">
        <f t="shared" si="208"/>
        <v>585127.65</v>
      </c>
      <c r="E1945" s="64"/>
      <c r="F1945" s="64">
        <v>2613253.3679999998</v>
      </c>
      <c r="G1945" s="66"/>
      <c r="H1945" s="64">
        <v>7234559.9019999998</v>
      </c>
      <c r="I1945" s="64">
        <v>2837492.15</v>
      </c>
      <c r="J1945" s="64">
        <v>4135442.6939999992</v>
      </c>
      <c r="K1945" s="64"/>
      <c r="L1945" s="65"/>
      <c r="M1945" s="64"/>
      <c r="N1945" s="64" t="s">
        <v>56</v>
      </c>
      <c r="O1945" s="68">
        <v>10521665.245000001</v>
      </c>
      <c r="P1945" s="64"/>
      <c r="Q1945" s="68"/>
      <c r="R1945" s="64"/>
      <c r="S1945" s="64"/>
    </row>
    <row r="1946" spans="1:20" hidden="1" x14ac:dyDescent="0.25">
      <c r="A1946" s="55">
        <v>435</v>
      </c>
      <c r="B1946" s="67" t="s">
        <v>948</v>
      </c>
      <c r="C1946" s="129">
        <f t="shared" si="207"/>
        <v>28211110.620000001</v>
      </c>
      <c r="D1946" s="63">
        <f t="shared" si="208"/>
        <v>591068.89</v>
      </c>
      <c r="E1946" s="64"/>
      <c r="F1946" s="64"/>
      <c r="G1946" s="69"/>
      <c r="H1946" s="64"/>
      <c r="I1946" s="64"/>
      <c r="J1946" s="64"/>
      <c r="K1946" s="64"/>
      <c r="L1946" s="65"/>
      <c r="M1946" s="64"/>
      <c r="N1946" s="64" t="s">
        <v>56</v>
      </c>
      <c r="O1946" s="66">
        <v>7758396.3300000001</v>
      </c>
      <c r="P1946" s="64"/>
      <c r="Q1946" s="66"/>
      <c r="R1946" s="64">
        <v>19861645.399999999</v>
      </c>
      <c r="S1946" s="64"/>
    </row>
    <row r="1947" spans="1:20" hidden="1" x14ac:dyDescent="0.25">
      <c r="A1947" s="55">
        <v>436</v>
      </c>
      <c r="B1947" s="67" t="s">
        <v>949</v>
      </c>
      <c r="C1947" s="129">
        <f t="shared" si="207"/>
        <v>27077072.079999998</v>
      </c>
      <c r="D1947" s="63">
        <f t="shared" si="208"/>
        <v>567308.93000000005</v>
      </c>
      <c r="E1947" s="64"/>
      <c r="F1947" s="68">
        <v>3496226.4</v>
      </c>
      <c r="G1947" s="69"/>
      <c r="H1947" s="64"/>
      <c r="I1947" s="64"/>
      <c r="J1947" s="64"/>
      <c r="K1947" s="64"/>
      <c r="L1947" s="65"/>
      <c r="M1947" s="64"/>
      <c r="N1947" s="64"/>
      <c r="O1947" s="69">
        <v>7004615.1500000004</v>
      </c>
      <c r="P1947" s="64"/>
      <c r="Q1947" s="66">
        <v>16008921.6</v>
      </c>
      <c r="R1947" s="64"/>
      <c r="S1947" s="64"/>
    </row>
    <row r="1948" spans="1:20" hidden="1" x14ac:dyDescent="0.25">
      <c r="A1948" s="55">
        <v>437</v>
      </c>
      <c r="B1948" s="67" t="s">
        <v>950</v>
      </c>
      <c r="C1948" s="129">
        <f t="shared" si="207"/>
        <v>11329116.289999999</v>
      </c>
      <c r="D1948" s="63">
        <f t="shared" si="208"/>
        <v>237363.51</v>
      </c>
      <c r="E1948" s="64"/>
      <c r="F1948" s="64"/>
      <c r="G1948" s="64"/>
      <c r="H1948" s="64"/>
      <c r="I1948" s="64"/>
      <c r="J1948" s="64"/>
      <c r="K1948" s="64"/>
      <c r="L1948" s="65"/>
      <c r="M1948" s="64"/>
      <c r="N1948" s="64" t="s">
        <v>56</v>
      </c>
      <c r="O1948" s="66">
        <v>6416442.4400000004</v>
      </c>
      <c r="P1948" s="64"/>
      <c r="Q1948" s="66">
        <v>4675310.34</v>
      </c>
      <c r="R1948" s="64"/>
      <c r="S1948" s="64"/>
    </row>
    <row r="1949" spans="1:20" hidden="1" x14ac:dyDescent="0.25">
      <c r="A1949" s="55">
        <v>438</v>
      </c>
      <c r="B1949" s="67" t="s">
        <v>951</v>
      </c>
      <c r="C1949" s="129">
        <f t="shared" si="207"/>
        <v>26439396.600000001</v>
      </c>
      <c r="D1949" s="63">
        <f t="shared" si="208"/>
        <v>553948.59</v>
      </c>
      <c r="E1949" s="64"/>
      <c r="F1949" s="66">
        <v>3255684.12</v>
      </c>
      <c r="G1949" s="64"/>
      <c r="H1949" s="64"/>
      <c r="I1949" s="64"/>
      <c r="J1949" s="64"/>
      <c r="K1949" s="64"/>
      <c r="L1949" s="65"/>
      <c r="M1949" s="64"/>
      <c r="N1949" s="64" t="s">
        <v>56</v>
      </c>
      <c r="O1949" s="68">
        <v>13091039.83</v>
      </c>
      <c r="P1949" s="64"/>
      <c r="Q1949" s="66">
        <v>9538724.0600000005</v>
      </c>
      <c r="R1949" s="64"/>
      <c r="S1949" s="64"/>
    </row>
    <row r="1950" spans="1:20" hidden="1" x14ac:dyDescent="0.25">
      <c r="A1950" s="55">
        <v>439</v>
      </c>
      <c r="B1950" s="67" t="s">
        <v>952</v>
      </c>
      <c r="C1950" s="129">
        <f t="shared" si="207"/>
        <v>11398617.460000001</v>
      </c>
      <c r="D1950" s="63">
        <f t="shared" si="208"/>
        <v>238819.67</v>
      </c>
      <c r="E1950" s="64"/>
      <c r="F1950" s="64"/>
      <c r="G1950" s="64"/>
      <c r="H1950" s="64"/>
      <c r="I1950" s="64"/>
      <c r="J1950" s="64"/>
      <c r="K1950" s="64"/>
      <c r="L1950" s="65"/>
      <c r="M1950" s="64"/>
      <c r="N1950" s="64" t="s">
        <v>56</v>
      </c>
      <c r="O1950" s="66">
        <v>6455805.6399999997</v>
      </c>
      <c r="P1950" s="64"/>
      <c r="Q1950" s="66">
        <v>4703992.1500000004</v>
      </c>
      <c r="R1950" s="64"/>
      <c r="S1950" s="64"/>
    </row>
    <row r="1951" spans="1:20" hidden="1" x14ac:dyDescent="0.25">
      <c r="A1951" s="55">
        <v>440</v>
      </c>
      <c r="B1951" s="67" t="s">
        <v>953</v>
      </c>
      <c r="C1951" s="129">
        <f t="shared" si="207"/>
        <v>20026249.579999998</v>
      </c>
      <c r="D1951" s="63">
        <f t="shared" si="208"/>
        <v>419582.67</v>
      </c>
      <c r="E1951" s="64"/>
      <c r="F1951" s="69"/>
      <c r="G1951" s="64"/>
      <c r="H1951" s="64"/>
      <c r="I1951" s="64"/>
      <c r="J1951" s="68">
        <v>2847317.8859999999</v>
      </c>
      <c r="K1951" s="64"/>
      <c r="L1951" s="65"/>
      <c r="M1951" s="64"/>
      <c r="N1951" s="64" t="s">
        <v>56</v>
      </c>
      <c r="O1951" s="66">
        <v>8492719.625</v>
      </c>
      <c r="P1951" s="64"/>
      <c r="Q1951" s="66">
        <v>8266629.3949999996</v>
      </c>
      <c r="R1951" s="64"/>
      <c r="S1951" s="64"/>
    </row>
    <row r="1952" spans="1:20" hidden="1" x14ac:dyDescent="0.25">
      <c r="A1952" s="55">
        <v>441</v>
      </c>
      <c r="B1952" s="67" t="s">
        <v>954</v>
      </c>
      <c r="C1952" s="129">
        <f t="shared" si="207"/>
        <v>49504641</v>
      </c>
      <c r="D1952" s="63">
        <f t="shared" si="208"/>
        <v>1037203.17</v>
      </c>
      <c r="E1952" s="64"/>
      <c r="F1952" s="103"/>
      <c r="G1952" s="64"/>
      <c r="H1952" s="68">
        <v>9501952.4619999994</v>
      </c>
      <c r="I1952" s="68">
        <v>3726794.15</v>
      </c>
      <c r="J1952" s="68">
        <v>5431537.0139999995</v>
      </c>
      <c r="K1952" s="64"/>
      <c r="L1952" s="65"/>
      <c r="M1952" s="64"/>
      <c r="N1952" s="64" t="s">
        <v>56</v>
      </c>
      <c r="O1952" s="66">
        <v>14142123.255000001</v>
      </c>
      <c r="P1952" s="103"/>
      <c r="Q1952" s="66">
        <v>15665030.949999999</v>
      </c>
      <c r="R1952" s="64"/>
      <c r="S1952" s="64"/>
    </row>
    <row r="1953" spans="1:19" hidden="1" x14ac:dyDescent="0.25">
      <c r="A1953" s="55">
        <v>442</v>
      </c>
      <c r="B1953" s="67" t="s">
        <v>955</v>
      </c>
      <c r="C1953" s="129">
        <f t="shared" si="207"/>
        <v>25052880.690000001</v>
      </c>
      <c r="D1953" s="63">
        <f t="shared" si="208"/>
        <v>524898.81000000006</v>
      </c>
      <c r="E1953" s="64"/>
      <c r="F1953" s="64"/>
      <c r="G1953" s="64"/>
      <c r="H1953" s="64">
        <v>7177141.3040000005</v>
      </c>
      <c r="I1953" s="64">
        <v>2814971.8000000003</v>
      </c>
      <c r="J1953" s="68">
        <v>4102620.8879999998</v>
      </c>
      <c r="K1953" s="64"/>
      <c r="L1953" s="65"/>
      <c r="M1953" s="64"/>
      <c r="N1953" s="64" t="s">
        <v>56</v>
      </c>
      <c r="O1953" s="68">
        <v>10433247.890000001</v>
      </c>
      <c r="P1953" s="69"/>
      <c r="Q1953" s="68"/>
      <c r="R1953" s="64"/>
      <c r="S1953" s="64"/>
    </row>
    <row r="1954" spans="1:19" hidden="1" x14ac:dyDescent="0.25">
      <c r="A1954" s="55">
        <v>443</v>
      </c>
      <c r="B1954" s="67" t="s">
        <v>956</v>
      </c>
      <c r="C1954" s="129">
        <f t="shared" si="207"/>
        <v>14724866.470000001</v>
      </c>
      <c r="D1954" s="63">
        <f t="shared" si="208"/>
        <v>308510.03000000003</v>
      </c>
      <c r="E1954" s="64"/>
      <c r="F1954" s="69"/>
      <c r="G1954" s="69"/>
      <c r="H1954" s="64"/>
      <c r="I1954" s="64"/>
      <c r="J1954" s="69"/>
      <c r="K1954" s="64"/>
      <c r="L1954" s="65"/>
      <c r="M1954" s="64"/>
      <c r="N1954" s="64"/>
      <c r="O1954" s="68"/>
      <c r="P1954" s="64"/>
      <c r="Q1954" s="68"/>
      <c r="R1954" s="64">
        <v>14416356.440000001</v>
      </c>
      <c r="S1954" s="64"/>
    </row>
    <row r="1955" spans="1:19" hidden="1" x14ac:dyDescent="0.25">
      <c r="A1955" s="55">
        <v>444</v>
      </c>
      <c r="B1955" s="67" t="s">
        <v>957</v>
      </c>
      <c r="C1955" s="129">
        <f t="shared" si="207"/>
        <v>19693316.789999999</v>
      </c>
      <c r="D1955" s="63">
        <f t="shared" si="208"/>
        <v>412607.19</v>
      </c>
      <c r="E1955" s="64"/>
      <c r="F1955" s="69"/>
      <c r="G1955" s="69"/>
      <c r="H1955" s="64"/>
      <c r="I1955" s="64"/>
      <c r="J1955" s="64"/>
      <c r="K1955" s="64"/>
      <c r="L1955" s="65"/>
      <c r="M1955" s="64"/>
      <c r="N1955" s="64"/>
      <c r="O1955" s="66"/>
      <c r="P1955" s="64"/>
      <c r="Q1955" s="66"/>
      <c r="R1955" s="64">
        <v>19280709.600000001</v>
      </c>
      <c r="S1955" s="64"/>
    </row>
    <row r="1956" spans="1:19" hidden="1" x14ac:dyDescent="0.25">
      <c r="A1956" s="55">
        <v>445</v>
      </c>
      <c r="B1956" s="67" t="s">
        <v>958</v>
      </c>
      <c r="C1956" s="129">
        <f t="shared" si="207"/>
        <v>13310425.17</v>
      </c>
      <c r="D1956" s="63">
        <f t="shared" si="208"/>
        <v>278875.17</v>
      </c>
      <c r="E1956" s="64"/>
      <c r="F1956" s="69"/>
      <c r="G1956" s="64"/>
      <c r="H1956" s="64"/>
      <c r="I1956" s="64"/>
      <c r="J1956" s="64"/>
      <c r="K1956" s="64"/>
      <c r="L1956" s="65"/>
      <c r="M1956" s="64"/>
      <c r="N1956" s="64"/>
      <c r="O1956" s="69"/>
      <c r="P1956" s="64"/>
      <c r="Q1956" s="66"/>
      <c r="R1956" s="64">
        <v>13031550</v>
      </c>
      <c r="S1956" s="64"/>
    </row>
    <row r="1957" spans="1:19" hidden="1" x14ac:dyDescent="0.25">
      <c r="A1957" s="55">
        <v>446</v>
      </c>
      <c r="B1957" s="67" t="s">
        <v>959</v>
      </c>
      <c r="C1957" s="129">
        <f t="shared" si="207"/>
        <v>9790119</v>
      </c>
      <c r="D1957" s="63">
        <f t="shared" si="208"/>
        <v>205119</v>
      </c>
      <c r="E1957" s="64"/>
      <c r="F1957" s="69"/>
      <c r="G1957" s="64"/>
      <c r="H1957" s="64"/>
      <c r="I1957" s="64"/>
      <c r="J1957" s="64"/>
      <c r="K1957" s="64"/>
      <c r="L1957" s="65"/>
      <c r="M1957" s="64"/>
      <c r="N1957" s="64"/>
      <c r="O1957" s="68"/>
      <c r="P1957" s="64"/>
      <c r="Q1957" s="66"/>
      <c r="R1957" s="64">
        <v>9585000</v>
      </c>
      <c r="S1957" s="64"/>
    </row>
    <row r="1958" spans="1:19" hidden="1" x14ac:dyDescent="0.25">
      <c r="A1958" s="55">
        <v>447</v>
      </c>
      <c r="B1958" s="67" t="s">
        <v>960</v>
      </c>
      <c r="C1958" s="129">
        <f t="shared" si="207"/>
        <v>13260288.5</v>
      </c>
      <c r="D1958" s="63">
        <f t="shared" si="208"/>
        <v>277824.71999999997</v>
      </c>
      <c r="E1958" s="64"/>
      <c r="F1958" s="68"/>
      <c r="G1958" s="64"/>
      <c r="H1958" s="74"/>
      <c r="I1958" s="74"/>
      <c r="J1958" s="75"/>
      <c r="K1958" s="74"/>
      <c r="L1958" s="110"/>
      <c r="M1958" s="74"/>
      <c r="N1958" s="74" t="s">
        <v>56</v>
      </c>
      <c r="O1958" s="79">
        <v>12982463.779999997</v>
      </c>
      <c r="P1958" s="74"/>
      <c r="Q1958" s="75"/>
      <c r="R1958" s="64"/>
      <c r="S1958" s="64"/>
    </row>
    <row r="1959" spans="1:19" hidden="1" x14ac:dyDescent="0.25">
      <c r="A1959" s="55">
        <v>448</v>
      </c>
      <c r="B1959" s="67" t="s">
        <v>553</v>
      </c>
      <c r="C1959" s="129">
        <f t="shared" si="207"/>
        <v>26671997.879999999</v>
      </c>
      <c r="D1959" s="63">
        <f>ROUND((F1959+G1959+H1959+I1959+J1959+K1959+M1959+O1959+P1959+Q1959+R1959+S1959)*0.0214,2)</f>
        <v>558821.96</v>
      </c>
      <c r="E1959" s="64"/>
      <c r="F1959" s="68">
        <v>1944475.92</v>
      </c>
      <c r="G1959" s="66">
        <v>2900000</v>
      </c>
      <c r="H1959" s="68">
        <v>1950000</v>
      </c>
      <c r="I1959" s="68">
        <v>750000</v>
      </c>
      <c r="J1959" s="68">
        <v>2000000</v>
      </c>
      <c r="K1959" s="64"/>
      <c r="L1959" s="65"/>
      <c r="M1959" s="64"/>
      <c r="N1959" s="64"/>
      <c r="O1959" s="66"/>
      <c r="P1959" s="68"/>
      <c r="Q1959" s="66"/>
      <c r="R1959" s="64">
        <v>16568700</v>
      </c>
      <c r="S1959" s="64"/>
    </row>
    <row r="1960" spans="1:19" hidden="1" x14ac:dyDescent="0.25">
      <c r="A1960" s="55">
        <v>449</v>
      </c>
      <c r="B1960" s="67" t="s">
        <v>559</v>
      </c>
      <c r="C1960" s="129">
        <f t="shared" si="207"/>
        <v>9781997.2899999991</v>
      </c>
      <c r="D1960" s="63">
        <f t="shared" si="208"/>
        <v>197459.97</v>
      </c>
      <c r="E1960" s="64">
        <v>357435.71</v>
      </c>
      <c r="F1960" s="69"/>
      <c r="G1960" s="69"/>
      <c r="H1960" s="66">
        <v>4371894.17</v>
      </c>
      <c r="I1960" s="66">
        <v>1836741.88</v>
      </c>
      <c r="J1960" s="66">
        <v>3018465.56</v>
      </c>
      <c r="K1960" s="69"/>
      <c r="L1960" s="43"/>
      <c r="M1960" s="69"/>
      <c r="N1960" s="69"/>
      <c r="O1960" s="69"/>
      <c r="P1960" s="69"/>
      <c r="Q1960" s="69"/>
      <c r="R1960" s="64"/>
      <c r="S1960" s="64"/>
    </row>
    <row r="1961" spans="1:19" hidden="1" x14ac:dyDescent="0.25">
      <c r="A1961" s="55">
        <v>450</v>
      </c>
      <c r="B1961" s="67" t="s">
        <v>1027</v>
      </c>
      <c r="C1961" s="129">
        <f t="shared" si="207"/>
        <v>33282500.68</v>
      </c>
      <c r="D1961" s="63">
        <f t="shared" si="208"/>
        <v>664780.21</v>
      </c>
      <c r="E1961" s="64">
        <v>1553224.78</v>
      </c>
      <c r="F1961" s="64"/>
      <c r="G1961" s="64"/>
      <c r="H1961" s="68">
        <v>7146612.5199999996</v>
      </c>
      <c r="I1961" s="68">
        <v>3360970.19</v>
      </c>
      <c r="J1961" s="68">
        <v>4063443.04</v>
      </c>
      <c r="K1961" s="64"/>
      <c r="L1961" s="65"/>
      <c r="M1961" s="64"/>
      <c r="N1961" s="69"/>
      <c r="O1961" s="69"/>
      <c r="P1961" s="64"/>
      <c r="Q1961" s="68">
        <v>16493469.939999999</v>
      </c>
      <c r="R1961" s="64"/>
      <c r="S1961" s="64"/>
    </row>
    <row r="1962" spans="1:19" hidden="1" x14ac:dyDescent="0.25">
      <c r="A1962" s="55">
        <v>451</v>
      </c>
      <c r="B1962" s="67" t="s">
        <v>1028</v>
      </c>
      <c r="C1962" s="129">
        <f t="shared" si="207"/>
        <v>13549758.08</v>
      </c>
      <c r="D1962" s="63">
        <f t="shared" si="208"/>
        <v>268296.8</v>
      </c>
      <c r="E1962" s="64">
        <v>744227.44</v>
      </c>
      <c r="F1962" s="64"/>
      <c r="G1962" s="64"/>
      <c r="H1962" s="66"/>
      <c r="I1962" s="66"/>
      <c r="J1962" s="66"/>
      <c r="K1962" s="64"/>
      <c r="L1962" s="65"/>
      <c r="M1962" s="64"/>
      <c r="N1962" s="64" t="s">
        <v>56</v>
      </c>
      <c r="O1962" s="64">
        <v>12537233.84</v>
      </c>
      <c r="P1962" s="64"/>
      <c r="Q1962" s="64"/>
      <c r="R1962" s="64"/>
      <c r="S1962" s="64"/>
    </row>
    <row r="1963" spans="1:19" hidden="1" x14ac:dyDescent="0.25">
      <c r="A1963" s="55">
        <v>452</v>
      </c>
      <c r="B1963" s="67" t="s">
        <v>1029</v>
      </c>
      <c r="C1963" s="129">
        <f t="shared" si="207"/>
        <v>10372528.5</v>
      </c>
      <c r="D1963" s="63">
        <f t="shared" si="208"/>
        <v>208063.77</v>
      </c>
      <c r="E1963" s="64">
        <v>441858.72</v>
      </c>
      <c r="F1963" s="68">
        <v>9722606.0099999998</v>
      </c>
      <c r="G1963" s="64"/>
      <c r="H1963" s="69"/>
      <c r="I1963" s="69"/>
      <c r="J1963" s="69"/>
      <c r="K1963" s="64"/>
      <c r="L1963" s="65"/>
      <c r="M1963" s="64"/>
      <c r="N1963" s="64"/>
      <c r="O1963" s="64"/>
      <c r="P1963" s="64"/>
      <c r="Q1963" s="64"/>
      <c r="R1963" s="64"/>
      <c r="S1963" s="64"/>
    </row>
    <row r="1964" spans="1:19" hidden="1" x14ac:dyDescent="0.25">
      <c r="A1964" s="55">
        <v>453</v>
      </c>
      <c r="B1964" s="67" t="s">
        <v>560</v>
      </c>
      <c r="C1964" s="129">
        <f t="shared" si="207"/>
        <v>13575811.58</v>
      </c>
      <c r="D1964" s="63">
        <f t="shared" si="208"/>
        <v>284435.45</v>
      </c>
      <c r="E1964" s="64"/>
      <c r="F1964" s="69">
        <v>1505984.89</v>
      </c>
      <c r="G1964" s="64"/>
      <c r="H1964" s="64">
        <v>5748574.6200000001</v>
      </c>
      <c r="I1964" s="64">
        <v>2749067.76</v>
      </c>
      <c r="J1964" s="64">
        <v>3287748.86</v>
      </c>
      <c r="K1964" s="64"/>
      <c r="L1964" s="65"/>
      <c r="M1964" s="64"/>
      <c r="N1964" s="64"/>
      <c r="O1964" s="64"/>
      <c r="P1964" s="64"/>
      <c r="Q1964" s="68"/>
      <c r="R1964" s="64"/>
      <c r="S1964" s="64"/>
    </row>
    <row r="1965" spans="1:19" hidden="1" x14ac:dyDescent="0.25">
      <c r="A1965" s="55">
        <v>454</v>
      </c>
      <c r="B1965" s="67" t="s">
        <v>561</v>
      </c>
      <c r="C1965" s="129">
        <f t="shared" si="207"/>
        <v>49029874.329999998</v>
      </c>
      <c r="D1965" s="63">
        <f t="shared" si="208"/>
        <v>1027256.03</v>
      </c>
      <c r="E1965" s="64"/>
      <c r="F1965" s="68">
        <v>3035451.44</v>
      </c>
      <c r="G1965" s="68">
        <v>9592770.5199999996</v>
      </c>
      <c r="H1965" s="68">
        <v>6963171.3399999999</v>
      </c>
      <c r="I1965" s="68">
        <v>3329858.59</v>
      </c>
      <c r="J1965" s="68">
        <v>3982406.35</v>
      </c>
      <c r="K1965" s="64"/>
      <c r="L1965" s="65"/>
      <c r="M1965" s="64"/>
      <c r="N1965" s="64" t="s">
        <v>56</v>
      </c>
      <c r="O1965" s="68">
        <v>12205488.66</v>
      </c>
      <c r="P1965" s="64"/>
      <c r="Q1965" s="66">
        <v>8893471.4000000004</v>
      </c>
      <c r="R1965" s="64"/>
      <c r="S1965" s="64"/>
    </row>
    <row r="1966" spans="1:19" hidden="1" x14ac:dyDescent="0.25">
      <c r="A1966" s="55">
        <v>455</v>
      </c>
      <c r="B1966" s="67" t="s">
        <v>961</v>
      </c>
      <c r="C1966" s="129">
        <f t="shared" si="207"/>
        <v>44422466.539999999</v>
      </c>
      <c r="D1966" s="63">
        <f t="shared" si="208"/>
        <v>930723.31</v>
      </c>
      <c r="E1966" s="64"/>
      <c r="F1966" s="69"/>
      <c r="G1966" s="69"/>
      <c r="H1966" s="69"/>
      <c r="I1966" s="69"/>
      <c r="J1966" s="69"/>
      <c r="K1966" s="64"/>
      <c r="L1966" s="65"/>
      <c r="M1966" s="64"/>
      <c r="N1966" s="69" t="s">
        <v>56</v>
      </c>
      <c r="O1966" s="66">
        <v>43491743.229999997</v>
      </c>
      <c r="P1966" s="64"/>
      <c r="Q1966" s="69"/>
      <c r="R1966" s="64"/>
      <c r="S1966" s="64"/>
    </row>
    <row r="1967" spans="1:19" hidden="1" x14ac:dyDescent="0.25">
      <c r="A1967" s="55">
        <v>456</v>
      </c>
      <c r="B1967" s="67" t="s">
        <v>962</v>
      </c>
      <c r="C1967" s="129">
        <f t="shared" ref="C1967:C1974" si="209">ROUND(SUM(D1967+E1967+F1967+G1967+H1967+I1967+J1967+K1967+M1967+O1967+P1967+Q1967+R1967+S1967),2)</f>
        <v>51399929.560000002</v>
      </c>
      <c r="D1967" s="63">
        <f t="shared" ref="D1967:D1973" si="210">ROUND((F1967+G1967+H1967+I1967+J1967+K1967+M1967+O1967+P1967+Q1967+R1967+S1967)*0.0214,2)</f>
        <v>1076912.56</v>
      </c>
      <c r="E1967" s="64"/>
      <c r="F1967" s="64"/>
      <c r="G1967" s="64"/>
      <c r="H1967" s="64"/>
      <c r="I1967" s="64"/>
      <c r="J1967" s="64"/>
      <c r="K1967" s="64"/>
      <c r="L1967" s="65"/>
      <c r="M1967" s="64"/>
      <c r="N1967" s="69" t="s">
        <v>56</v>
      </c>
      <c r="O1967" s="66">
        <v>5993294.7999999998</v>
      </c>
      <c r="P1967" s="64"/>
      <c r="Q1967" s="68"/>
      <c r="R1967" s="64">
        <v>44329722.200000003</v>
      </c>
      <c r="S1967" s="64"/>
    </row>
    <row r="1968" spans="1:19" hidden="1" x14ac:dyDescent="0.25">
      <c r="A1968" s="55">
        <v>457</v>
      </c>
      <c r="B1968" s="67" t="s">
        <v>1030</v>
      </c>
      <c r="C1968" s="129">
        <f t="shared" si="209"/>
        <v>8672694.2699999996</v>
      </c>
      <c r="D1968" s="63">
        <f t="shared" si="210"/>
        <v>173227.23</v>
      </c>
      <c r="E1968" s="64">
        <v>404736.53</v>
      </c>
      <c r="F1968" s="64"/>
      <c r="G1968" s="64"/>
      <c r="H1968" s="64"/>
      <c r="I1968" s="64"/>
      <c r="J1968" s="64"/>
      <c r="K1968" s="64"/>
      <c r="L1968" s="65">
        <v>2</v>
      </c>
      <c r="M1968" s="68">
        <v>5030782.33</v>
      </c>
      <c r="N1968" s="69" t="s">
        <v>56</v>
      </c>
      <c r="O1968" s="66">
        <v>3063948.18</v>
      </c>
      <c r="P1968" s="64"/>
      <c r="Q1968" s="69"/>
      <c r="R1968" s="64"/>
      <c r="S1968" s="64"/>
    </row>
    <row r="1969" spans="1:19" hidden="1" x14ac:dyDescent="0.25">
      <c r="A1969" s="55">
        <v>458</v>
      </c>
      <c r="B1969" s="67" t="s">
        <v>963</v>
      </c>
      <c r="C1969" s="129">
        <f t="shared" si="209"/>
        <v>12618803.939999999</v>
      </c>
      <c r="D1969" s="63">
        <f t="shared" si="210"/>
        <v>264384.57</v>
      </c>
      <c r="E1969" s="64"/>
      <c r="F1969" s="64"/>
      <c r="G1969" s="64"/>
      <c r="H1969" s="64"/>
      <c r="I1969" s="64"/>
      <c r="J1969" s="64"/>
      <c r="K1969" s="64"/>
      <c r="L1969" s="65"/>
      <c r="M1969" s="64"/>
      <c r="N1969" s="69" t="s">
        <v>56</v>
      </c>
      <c r="O1969" s="66">
        <v>6729268.4100000001</v>
      </c>
      <c r="P1969" s="64"/>
      <c r="Q1969" s="66">
        <v>5625150.96</v>
      </c>
      <c r="R1969" s="64"/>
      <c r="S1969" s="64"/>
    </row>
    <row r="1970" spans="1:19" hidden="1" x14ac:dyDescent="0.25">
      <c r="A1970" s="55">
        <v>459</v>
      </c>
      <c r="B1970" s="67" t="s">
        <v>566</v>
      </c>
      <c r="C1970" s="129">
        <f t="shared" si="209"/>
        <v>9582483.8399999999</v>
      </c>
      <c r="D1970" s="63">
        <f t="shared" si="210"/>
        <v>200768.7</v>
      </c>
      <c r="E1970" s="64"/>
      <c r="F1970" s="68"/>
      <c r="G1970" s="68">
        <v>9381715.1400000006</v>
      </c>
      <c r="H1970" s="64"/>
      <c r="I1970" s="64"/>
      <c r="J1970" s="64"/>
      <c r="K1970" s="64"/>
      <c r="L1970" s="65"/>
      <c r="M1970" s="64"/>
      <c r="N1970" s="64"/>
      <c r="O1970" s="69"/>
      <c r="P1970" s="64"/>
      <c r="Q1970" s="69"/>
      <c r="R1970" s="64"/>
      <c r="S1970" s="64"/>
    </row>
    <row r="1971" spans="1:19" hidden="1" x14ac:dyDescent="0.25">
      <c r="A1971" s="55">
        <v>460</v>
      </c>
      <c r="B1971" s="67" t="s">
        <v>570</v>
      </c>
      <c r="C1971" s="129">
        <f t="shared" si="209"/>
        <v>26818764.280000001</v>
      </c>
      <c r="D1971" s="63">
        <f t="shared" si="210"/>
        <v>561896.95999999996</v>
      </c>
      <c r="E1971" s="64"/>
      <c r="F1971" s="68">
        <v>6311375.0999999996</v>
      </c>
      <c r="G1971" s="68">
        <v>19945492.219999999</v>
      </c>
      <c r="H1971" s="64"/>
      <c r="I1971" s="64"/>
      <c r="J1971" s="64"/>
      <c r="K1971" s="64"/>
      <c r="L1971" s="65"/>
      <c r="M1971" s="64"/>
      <c r="N1971" s="64"/>
      <c r="O1971" s="69"/>
      <c r="P1971" s="64"/>
      <c r="Q1971" s="69"/>
      <c r="R1971" s="64"/>
      <c r="S1971" s="64"/>
    </row>
    <row r="1972" spans="1:19" hidden="1" x14ac:dyDescent="0.25">
      <c r="A1972" s="55">
        <v>461</v>
      </c>
      <c r="B1972" s="67" t="s">
        <v>578</v>
      </c>
      <c r="C1972" s="129">
        <f t="shared" si="209"/>
        <v>33114619.539999999</v>
      </c>
      <c r="D1972" s="63">
        <f t="shared" si="210"/>
        <v>693805.42</v>
      </c>
      <c r="E1972" s="64"/>
      <c r="F1972" s="64"/>
      <c r="G1972" s="64"/>
      <c r="H1972" s="66">
        <v>6381781.9400000004</v>
      </c>
      <c r="I1972" s="66">
        <v>3051832.33</v>
      </c>
      <c r="J1972" s="66">
        <v>3649895.67</v>
      </c>
      <c r="K1972" s="64"/>
      <c r="L1972" s="65"/>
      <c r="M1972" s="64"/>
      <c r="N1972" s="69" t="s">
        <v>56</v>
      </c>
      <c r="O1972" s="66">
        <v>11186392.42</v>
      </c>
      <c r="P1972" s="64"/>
      <c r="Q1972" s="66">
        <v>8150911.7599999998</v>
      </c>
      <c r="R1972" s="64"/>
      <c r="S1972" s="64"/>
    </row>
    <row r="1973" spans="1:19" hidden="1" x14ac:dyDescent="0.25">
      <c r="A1973" s="55">
        <v>462</v>
      </c>
      <c r="B1973" s="67" t="s">
        <v>580</v>
      </c>
      <c r="C1973" s="129">
        <f t="shared" si="209"/>
        <v>1098430.8500000001</v>
      </c>
      <c r="D1973" s="63">
        <f t="shared" si="210"/>
        <v>23013.919999999998</v>
      </c>
      <c r="E1973" s="64"/>
      <c r="F1973" s="64"/>
      <c r="G1973" s="68"/>
      <c r="H1973" s="64"/>
      <c r="I1973" s="64"/>
      <c r="J1973" s="64"/>
      <c r="K1973" s="68">
        <v>1075416.93</v>
      </c>
      <c r="L1973" s="65"/>
      <c r="M1973" s="64"/>
      <c r="N1973" s="69"/>
      <c r="O1973" s="69"/>
      <c r="P1973" s="64"/>
      <c r="Q1973" s="64"/>
      <c r="R1973" s="64"/>
      <c r="S1973" s="64"/>
    </row>
    <row r="1974" spans="1:19" hidden="1" x14ac:dyDescent="0.25">
      <c r="A1974" s="233" t="s">
        <v>590</v>
      </c>
      <c r="B1974" s="233"/>
      <c r="C1974" s="100">
        <f t="shared" si="209"/>
        <v>3064822976.8699999</v>
      </c>
      <c r="D1974" s="70">
        <f t="shared" ref="D1974:M1974" si="211">ROUND(SUM(D1821:D1973),2)</f>
        <v>63717803.079999998</v>
      </c>
      <c r="E1974" s="70">
        <f t="shared" si="211"/>
        <v>23280355.399999999</v>
      </c>
      <c r="F1974" s="70">
        <f t="shared" si="211"/>
        <v>149064003.19999999</v>
      </c>
      <c r="G1974" s="70">
        <f t="shared" si="211"/>
        <v>496809185.45999998</v>
      </c>
      <c r="H1974" s="70">
        <f t="shared" si="211"/>
        <v>254728824.61000001</v>
      </c>
      <c r="I1974" s="70">
        <f t="shared" si="211"/>
        <v>119827126.41</v>
      </c>
      <c r="J1974" s="70">
        <f t="shared" si="211"/>
        <v>160235530.43000001</v>
      </c>
      <c r="K1974" s="70">
        <f t="shared" si="211"/>
        <v>5373454.7400000002</v>
      </c>
      <c r="L1974" s="70">
        <f t="shared" si="211"/>
        <v>5</v>
      </c>
      <c r="M1974" s="70">
        <f t="shared" si="211"/>
        <v>11498726.529999999</v>
      </c>
      <c r="N1974" s="135" t="s">
        <v>19</v>
      </c>
      <c r="O1974" s="70">
        <f>ROUND(SUM(O1821:O1973),2)</f>
        <v>756781237.99000001</v>
      </c>
      <c r="P1974" s="70">
        <f>ROUND(SUM(P1821:P1973),2)</f>
        <v>21687044.899999999</v>
      </c>
      <c r="Q1974" s="70">
        <f>ROUND(SUM(Q1821:Q1973),2)</f>
        <v>702552181.75999999</v>
      </c>
      <c r="R1974" s="70">
        <f>ROUND(SUM(R1821:R1973),2)</f>
        <v>299267502.36000001</v>
      </c>
      <c r="S1974" s="70">
        <f>ROUND(SUM(S1821:S1973),2)</f>
        <v>0</v>
      </c>
    </row>
    <row r="1975" spans="1:19" ht="15.75" x14ac:dyDescent="0.25">
      <c r="A1975" s="216" t="s">
        <v>1104</v>
      </c>
      <c r="B1975" s="217"/>
      <c r="C1975" s="218"/>
      <c r="D1975" s="134"/>
      <c r="E1975" s="64"/>
      <c r="F1975" s="64"/>
      <c r="G1975" s="64"/>
      <c r="H1975" s="64"/>
      <c r="I1975" s="64"/>
      <c r="J1975" s="64"/>
      <c r="K1975" s="64"/>
      <c r="L1975" s="43"/>
      <c r="M1975" s="64"/>
      <c r="N1975" s="69"/>
      <c r="O1975" s="64"/>
      <c r="P1975" s="64"/>
      <c r="Q1975" s="64"/>
      <c r="R1975" s="64"/>
      <c r="S1975" s="69"/>
    </row>
    <row r="1976" spans="1:19" x14ac:dyDescent="0.25">
      <c r="A1976" s="90">
        <v>463</v>
      </c>
      <c r="B1976" s="62" t="s">
        <v>591</v>
      </c>
      <c r="C1976" s="129">
        <f>ROUND(SUM(D1976+E1976+F1976+G1976+H1976+I1976+J1976+K1976+M1976+O1976+P1976+Q1976+R1976+S1976),2)</f>
        <v>3724905.87</v>
      </c>
      <c r="D1976" s="63">
        <f>ROUND((F1976+G1976+H1976+I1976+J1976+K1976+M1976+O1976+P1976+Q1976+R1976+S1976)*0.0214,2)</f>
        <v>78042.87</v>
      </c>
      <c r="E1976" s="64"/>
      <c r="F1976" s="68"/>
      <c r="G1976" s="68"/>
      <c r="H1976" s="68">
        <v>1596850.2</v>
      </c>
      <c r="I1976" s="68">
        <v>763649.37</v>
      </c>
      <c r="J1976" s="68">
        <v>913292.82</v>
      </c>
      <c r="K1976" s="64">
        <v>373070.61</v>
      </c>
      <c r="L1976" s="65"/>
      <c r="M1976" s="64"/>
      <c r="N1976" s="64"/>
      <c r="O1976" s="69"/>
      <c r="P1976" s="64"/>
      <c r="Q1976" s="64"/>
      <c r="R1976" s="64"/>
      <c r="S1976" s="64"/>
    </row>
    <row r="1977" spans="1:19" x14ac:dyDescent="0.25">
      <c r="A1977" s="90">
        <v>464</v>
      </c>
      <c r="B1977" s="62" t="s">
        <v>593</v>
      </c>
      <c r="C1977" s="129">
        <f>ROUND(SUM(D1977+E1977+F1977+G1977+H1977+I1977+J1977+K1977+M1977+O1977+P1977+Q1977+R1977+S1977),2)</f>
        <v>309590.59999999998</v>
      </c>
      <c r="D1977" s="102">
        <f>ROUND((F1977+G1977+H1977+I1977+J1977+K1977+M1977+O1977+P1977+Q1977+R1977+S1977)*0.0214,2)</f>
        <v>6486.43</v>
      </c>
      <c r="E1977" s="64"/>
      <c r="F1977" s="68"/>
      <c r="G1977" s="68"/>
      <c r="H1977" s="68"/>
      <c r="I1977" s="68"/>
      <c r="J1977" s="68"/>
      <c r="K1977" s="59">
        <v>303104.17</v>
      </c>
      <c r="L1977" s="65"/>
      <c r="M1977" s="64"/>
      <c r="N1977" s="64"/>
      <c r="O1977" s="69"/>
      <c r="P1977" s="64"/>
      <c r="Q1977" s="64"/>
      <c r="R1977" s="64"/>
      <c r="S1977" s="64"/>
    </row>
    <row r="1978" spans="1:19" x14ac:dyDescent="0.25">
      <c r="A1978" s="90">
        <v>465</v>
      </c>
      <c r="B1978" s="62" t="s">
        <v>594</v>
      </c>
      <c r="C1978" s="129">
        <f t="shared" ref="C1978" si="212">ROUND(SUM(D1978+E1978+F1978+G1978+H1978+I1978+J1978+K1978+M1978+O1978+P1978+Q1978+R1978+S1978),2)</f>
        <v>7223652.54</v>
      </c>
      <c r="D1978" s="63">
        <f t="shared" ref="D1978" si="213">ROUND((F1978+G1978+H1978+I1978+J1978+K1978+M1978+O1978+P1978+Q1978+R1978+S1978)*0.0214,2)</f>
        <v>151347.32999999999</v>
      </c>
      <c r="E1978" s="64"/>
      <c r="F1978" s="68"/>
      <c r="G1978" s="68">
        <v>2168046.46</v>
      </c>
      <c r="H1978" s="68">
        <v>1573730.82</v>
      </c>
      <c r="I1978" s="68">
        <v>752593.17</v>
      </c>
      <c r="J1978" s="68">
        <v>900070.06</v>
      </c>
      <c r="K1978" s="64"/>
      <c r="L1978" s="65"/>
      <c r="M1978" s="64"/>
      <c r="N1978" s="64"/>
      <c r="O1978" s="69"/>
      <c r="P1978" s="64"/>
      <c r="Q1978" s="64">
        <v>1677864.7</v>
      </c>
      <c r="R1978" s="64"/>
      <c r="S1978" s="64"/>
    </row>
    <row r="1979" spans="1:19" ht="25.5" x14ac:dyDescent="0.25">
      <c r="A1979" s="90">
        <v>466</v>
      </c>
      <c r="B1979" s="94" t="s">
        <v>599</v>
      </c>
      <c r="C1979" s="129">
        <f>ROUND(SUM(D1979+E1979+F1979+G1979+H1979+I1979+J1979+K1979+M1979+O1979+Q1979+S1979),2)</f>
        <v>544278</v>
      </c>
      <c r="D1979" s="64">
        <f>ROUND((F1979+G1979+H1979+I1979+J1979+K1979+M1979+O1979+Q1979+S1979)*0.0214,2)</f>
        <v>11403.51</v>
      </c>
      <c r="E1979" s="64"/>
      <c r="F1979" s="64"/>
      <c r="G1979" s="64"/>
      <c r="H1979" s="64"/>
      <c r="I1979" s="64"/>
      <c r="J1979" s="64"/>
      <c r="K1979" s="64">
        <v>532874.49</v>
      </c>
      <c r="L1979" s="65"/>
      <c r="M1979" s="64"/>
      <c r="N1979" s="64"/>
      <c r="O1979" s="64"/>
      <c r="P1979" s="64"/>
      <c r="Q1979" s="64"/>
      <c r="R1979" s="64"/>
      <c r="S1979" s="64"/>
    </row>
    <row r="1980" spans="1:19" ht="25.5" x14ac:dyDescent="0.25">
      <c r="A1980" s="90">
        <v>467</v>
      </c>
      <c r="B1980" s="62" t="s">
        <v>600</v>
      </c>
      <c r="C1980" s="129">
        <f>ROUND(SUM(D1980+E1980+F1980+G1980+H1980+I1980+J1980+K1980+M1980+O1980+Q1980+S1980),2)</f>
        <v>590783.88</v>
      </c>
      <c r="D1980" s="64">
        <f>ROUND((F1980+G1980+H1980+I1980+J1980+K1980+M1980+O1980+Q1980+S1980)*0.0214,2)</f>
        <v>12377.89</v>
      </c>
      <c r="E1980" s="64"/>
      <c r="F1980" s="68"/>
      <c r="G1980" s="68"/>
      <c r="H1980" s="68"/>
      <c r="I1980" s="68"/>
      <c r="J1980" s="68"/>
      <c r="K1980" s="64">
        <v>578405.99</v>
      </c>
      <c r="L1980" s="65"/>
      <c r="M1980" s="64"/>
      <c r="N1980" s="64"/>
      <c r="O1980" s="64"/>
      <c r="P1980" s="64"/>
      <c r="Q1980" s="64"/>
      <c r="R1980" s="64"/>
      <c r="S1980" s="64"/>
    </row>
    <row r="1981" spans="1:19" ht="25.5" x14ac:dyDescent="0.25">
      <c r="A1981" s="90">
        <v>468</v>
      </c>
      <c r="B1981" s="127" t="s">
        <v>598</v>
      </c>
      <c r="C1981" s="129">
        <f>ROUND(SUM(D1981+E1981+F1981+G1981+H1981+I1981+J1981+K1981+M1981+O1981+Q1981+S1981),2)</f>
        <v>478488.03</v>
      </c>
      <c r="D1981" s="64">
        <f>ROUND((F1981+G1981+H1981+I1981+J1981+K1981+M1981+O1981+Q1981+S1981)*0.0214,2)</f>
        <v>10025.11</v>
      </c>
      <c r="E1981" s="59"/>
      <c r="F1981" s="59"/>
      <c r="G1981" s="59"/>
      <c r="H1981" s="59"/>
      <c r="I1981" s="59"/>
      <c r="J1981" s="59"/>
      <c r="K1981" s="59">
        <v>468462.92</v>
      </c>
      <c r="L1981" s="60"/>
      <c r="M1981" s="59"/>
      <c r="N1981" s="59"/>
      <c r="O1981" s="78"/>
      <c r="P1981" s="59"/>
      <c r="Q1981" s="59"/>
      <c r="R1981" s="59"/>
      <c r="S1981" s="59"/>
    </row>
    <row r="1982" spans="1:19" ht="25.5" x14ac:dyDescent="0.25">
      <c r="A1982" s="90">
        <v>469</v>
      </c>
      <c r="B1982" s="94" t="s">
        <v>601</v>
      </c>
      <c r="C1982" s="129">
        <f>ROUND(SUM(D1982+E1982+F1982+G1982+H1982+I1982+J1982+K1982+M1982+O1982+Q1982+S1982),2)</f>
        <v>551495.93999999994</v>
      </c>
      <c r="D1982" s="64">
        <f>ROUND((F1982+G1982+H1982+I1982+J1982+K1982+M1982+O1982+Q1982+S1982)*0.0214,2)</f>
        <v>11554.74</v>
      </c>
      <c r="E1982" s="64"/>
      <c r="F1982" s="64"/>
      <c r="G1982" s="64"/>
      <c r="H1982" s="64"/>
      <c r="I1982" s="64"/>
      <c r="J1982" s="64"/>
      <c r="K1982" s="64">
        <v>539941.19999999995</v>
      </c>
      <c r="L1982" s="65"/>
      <c r="M1982" s="64"/>
      <c r="N1982" s="64"/>
      <c r="O1982" s="64"/>
      <c r="P1982" s="64"/>
      <c r="Q1982" s="64"/>
      <c r="R1982" s="64"/>
      <c r="S1982" s="64"/>
    </row>
    <row r="1983" spans="1:19" x14ac:dyDescent="0.25">
      <c r="A1983" s="90">
        <v>470</v>
      </c>
      <c r="B1983" s="62" t="s">
        <v>605</v>
      </c>
      <c r="C1983" s="129">
        <f t="shared" ref="C1983" si="214">ROUND(SUM(D1983+E1983+F1983+G1983+H1983+I1983+J1983+K1983+M1983+O1983+P1983+Q1983+R1983+S1983),2)</f>
        <v>975597.93</v>
      </c>
      <c r="D1983" s="63">
        <f>ROUND((F1983+G1983+H1983+I1983+J1983+K1983+M1983+O1983+P1983+Q1983+R1983+S1983)*0.0214,2)</f>
        <v>20440.37</v>
      </c>
      <c r="E1983" s="64"/>
      <c r="F1983" s="68"/>
      <c r="G1983" s="68"/>
      <c r="H1983" s="68"/>
      <c r="I1983" s="68">
        <v>434959.57</v>
      </c>
      <c r="J1983" s="68">
        <v>520197.99</v>
      </c>
      <c r="K1983" s="64"/>
      <c r="L1983" s="65"/>
      <c r="M1983" s="64"/>
      <c r="N1983" s="64"/>
      <c r="O1983" s="69"/>
      <c r="P1983" s="64"/>
      <c r="Q1983" s="64"/>
      <c r="R1983" s="64"/>
      <c r="S1983" s="64"/>
    </row>
    <row r="1984" spans="1:19" x14ac:dyDescent="0.25">
      <c r="A1984" s="90">
        <v>471</v>
      </c>
      <c r="B1984" s="62" t="s">
        <v>606</v>
      </c>
      <c r="C1984" s="129">
        <f t="shared" ref="C1984:C1994" si="215">ROUND(SUM(D1984+E1984+F1984+G1984+H1984+I1984+J1984+K1984+M1984+O1984+P1984+Q1984+R1984+S1984),2)</f>
        <v>11864596.77</v>
      </c>
      <c r="D1984" s="63">
        <f t="shared" ref="D1984:D1994" si="216">ROUND((F1984+G1984+H1984+I1984+J1984+K1984+M1984+O1984+P1984+Q1984+R1984+S1984)*0.0214,2)</f>
        <v>248582.7</v>
      </c>
      <c r="E1984" s="64"/>
      <c r="F1984" s="68"/>
      <c r="G1984" s="68"/>
      <c r="H1984" s="68"/>
      <c r="I1984" s="68"/>
      <c r="J1984" s="68"/>
      <c r="K1984" s="64">
        <v>275279.07</v>
      </c>
      <c r="L1984" s="65"/>
      <c r="M1984" s="64"/>
      <c r="N1984" s="64"/>
      <c r="O1984" s="64"/>
      <c r="P1984" s="64"/>
      <c r="Q1984" s="69"/>
      <c r="R1984" s="64">
        <v>11340735</v>
      </c>
      <c r="S1984" s="64"/>
    </row>
    <row r="1985" spans="1:19" x14ac:dyDescent="0.25">
      <c r="A1985" s="90">
        <v>472</v>
      </c>
      <c r="B1985" s="62" t="s">
        <v>965</v>
      </c>
      <c r="C1985" s="129">
        <f t="shared" si="215"/>
        <v>7474215.75</v>
      </c>
      <c r="D1985" s="63">
        <f t="shared" si="216"/>
        <v>156597.04</v>
      </c>
      <c r="E1985" s="64"/>
      <c r="F1985" s="68">
        <v>806714.81</v>
      </c>
      <c r="G1985" s="68">
        <v>2800005.58</v>
      </c>
      <c r="H1985" s="68">
        <v>1847798.13</v>
      </c>
      <c r="I1985" s="68">
        <v>806859.09</v>
      </c>
      <c r="J1985" s="68">
        <v>1056241.1000000001</v>
      </c>
      <c r="K1985" s="64"/>
      <c r="L1985" s="65"/>
      <c r="M1985" s="64"/>
      <c r="N1985" s="64"/>
      <c r="O1985" s="64"/>
      <c r="P1985" s="64"/>
      <c r="Q1985" s="69"/>
      <c r="R1985" s="64"/>
      <c r="S1985" s="64"/>
    </row>
    <row r="1986" spans="1:19" x14ac:dyDescent="0.25">
      <c r="A1986" s="90">
        <v>473</v>
      </c>
      <c r="B1986" s="62" t="s">
        <v>607</v>
      </c>
      <c r="C1986" s="129">
        <f>ROUND(SUM(D1986+E1986+F1986+G1986+H1986+I1986+J1986+K1986+M1986+O1986+P1986+Q1986+R1986+S1986),2)</f>
        <v>1240073.08</v>
      </c>
      <c r="D1986" s="102">
        <f>ROUND((F1986+G1986+H1986+I1986+J1986+K1986+M1986+O1986+P1986+Q1986+R1986+S1986)*0.0214,2)</f>
        <v>25981.56</v>
      </c>
      <c r="E1986" s="64"/>
      <c r="F1986" s="64"/>
      <c r="G1986" s="64"/>
      <c r="H1986" s="64"/>
      <c r="I1986" s="64"/>
      <c r="J1986" s="64"/>
      <c r="K1986" s="64">
        <v>1214091.52</v>
      </c>
      <c r="L1986" s="65"/>
      <c r="M1986" s="64"/>
      <c r="N1986" s="64"/>
      <c r="O1986" s="66"/>
      <c r="P1986" s="64"/>
      <c r="Q1986" s="64"/>
      <c r="R1986" s="64"/>
      <c r="S1986" s="64"/>
    </row>
    <row r="1987" spans="1:19" x14ac:dyDescent="0.25">
      <c r="A1987" s="90">
        <v>474</v>
      </c>
      <c r="B1987" s="62" t="s">
        <v>608</v>
      </c>
      <c r="C1987" s="129">
        <f>ROUND(SUM(D1987+E1987+F1987+G1987+H1987+I1987+J1987+K1987+M1987+O1987+P1987+Q1987+R1987+S1987),2)</f>
        <v>583342.42000000004</v>
      </c>
      <c r="D1987" s="102">
        <f>ROUND((F1987+G1987+H1987+I1987+J1987+K1987+M1987+O1987+P1987+Q1987+R1987+S1987)*0.0214,2)</f>
        <v>12221.98</v>
      </c>
      <c r="E1987" s="64"/>
      <c r="F1987" s="68"/>
      <c r="G1987" s="68"/>
      <c r="H1987" s="68"/>
      <c r="I1987" s="68"/>
      <c r="J1987" s="68"/>
      <c r="K1987" s="64">
        <v>571120.43999999994</v>
      </c>
      <c r="L1987" s="65"/>
      <c r="M1987" s="64"/>
      <c r="N1987" s="64"/>
      <c r="O1987" s="69"/>
      <c r="P1987" s="64"/>
      <c r="Q1987" s="64"/>
      <c r="R1987" s="64"/>
      <c r="S1987" s="64"/>
    </row>
    <row r="1988" spans="1:19" x14ac:dyDescent="0.25">
      <c r="A1988" s="90">
        <v>475</v>
      </c>
      <c r="B1988" s="56" t="s">
        <v>616</v>
      </c>
      <c r="C1988" s="57">
        <f>ROUND(SUM(D1988+E1988+F1988+G1988+H1988+I1988+J1988+K1988+M1988+O1988+P1988+Q1988+R1988+S1988),2)</f>
        <v>459613.43</v>
      </c>
      <c r="D1988" s="63">
        <f>ROUND((F1988+G1988+H1988+I1988+J1988+K1988+M1988+O1988+P1988+Q1988+R1988+S1988)*0.0214,2)</f>
        <v>9629.65</v>
      </c>
      <c r="E1988" s="59"/>
      <c r="F1988" s="77"/>
      <c r="G1988" s="77"/>
      <c r="H1988" s="77"/>
      <c r="I1988" s="77"/>
      <c r="J1988" s="77">
        <v>449983.78</v>
      </c>
      <c r="K1988" s="59"/>
      <c r="L1988" s="60"/>
      <c r="M1988" s="59"/>
      <c r="N1988" s="59"/>
      <c r="O1988" s="78"/>
      <c r="P1988" s="59"/>
      <c r="Q1988" s="59"/>
      <c r="R1988" s="59"/>
      <c r="S1988" s="59"/>
    </row>
    <row r="1989" spans="1:19" x14ac:dyDescent="0.25">
      <c r="A1989" s="90">
        <v>476</v>
      </c>
      <c r="B1989" s="62" t="s">
        <v>619</v>
      </c>
      <c r="C1989" s="129">
        <f>ROUND(SUM(D1989+E1989+F1989+G1989+H1989+I1989+J1989+K1989+M1989+O1989+P1989+Q1989+R1989+S1989),2)</f>
        <v>2992740.28</v>
      </c>
      <c r="D1989" s="63">
        <f>ROUND((F1989+G1989+H1989+I1989+J1989+K1989+M1989+O1989+P1989+Q1989+R1989+S1989)*0.0214,2)</f>
        <v>62702.8</v>
      </c>
      <c r="E1989" s="64"/>
      <c r="F1989" s="68"/>
      <c r="G1989" s="68">
        <v>1662638.07</v>
      </c>
      <c r="H1989" s="68"/>
      <c r="I1989" s="68">
        <v>577150.93999999994</v>
      </c>
      <c r="J1989" s="68">
        <v>690248.47</v>
      </c>
      <c r="K1989" s="64"/>
      <c r="L1989" s="65"/>
      <c r="M1989" s="64"/>
      <c r="N1989" s="64"/>
      <c r="O1989" s="69"/>
      <c r="P1989" s="64"/>
      <c r="Q1989" s="64"/>
      <c r="R1989" s="64"/>
      <c r="S1989" s="64"/>
    </row>
    <row r="1990" spans="1:19" ht="25.5" x14ac:dyDescent="0.25">
      <c r="A1990" s="90">
        <v>477</v>
      </c>
      <c r="B1990" s="62" t="s">
        <v>609</v>
      </c>
      <c r="C1990" s="129">
        <f t="shared" si="215"/>
        <v>4485801.88</v>
      </c>
      <c r="D1990" s="63">
        <f t="shared" si="216"/>
        <v>93984.88</v>
      </c>
      <c r="E1990" s="64"/>
      <c r="F1990" s="68"/>
      <c r="G1990" s="68"/>
      <c r="H1990" s="68"/>
      <c r="I1990" s="68"/>
      <c r="J1990" s="68"/>
      <c r="K1990" s="64"/>
      <c r="L1990" s="65"/>
      <c r="M1990" s="64"/>
      <c r="N1990" s="64" t="s">
        <v>111</v>
      </c>
      <c r="O1990" s="64">
        <v>4391817</v>
      </c>
      <c r="P1990" s="64"/>
      <c r="Q1990" s="69"/>
      <c r="R1990" s="64"/>
      <c r="S1990" s="64"/>
    </row>
    <row r="1991" spans="1:19" x14ac:dyDescent="0.25">
      <c r="A1991" s="90">
        <v>478</v>
      </c>
      <c r="B1991" s="62" t="s">
        <v>610</v>
      </c>
      <c r="C1991" s="129">
        <f t="shared" si="215"/>
        <v>3686828.59</v>
      </c>
      <c r="D1991" s="63">
        <f t="shared" si="216"/>
        <v>77245.09</v>
      </c>
      <c r="E1991" s="64"/>
      <c r="F1991" s="68"/>
      <c r="G1991" s="68"/>
      <c r="H1991" s="68"/>
      <c r="I1991" s="68"/>
      <c r="J1991" s="68"/>
      <c r="K1991" s="64"/>
      <c r="L1991" s="65"/>
      <c r="M1991" s="64"/>
      <c r="N1991" s="64" t="s">
        <v>111</v>
      </c>
      <c r="O1991" s="64">
        <v>3609583.5</v>
      </c>
      <c r="P1991" s="64"/>
      <c r="Q1991" s="69"/>
      <c r="R1991" s="64"/>
      <c r="S1991" s="64"/>
    </row>
    <row r="1992" spans="1:19" x14ac:dyDescent="0.25">
      <c r="A1992" s="90">
        <v>479</v>
      </c>
      <c r="B1992" s="62" t="s">
        <v>611</v>
      </c>
      <c r="C1992" s="129">
        <f t="shared" si="215"/>
        <v>8598742.9800000004</v>
      </c>
      <c r="D1992" s="63">
        <f t="shared" si="216"/>
        <v>180157.72</v>
      </c>
      <c r="E1992" s="64"/>
      <c r="F1992" s="68"/>
      <c r="G1992" s="68">
        <v>3704764.51</v>
      </c>
      <c r="H1992" s="68"/>
      <c r="I1992" s="68"/>
      <c r="J1992" s="68"/>
      <c r="K1992" s="64"/>
      <c r="L1992" s="65"/>
      <c r="M1992" s="64"/>
      <c r="N1992" s="64" t="s">
        <v>111</v>
      </c>
      <c r="O1992" s="64">
        <v>4713820.75</v>
      </c>
      <c r="P1992" s="64"/>
      <c r="Q1992" s="69"/>
      <c r="R1992" s="64"/>
      <c r="S1992" s="64"/>
    </row>
    <row r="1993" spans="1:19" x14ac:dyDescent="0.25">
      <c r="A1993" s="90">
        <v>480</v>
      </c>
      <c r="B1993" s="62" t="s">
        <v>612</v>
      </c>
      <c r="C1993" s="129">
        <f t="shared" si="215"/>
        <v>4148243.69</v>
      </c>
      <c r="D1993" s="63">
        <f t="shared" si="216"/>
        <v>86912.49</v>
      </c>
      <c r="E1993" s="64"/>
      <c r="F1993" s="68"/>
      <c r="G1993" s="68"/>
      <c r="H1993" s="68"/>
      <c r="I1993" s="68"/>
      <c r="J1993" s="68"/>
      <c r="K1993" s="64"/>
      <c r="L1993" s="65"/>
      <c r="M1993" s="64"/>
      <c r="N1993" s="64" t="s">
        <v>111</v>
      </c>
      <c r="O1993" s="64">
        <v>4061331.1999999997</v>
      </c>
      <c r="P1993" s="64"/>
      <c r="Q1993" s="69"/>
      <c r="R1993" s="64"/>
      <c r="S1993" s="64"/>
    </row>
    <row r="1994" spans="1:19" x14ac:dyDescent="0.25">
      <c r="A1994" s="90">
        <v>481</v>
      </c>
      <c r="B1994" s="62" t="s">
        <v>613</v>
      </c>
      <c r="C1994" s="129">
        <f t="shared" si="215"/>
        <v>4195732.8600000003</v>
      </c>
      <c r="D1994" s="63">
        <f t="shared" si="216"/>
        <v>87907.46</v>
      </c>
      <c r="E1994" s="64"/>
      <c r="F1994" s="68"/>
      <c r="G1994" s="68"/>
      <c r="H1994" s="68"/>
      <c r="I1994" s="68"/>
      <c r="J1994" s="68"/>
      <c r="K1994" s="64"/>
      <c r="L1994" s="65"/>
      <c r="M1994" s="64"/>
      <c r="N1994" s="64" t="s">
        <v>111</v>
      </c>
      <c r="O1994" s="64">
        <v>4107825.4</v>
      </c>
      <c r="P1994" s="64"/>
      <c r="Q1994" s="69"/>
      <c r="R1994" s="64"/>
      <c r="S1994" s="64"/>
    </row>
    <row r="1995" spans="1:19" x14ac:dyDescent="0.25">
      <c r="A1995" s="188" t="s">
        <v>1116</v>
      </c>
      <c r="B1995" s="189"/>
      <c r="C1995" s="100">
        <f>ROUND(SUM(D1995+E1995+F1995+G1995+H1995+I1995+J1995+K1995+M1995+O1995+P1995+Q1995+R1995+S1995),2)</f>
        <v>64128724.520000003</v>
      </c>
      <c r="D1995" s="70">
        <f>ROUND(SUM(D1976:D1994),2)</f>
        <v>1343601.62</v>
      </c>
      <c r="E1995" s="70">
        <f t="shared" ref="E1995:M1995" si="217">ROUND(SUM(E1976:E1994),2)</f>
        <v>0</v>
      </c>
      <c r="F1995" s="70">
        <f t="shared" si="217"/>
        <v>806714.81</v>
      </c>
      <c r="G1995" s="70">
        <f>ROUND(SUM(G1976:G1994),2)</f>
        <v>10335454.619999999</v>
      </c>
      <c r="H1995" s="70">
        <f t="shared" si="217"/>
        <v>5018379.1500000004</v>
      </c>
      <c r="I1995" s="70">
        <f t="shared" si="217"/>
        <v>3335212.14</v>
      </c>
      <c r="J1995" s="70">
        <f t="shared" si="217"/>
        <v>4530034.22</v>
      </c>
      <c r="K1995" s="70">
        <f t="shared" si="217"/>
        <v>4856350.41</v>
      </c>
      <c r="L1995" s="70">
        <f t="shared" si="217"/>
        <v>0</v>
      </c>
      <c r="M1995" s="70">
        <f t="shared" si="217"/>
        <v>0</v>
      </c>
      <c r="N1995" s="70" t="s">
        <v>19</v>
      </c>
      <c r="O1995" s="70">
        <f>ROUND(SUM(O1976:O1994),2)</f>
        <v>20884377.850000001</v>
      </c>
      <c r="P1995" s="70">
        <f>ROUND(SUM(P1976:P1994),2)</f>
        <v>0</v>
      </c>
      <c r="Q1995" s="70">
        <f>ROUND(SUM(Q1976:Q1994),2)</f>
        <v>1677864.7</v>
      </c>
      <c r="R1995" s="70">
        <f>ROUND(SUM(R1976:R1994),2)</f>
        <v>11340735</v>
      </c>
      <c r="S1995" s="70">
        <f>ROUND(SUM(S1976:S1994),2)</f>
        <v>0</v>
      </c>
    </row>
    <row r="1996" spans="1:19" ht="15.75" hidden="1" x14ac:dyDescent="0.25">
      <c r="A1996" s="216" t="s">
        <v>1105</v>
      </c>
      <c r="B1996" s="217"/>
      <c r="C1996" s="218"/>
      <c r="D1996" s="134"/>
      <c r="E1996" s="64"/>
      <c r="F1996" s="64"/>
      <c r="G1996" s="64"/>
      <c r="H1996" s="64"/>
      <c r="I1996" s="64"/>
      <c r="J1996" s="64"/>
      <c r="K1996" s="64"/>
      <c r="L1996" s="43"/>
      <c r="M1996" s="64"/>
      <c r="N1996" s="69"/>
      <c r="O1996" s="64"/>
      <c r="P1996" s="64"/>
      <c r="Q1996" s="64"/>
      <c r="R1996" s="64"/>
      <c r="S1996" s="69"/>
    </row>
    <row r="1997" spans="1:19" hidden="1" x14ac:dyDescent="0.25">
      <c r="A1997" s="43">
        <v>482</v>
      </c>
      <c r="B1997" s="62" t="s">
        <v>622</v>
      </c>
      <c r="C1997" s="129">
        <f t="shared" ref="C1997:C2049" si="218">ROUND(SUM(D1997+E1997+F1997+G1997+H1997+I1997+J1997+K1997+M1997+O1997+P1997+Q1997+R1997+S1997),2)</f>
        <v>44809681.770000003</v>
      </c>
      <c r="D1997" s="63">
        <f t="shared" ref="D1997:D2043" si="219">ROUND((F1997+G1997+H1997+I1997+J1997+K1997+M1997+O1997+P1997+Q1997+R1997+S1997)*0.0214,2)</f>
        <v>938836.1</v>
      </c>
      <c r="E1997" s="64"/>
      <c r="F1997" s="68"/>
      <c r="G1997" s="68">
        <v>15723582.92</v>
      </c>
      <c r="H1997" s="68">
        <v>9513614.5</v>
      </c>
      <c r="I1997" s="68">
        <v>2805277.72</v>
      </c>
      <c r="J1997" s="68"/>
      <c r="K1997" s="64"/>
      <c r="L1997" s="50"/>
      <c r="M1997" s="64"/>
      <c r="N1997" s="64" t="s">
        <v>56</v>
      </c>
      <c r="O1997" s="69">
        <v>15828370.529999999</v>
      </c>
      <c r="P1997" s="64"/>
      <c r="Q1997" s="64"/>
      <c r="R1997" s="64"/>
      <c r="S1997" s="64"/>
    </row>
    <row r="1998" spans="1:19" hidden="1" x14ac:dyDescent="0.25">
      <c r="A1998" s="43">
        <v>483</v>
      </c>
      <c r="B1998" s="62" t="s">
        <v>624</v>
      </c>
      <c r="C1998" s="129">
        <f t="shared" si="218"/>
        <v>19695134.23</v>
      </c>
      <c r="D1998" s="63">
        <f t="shared" si="219"/>
        <v>412645.26</v>
      </c>
      <c r="E1998" s="64"/>
      <c r="F1998" s="68"/>
      <c r="G1998" s="68">
        <v>4747674.3099999996</v>
      </c>
      <c r="H1998" s="68">
        <v>4452673.09</v>
      </c>
      <c r="I1998" s="68">
        <v>1347400.79</v>
      </c>
      <c r="J1998" s="68"/>
      <c r="K1998" s="64"/>
      <c r="L1998" s="50"/>
      <c r="M1998" s="64"/>
      <c r="N1998" s="64" t="s">
        <v>56</v>
      </c>
      <c r="O1998" s="69">
        <v>8734740.7799999993</v>
      </c>
      <c r="P1998" s="64"/>
      <c r="Q1998" s="64"/>
      <c r="R1998" s="64"/>
      <c r="S1998" s="64"/>
    </row>
    <row r="1999" spans="1:19" hidden="1" x14ac:dyDescent="0.25">
      <c r="A1999" s="43">
        <v>484</v>
      </c>
      <c r="B1999" s="62" t="s">
        <v>625</v>
      </c>
      <c r="C1999" s="129">
        <f t="shared" si="218"/>
        <v>19739099.670000002</v>
      </c>
      <c r="D1999" s="63">
        <f t="shared" si="219"/>
        <v>413566.41</v>
      </c>
      <c r="E1999" s="64"/>
      <c r="F1999" s="68"/>
      <c r="G1999" s="68">
        <v>4877431.34</v>
      </c>
      <c r="H1999" s="68">
        <v>4297174.13</v>
      </c>
      <c r="I1999" s="68">
        <v>1387441.94</v>
      </c>
      <c r="J1999" s="68"/>
      <c r="K1999" s="64"/>
      <c r="L1999" s="50"/>
      <c r="M1999" s="64"/>
      <c r="N1999" s="64" t="s">
        <v>56</v>
      </c>
      <c r="O1999" s="69">
        <v>8763485.8499999996</v>
      </c>
      <c r="P1999" s="64"/>
      <c r="Q1999" s="64"/>
      <c r="R1999" s="64"/>
      <c r="S1999" s="64"/>
    </row>
    <row r="2000" spans="1:19" hidden="1" x14ac:dyDescent="0.25">
      <c r="A2000" s="43">
        <v>485</v>
      </c>
      <c r="B2000" s="62" t="s">
        <v>626</v>
      </c>
      <c r="C2000" s="129">
        <f t="shared" si="218"/>
        <v>35093186.899999999</v>
      </c>
      <c r="D2000" s="63">
        <f t="shared" si="219"/>
        <v>735259.64</v>
      </c>
      <c r="E2000" s="64"/>
      <c r="F2000" s="68"/>
      <c r="G2000" s="68">
        <v>7535773.7300000004</v>
      </c>
      <c r="H2000" s="68">
        <v>7745273.0199999996</v>
      </c>
      <c r="I2000" s="68">
        <v>2453019.42</v>
      </c>
      <c r="J2000" s="68"/>
      <c r="K2000" s="64"/>
      <c r="L2000" s="50"/>
      <c r="M2000" s="64"/>
      <c r="N2000" s="64" t="s">
        <v>56</v>
      </c>
      <c r="O2000" s="69">
        <v>16623861.09</v>
      </c>
      <c r="P2000" s="64"/>
      <c r="Q2000" s="64"/>
      <c r="R2000" s="64"/>
      <c r="S2000" s="64"/>
    </row>
    <row r="2001" spans="1:19" hidden="1" x14ac:dyDescent="0.25">
      <c r="A2001" s="43">
        <v>486</v>
      </c>
      <c r="B2001" s="62" t="s">
        <v>628</v>
      </c>
      <c r="C2001" s="129">
        <f t="shared" si="218"/>
        <v>8994063.25</v>
      </c>
      <c r="D2001" s="63">
        <f t="shared" si="219"/>
        <v>188440.33</v>
      </c>
      <c r="E2001" s="64"/>
      <c r="F2001" s="68"/>
      <c r="G2001" s="68"/>
      <c r="H2001" s="68"/>
      <c r="I2001" s="68"/>
      <c r="J2001" s="68"/>
      <c r="K2001" s="64"/>
      <c r="L2001" s="50"/>
      <c r="M2001" s="64"/>
      <c r="N2001" s="64" t="s">
        <v>56</v>
      </c>
      <c r="O2001" s="69">
        <v>8805622.9199999999</v>
      </c>
      <c r="P2001" s="64"/>
      <c r="Q2001" s="64"/>
      <c r="R2001" s="64"/>
      <c r="S2001" s="64"/>
    </row>
    <row r="2002" spans="1:19" hidden="1" x14ac:dyDescent="0.25">
      <c r="A2002" s="43">
        <v>487</v>
      </c>
      <c r="B2002" s="62" t="s">
        <v>629</v>
      </c>
      <c r="C2002" s="129">
        <f t="shared" si="218"/>
        <v>26919720.859999999</v>
      </c>
      <c r="D2002" s="63">
        <f t="shared" si="219"/>
        <v>564012.17000000004</v>
      </c>
      <c r="E2002" s="64"/>
      <c r="F2002" s="68"/>
      <c r="G2002" s="68">
        <v>12713808.83</v>
      </c>
      <c r="H2002" s="68">
        <v>9228661.2200000007</v>
      </c>
      <c r="I2002" s="68">
        <v>4413238.6399999997</v>
      </c>
      <c r="J2002" s="68"/>
      <c r="K2002" s="64"/>
      <c r="L2002" s="65"/>
      <c r="M2002" s="64"/>
      <c r="N2002" s="64"/>
      <c r="O2002" s="64"/>
      <c r="P2002" s="64"/>
      <c r="Q2002" s="69"/>
      <c r="R2002" s="64"/>
      <c r="S2002" s="64"/>
    </row>
    <row r="2003" spans="1:19" hidden="1" x14ac:dyDescent="0.25">
      <c r="A2003" s="43">
        <v>488</v>
      </c>
      <c r="B2003" s="62" t="s">
        <v>631</v>
      </c>
      <c r="C2003" s="129">
        <f t="shared" si="218"/>
        <v>1143551.67</v>
      </c>
      <c r="D2003" s="63">
        <f>ROUND((F2003+G2003+H2003+I2003+J2003+K2003+M2003+O2003+P2003+Q2003+R2003+S2003)*0.0214,2)</f>
        <v>23959.279999999999</v>
      </c>
      <c r="E2003" s="64"/>
      <c r="F2003" s="68"/>
      <c r="G2003" s="68">
        <v>1119592.3899999999</v>
      </c>
      <c r="H2003" s="68"/>
      <c r="I2003" s="68"/>
      <c r="J2003" s="59"/>
      <c r="K2003" s="64"/>
      <c r="L2003" s="65"/>
      <c r="M2003" s="64"/>
      <c r="N2003" s="64"/>
      <c r="O2003" s="69"/>
      <c r="P2003" s="64"/>
      <c r="Q2003" s="64"/>
      <c r="R2003" s="64"/>
      <c r="S2003" s="64"/>
    </row>
    <row r="2004" spans="1:19" hidden="1" x14ac:dyDescent="0.25">
      <c r="A2004" s="43">
        <v>489</v>
      </c>
      <c r="B2004" s="62" t="s">
        <v>632</v>
      </c>
      <c r="C2004" s="129">
        <f t="shared" si="218"/>
        <v>1385346.99</v>
      </c>
      <c r="D2004" s="63">
        <f>ROUND((F2004+G2004+H2004+I2004+J2004+K2004+M2004+O2004+P2004+Q2004+R2004+S2004)*0.0214,2)</f>
        <v>29025.279999999999</v>
      </c>
      <c r="E2004" s="64"/>
      <c r="F2004" s="68"/>
      <c r="G2004" s="68">
        <v>1356321.71</v>
      </c>
      <c r="H2004" s="68"/>
      <c r="I2004" s="68"/>
      <c r="J2004" s="68"/>
      <c r="K2004" s="64"/>
      <c r="L2004" s="65"/>
      <c r="M2004" s="64"/>
      <c r="N2004" s="64"/>
      <c r="O2004" s="69"/>
      <c r="P2004" s="64"/>
      <c r="Q2004" s="64"/>
      <c r="R2004" s="64"/>
      <c r="S2004" s="64"/>
    </row>
    <row r="2005" spans="1:19" hidden="1" x14ac:dyDescent="0.25">
      <c r="A2005" s="43">
        <v>490</v>
      </c>
      <c r="B2005" s="62" t="s">
        <v>635</v>
      </c>
      <c r="C2005" s="129">
        <f>ROUND(SUM(D2005+E2005+F2005+G2005+H2005+I2005+J2005+K2005+M2005+O2005+P2005+Q2005+R2005+S2005),2)</f>
        <v>32741076.440000001</v>
      </c>
      <c r="D2005" s="63">
        <f>ROUND((F2005+G2005+H2005+I2005+J2005+K2005+M2005+O2005+P2005+Q2005+R2005+S2005)*0.0214,2)</f>
        <v>685979.08</v>
      </c>
      <c r="E2005" s="64"/>
      <c r="F2005" s="68"/>
      <c r="G2005" s="68">
        <v>9581952.0299999993</v>
      </c>
      <c r="H2005" s="68">
        <v>6955318.4500000002</v>
      </c>
      <c r="I2005" s="68">
        <v>3326103.26</v>
      </c>
      <c r="J2005" s="68"/>
      <c r="K2005" s="64"/>
      <c r="L2005" s="65"/>
      <c r="M2005" s="64"/>
      <c r="N2005" s="64" t="s">
        <v>56</v>
      </c>
      <c r="O2005" s="69">
        <v>12191723.619999999</v>
      </c>
      <c r="P2005" s="64"/>
      <c r="Q2005" s="64"/>
      <c r="R2005" s="64"/>
      <c r="S2005" s="64"/>
    </row>
    <row r="2006" spans="1:19" hidden="1" x14ac:dyDescent="0.25">
      <c r="A2006" s="43">
        <v>491</v>
      </c>
      <c r="B2006" s="62" t="s">
        <v>966</v>
      </c>
      <c r="C2006" s="129">
        <f t="shared" si="218"/>
        <v>4324453.8600000003</v>
      </c>
      <c r="D2006" s="63">
        <f t="shared" si="219"/>
        <v>90604.38</v>
      </c>
      <c r="E2006" s="64"/>
      <c r="F2006" s="68"/>
      <c r="G2006" s="68">
        <v>2042373.34</v>
      </c>
      <c r="H2006" s="68">
        <v>1482507.84</v>
      </c>
      <c r="I2006" s="68">
        <v>708968.3</v>
      </c>
      <c r="J2006" s="68"/>
      <c r="K2006" s="64"/>
      <c r="L2006" s="65"/>
      <c r="M2006" s="64"/>
      <c r="N2006" s="64"/>
      <c r="O2006" s="64"/>
      <c r="P2006" s="64"/>
      <c r="Q2006" s="69"/>
      <c r="R2006" s="64"/>
      <c r="S2006" s="64"/>
    </row>
    <row r="2007" spans="1:19" hidden="1" x14ac:dyDescent="0.25">
      <c r="A2007" s="43">
        <v>492</v>
      </c>
      <c r="B2007" s="62" t="s">
        <v>967</v>
      </c>
      <c r="C2007" s="129">
        <f t="shared" si="218"/>
        <v>6354939.7000000002</v>
      </c>
      <c r="D2007" s="63">
        <f t="shared" si="219"/>
        <v>133146.38</v>
      </c>
      <c r="E2007" s="64"/>
      <c r="F2007" s="68"/>
      <c r="G2007" s="68">
        <v>3001340.71</v>
      </c>
      <c r="H2007" s="68">
        <v>2178598.3199999998</v>
      </c>
      <c r="I2007" s="68">
        <v>1041854.29</v>
      </c>
      <c r="J2007" s="68"/>
      <c r="K2007" s="64"/>
      <c r="L2007" s="65"/>
      <c r="M2007" s="64"/>
      <c r="N2007" s="64"/>
      <c r="O2007" s="64"/>
      <c r="P2007" s="64"/>
      <c r="Q2007" s="69"/>
      <c r="R2007" s="64"/>
      <c r="S2007" s="64"/>
    </row>
    <row r="2008" spans="1:19" hidden="1" x14ac:dyDescent="0.25">
      <c r="A2008" s="43">
        <v>493</v>
      </c>
      <c r="B2008" s="62" t="s">
        <v>968</v>
      </c>
      <c r="C2008" s="129">
        <f t="shared" si="218"/>
        <v>9058768.9399999995</v>
      </c>
      <c r="D2008" s="63">
        <f t="shared" si="219"/>
        <v>189796.02</v>
      </c>
      <c r="E2008" s="64"/>
      <c r="F2008" s="68"/>
      <c r="G2008" s="68">
        <v>4278317.8600000003</v>
      </c>
      <c r="H2008" s="68">
        <v>3105524.16</v>
      </c>
      <c r="I2008" s="68">
        <v>1485130.9</v>
      </c>
      <c r="J2008" s="68"/>
      <c r="K2008" s="64"/>
      <c r="L2008" s="65"/>
      <c r="M2008" s="64"/>
      <c r="N2008" s="64"/>
      <c r="O2008" s="64"/>
      <c r="P2008" s="64"/>
      <c r="Q2008" s="69"/>
      <c r="R2008" s="64"/>
      <c r="S2008" s="64"/>
    </row>
    <row r="2009" spans="1:19" hidden="1" x14ac:dyDescent="0.25">
      <c r="A2009" s="43">
        <v>494</v>
      </c>
      <c r="B2009" s="62" t="s">
        <v>969</v>
      </c>
      <c r="C2009" s="129">
        <f t="shared" si="218"/>
        <v>7192959.4699999997</v>
      </c>
      <c r="D2009" s="63">
        <f t="shared" si="219"/>
        <v>150704.26</v>
      </c>
      <c r="E2009" s="64"/>
      <c r="F2009" s="68"/>
      <c r="G2009" s="68">
        <v>3397124.62</v>
      </c>
      <c r="H2009" s="68">
        <v>2465887.98</v>
      </c>
      <c r="I2009" s="68">
        <v>1179242.6100000001</v>
      </c>
      <c r="J2009" s="68"/>
      <c r="K2009" s="64"/>
      <c r="L2009" s="65"/>
      <c r="M2009" s="64"/>
      <c r="N2009" s="64"/>
      <c r="O2009" s="64"/>
      <c r="P2009" s="64"/>
      <c r="Q2009" s="69"/>
      <c r="R2009" s="64"/>
      <c r="S2009" s="64"/>
    </row>
    <row r="2010" spans="1:19" ht="25.5" hidden="1" x14ac:dyDescent="0.25">
      <c r="A2010" s="43">
        <v>495</v>
      </c>
      <c r="B2010" s="62" t="s">
        <v>970</v>
      </c>
      <c r="C2010" s="129">
        <f t="shared" si="218"/>
        <v>2091128.56</v>
      </c>
      <c r="D2010" s="63">
        <f t="shared" si="219"/>
        <v>43812.56</v>
      </c>
      <c r="E2010" s="64"/>
      <c r="F2010" s="68"/>
      <c r="G2010" s="68">
        <v>987608</v>
      </c>
      <c r="H2010" s="68">
        <v>716880</v>
      </c>
      <c r="I2010" s="68">
        <v>342828</v>
      </c>
      <c r="J2010" s="68"/>
      <c r="K2010" s="64"/>
      <c r="L2010" s="65"/>
      <c r="M2010" s="64"/>
      <c r="N2010" s="64"/>
      <c r="O2010" s="64"/>
      <c r="P2010" s="64"/>
      <c r="Q2010" s="69"/>
      <c r="R2010" s="64"/>
      <c r="S2010" s="64"/>
    </row>
    <row r="2011" spans="1:19" ht="25.5" hidden="1" x14ac:dyDescent="0.25">
      <c r="A2011" s="43">
        <v>496</v>
      </c>
      <c r="B2011" s="62" t="s">
        <v>971</v>
      </c>
      <c r="C2011" s="129">
        <f t="shared" si="218"/>
        <v>3740506.22</v>
      </c>
      <c r="D2011" s="63">
        <f t="shared" si="219"/>
        <v>78369.72</v>
      </c>
      <c r="E2011" s="64"/>
      <c r="F2011" s="68"/>
      <c r="G2011" s="68">
        <v>1766583.81</v>
      </c>
      <c r="H2011" s="68">
        <v>1282319.1000000001</v>
      </c>
      <c r="I2011" s="68">
        <v>613233.59</v>
      </c>
      <c r="J2011" s="68"/>
      <c r="K2011" s="64"/>
      <c r="L2011" s="65"/>
      <c r="M2011" s="64"/>
      <c r="N2011" s="64"/>
      <c r="O2011" s="64"/>
      <c r="P2011" s="64"/>
      <c r="Q2011" s="69"/>
      <c r="R2011" s="64"/>
      <c r="S2011" s="64"/>
    </row>
    <row r="2012" spans="1:19" ht="25.5" hidden="1" x14ac:dyDescent="0.25">
      <c r="A2012" s="43">
        <v>497</v>
      </c>
      <c r="B2012" s="62" t="s">
        <v>972</v>
      </c>
      <c r="C2012" s="129">
        <f t="shared" si="218"/>
        <v>3733710.04</v>
      </c>
      <c r="D2012" s="63">
        <f t="shared" si="219"/>
        <v>78227.33</v>
      </c>
      <c r="E2012" s="64"/>
      <c r="F2012" s="68"/>
      <c r="G2012" s="68">
        <v>1763374.0800000001</v>
      </c>
      <c r="H2012" s="68">
        <v>1279989.24</v>
      </c>
      <c r="I2012" s="68">
        <v>612119.39</v>
      </c>
      <c r="J2012" s="68"/>
      <c r="K2012" s="64"/>
      <c r="L2012" s="65"/>
      <c r="M2012" s="64"/>
      <c r="N2012" s="64"/>
      <c r="O2012" s="64"/>
      <c r="P2012" s="64"/>
      <c r="Q2012" s="69"/>
      <c r="R2012" s="64"/>
      <c r="S2012" s="64"/>
    </row>
    <row r="2013" spans="1:19" ht="25.5" hidden="1" x14ac:dyDescent="0.25">
      <c r="A2013" s="43">
        <v>498</v>
      </c>
      <c r="B2013" s="62" t="s">
        <v>973</v>
      </c>
      <c r="C2013" s="129">
        <f t="shared" si="218"/>
        <v>3726391.11</v>
      </c>
      <c r="D2013" s="63">
        <f t="shared" si="219"/>
        <v>78073.990000000005</v>
      </c>
      <c r="E2013" s="64"/>
      <c r="F2013" s="68"/>
      <c r="G2013" s="68">
        <v>1759917.46</v>
      </c>
      <c r="H2013" s="68">
        <v>1277480.1599999999</v>
      </c>
      <c r="I2013" s="68">
        <v>610919.5</v>
      </c>
      <c r="J2013" s="68"/>
      <c r="K2013" s="64"/>
      <c r="L2013" s="65"/>
      <c r="M2013" s="64"/>
      <c r="N2013" s="64"/>
      <c r="O2013" s="64"/>
      <c r="P2013" s="64"/>
      <c r="Q2013" s="69"/>
      <c r="R2013" s="64"/>
      <c r="S2013" s="64"/>
    </row>
    <row r="2014" spans="1:19" ht="25.5" hidden="1" x14ac:dyDescent="0.25">
      <c r="A2014" s="43">
        <v>499</v>
      </c>
      <c r="B2014" s="62" t="s">
        <v>974</v>
      </c>
      <c r="C2014" s="129">
        <f t="shared" si="218"/>
        <v>3727959.45</v>
      </c>
      <c r="D2014" s="63">
        <f t="shared" si="219"/>
        <v>78106.850000000006</v>
      </c>
      <c r="E2014" s="64"/>
      <c r="F2014" s="68"/>
      <c r="G2014" s="68">
        <v>1760658.16</v>
      </c>
      <c r="H2014" s="68">
        <v>1278017.82</v>
      </c>
      <c r="I2014" s="68">
        <v>611176.62</v>
      </c>
      <c r="J2014" s="68"/>
      <c r="K2014" s="64"/>
      <c r="L2014" s="65"/>
      <c r="M2014" s="64"/>
      <c r="N2014" s="64"/>
      <c r="O2014" s="64"/>
      <c r="P2014" s="64"/>
      <c r="Q2014" s="69"/>
      <c r="R2014" s="64"/>
      <c r="S2014" s="64"/>
    </row>
    <row r="2015" spans="1:19" ht="25.5" hidden="1" x14ac:dyDescent="0.25">
      <c r="A2015" s="43">
        <v>500</v>
      </c>
      <c r="B2015" s="62" t="s">
        <v>975</v>
      </c>
      <c r="C2015" s="129">
        <f t="shared" si="218"/>
        <v>3733710.04</v>
      </c>
      <c r="D2015" s="63">
        <f t="shared" si="219"/>
        <v>78227.33</v>
      </c>
      <c r="E2015" s="64"/>
      <c r="F2015" s="68"/>
      <c r="G2015" s="68">
        <v>1763374.0800000001</v>
      </c>
      <c r="H2015" s="68">
        <v>1279989.24</v>
      </c>
      <c r="I2015" s="68">
        <v>612119.39</v>
      </c>
      <c r="J2015" s="68"/>
      <c r="K2015" s="64"/>
      <c r="L2015" s="65"/>
      <c r="M2015" s="64"/>
      <c r="N2015" s="64"/>
      <c r="O2015" s="64"/>
      <c r="P2015" s="64"/>
      <c r="Q2015" s="69"/>
      <c r="R2015" s="64"/>
      <c r="S2015" s="64"/>
    </row>
    <row r="2016" spans="1:19" ht="25.5" hidden="1" x14ac:dyDescent="0.25">
      <c r="A2016" s="43">
        <v>501</v>
      </c>
      <c r="B2016" s="62" t="s">
        <v>976</v>
      </c>
      <c r="C2016" s="129">
        <f t="shared" si="218"/>
        <v>3721686.06</v>
      </c>
      <c r="D2016" s="63">
        <f t="shared" si="219"/>
        <v>77975.41</v>
      </c>
      <c r="E2016" s="64"/>
      <c r="F2016" s="68"/>
      <c r="G2016" s="68">
        <v>1757695.34</v>
      </c>
      <c r="H2016" s="68">
        <v>1275867.18</v>
      </c>
      <c r="I2016" s="68">
        <v>610148.13</v>
      </c>
      <c r="J2016" s="68"/>
      <c r="K2016" s="64"/>
      <c r="L2016" s="65"/>
      <c r="M2016" s="64"/>
      <c r="N2016" s="64"/>
      <c r="O2016" s="64"/>
      <c r="P2016" s="64"/>
      <c r="Q2016" s="69"/>
      <c r="R2016" s="64"/>
      <c r="S2016" s="64"/>
    </row>
    <row r="2017" spans="1:19" ht="25.5" hidden="1" x14ac:dyDescent="0.25">
      <c r="A2017" s="43">
        <v>502</v>
      </c>
      <c r="B2017" s="62" t="s">
        <v>977</v>
      </c>
      <c r="C2017" s="129">
        <f t="shared" si="218"/>
        <v>3742597.34</v>
      </c>
      <c r="D2017" s="63">
        <f t="shared" si="219"/>
        <v>78413.53</v>
      </c>
      <c r="E2017" s="64"/>
      <c r="F2017" s="68"/>
      <c r="G2017" s="68">
        <v>1767571.42</v>
      </c>
      <c r="H2017" s="68">
        <v>1283035.98</v>
      </c>
      <c r="I2017" s="68">
        <v>613576.41</v>
      </c>
      <c r="J2017" s="68"/>
      <c r="K2017" s="64"/>
      <c r="L2017" s="65"/>
      <c r="M2017" s="64"/>
      <c r="N2017" s="64"/>
      <c r="O2017" s="64"/>
      <c r="P2017" s="64"/>
      <c r="Q2017" s="69"/>
      <c r="R2017" s="64"/>
      <c r="S2017" s="64"/>
    </row>
    <row r="2018" spans="1:19" ht="25.5" hidden="1" x14ac:dyDescent="0.25">
      <c r="A2018" s="43">
        <v>503</v>
      </c>
      <c r="B2018" s="62" t="s">
        <v>978</v>
      </c>
      <c r="C2018" s="129">
        <f t="shared" si="218"/>
        <v>3733710.04</v>
      </c>
      <c r="D2018" s="63">
        <f t="shared" si="219"/>
        <v>78227.33</v>
      </c>
      <c r="E2018" s="64"/>
      <c r="F2018" s="68"/>
      <c r="G2018" s="68">
        <v>1763374.0800000001</v>
      </c>
      <c r="H2018" s="68">
        <v>1279989.24</v>
      </c>
      <c r="I2018" s="68">
        <v>612119.39</v>
      </c>
      <c r="J2018" s="68"/>
      <c r="K2018" s="64"/>
      <c r="L2018" s="65"/>
      <c r="M2018" s="64"/>
      <c r="N2018" s="64"/>
      <c r="O2018" s="64"/>
      <c r="P2018" s="64"/>
      <c r="Q2018" s="69"/>
      <c r="R2018" s="64"/>
      <c r="S2018" s="64"/>
    </row>
    <row r="2019" spans="1:19" ht="28.9" hidden="1" customHeight="1" x14ac:dyDescent="0.25">
      <c r="A2019" s="43">
        <v>504</v>
      </c>
      <c r="B2019" s="62" t="s">
        <v>979</v>
      </c>
      <c r="C2019" s="129">
        <f t="shared" si="218"/>
        <v>3734232.83</v>
      </c>
      <c r="D2019" s="63">
        <f t="shared" si="219"/>
        <v>78238.28</v>
      </c>
      <c r="E2019" s="64"/>
      <c r="F2019" s="68"/>
      <c r="G2019" s="68">
        <v>1763620.99</v>
      </c>
      <c r="H2019" s="68">
        <v>1280168.46</v>
      </c>
      <c r="I2019" s="68">
        <v>612205.1</v>
      </c>
      <c r="J2019" s="68"/>
      <c r="K2019" s="64"/>
      <c r="L2019" s="65"/>
      <c r="M2019" s="64"/>
      <c r="N2019" s="64"/>
      <c r="O2019" s="64"/>
      <c r="P2019" s="64"/>
      <c r="Q2019" s="69"/>
      <c r="R2019" s="64"/>
      <c r="S2019" s="64"/>
    </row>
    <row r="2020" spans="1:19" hidden="1" x14ac:dyDescent="0.25">
      <c r="A2020" s="43">
        <v>505</v>
      </c>
      <c r="B2020" s="62" t="s">
        <v>980</v>
      </c>
      <c r="C2020" s="129">
        <f t="shared" si="218"/>
        <v>30133360.859999999</v>
      </c>
      <c r="D2020" s="63">
        <f t="shared" si="219"/>
        <v>631343.18000000005</v>
      </c>
      <c r="E2020" s="64"/>
      <c r="F2020" s="68"/>
      <c r="G2020" s="68"/>
      <c r="H2020" s="68"/>
      <c r="I2020" s="68"/>
      <c r="J2020" s="68"/>
      <c r="K2020" s="64"/>
      <c r="L2020" s="65"/>
      <c r="M2020" s="64"/>
      <c r="N2020" s="64" t="s">
        <v>56</v>
      </c>
      <c r="O2020" s="64">
        <v>21191410.539999999</v>
      </c>
      <c r="P2020" s="64">
        <v>8310607.1400000006</v>
      </c>
      <c r="Q2020" s="69"/>
      <c r="R2020" s="64"/>
      <c r="S2020" s="64"/>
    </row>
    <row r="2021" spans="1:19" hidden="1" x14ac:dyDescent="0.25">
      <c r="A2021" s="43">
        <v>506</v>
      </c>
      <c r="B2021" s="62" t="s">
        <v>981</v>
      </c>
      <c r="C2021" s="129">
        <f t="shared" si="218"/>
        <v>47075154.600000001</v>
      </c>
      <c r="D2021" s="63">
        <f t="shared" si="219"/>
        <v>986301.46</v>
      </c>
      <c r="E2021" s="64"/>
      <c r="F2021" s="68"/>
      <c r="G2021" s="68">
        <v>8496885.4299999997</v>
      </c>
      <c r="H2021" s="68">
        <v>6167677.0800000001</v>
      </c>
      <c r="I2021" s="68">
        <v>2949520.7</v>
      </c>
      <c r="J2021" s="68"/>
      <c r="K2021" s="64"/>
      <c r="L2021" s="65"/>
      <c r="M2021" s="64"/>
      <c r="N2021" s="64" t="s">
        <v>56</v>
      </c>
      <c r="O2021" s="64">
        <v>20146794.75</v>
      </c>
      <c r="P2021" s="64">
        <v>8327975.1800000006</v>
      </c>
      <c r="Q2021" s="69"/>
      <c r="R2021" s="64"/>
      <c r="S2021" s="64"/>
    </row>
    <row r="2022" spans="1:19" hidden="1" x14ac:dyDescent="0.25">
      <c r="A2022" s="43">
        <v>507</v>
      </c>
      <c r="B2022" s="62" t="s">
        <v>636</v>
      </c>
      <c r="C2022" s="129">
        <f t="shared" si="218"/>
        <v>23207671.640000001</v>
      </c>
      <c r="D2022" s="63">
        <f t="shared" si="219"/>
        <v>486238.67</v>
      </c>
      <c r="E2022" s="64"/>
      <c r="F2022" s="68"/>
      <c r="G2022" s="68">
        <v>6861900.3799999999</v>
      </c>
      <c r="H2022" s="68">
        <v>4980882.24</v>
      </c>
      <c r="I2022" s="68">
        <v>2381968.94</v>
      </c>
      <c r="J2022" s="68"/>
      <c r="K2022" s="64"/>
      <c r="L2022" s="65"/>
      <c r="M2022" s="64"/>
      <c r="N2022" s="64"/>
      <c r="O2022" s="64"/>
      <c r="P2022" s="64">
        <v>3186213.84</v>
      </c>
      <c r="Q2022" s="69">
        <v>5310467.57</v>
      </c>
      <c r="R2022" s="64"/>
      <c r="S2022" s="64"/>
    </row>
    <row r="2023" spans="1:19" hidden="1" x14ac:dyDescent="0.25">
      <c r="A2023" s="43">
        <v>508</v>
      </c>
      <c r="B2023" s="62" t="s">
        <v>637</v>
      </c>
      <c r="C2023" s="129">
        <f t="shared" si="218"/>
        <v>5253403.3899999997</v>
      </c>
      <c r="D2023" s="63">
        <f t="shared" si="219"/>
        <v>110067.39</v>
      </c>
      <c r="E2023" s="64"/>
      <c r="F2023" s="68"/>
      <c r="G2023" s="68">
        <v>5143336</v>
      </c>
      <c r="H2023" s="68"/>
      <c r="I2023" s="68"/>
      <c r="J2023" s="68"/>
      <c r="K2023" s="64"/>
      <c r="L2023" s="65"/>
      <c r="M2023" s="64"/>
      <c r="N2023" s="64"/>
      <c r="O2023" s="69"/>
      <c r="P2023" s="64"/>
      <c r="Q2023" s="64"/>
      <c r="R2023" s="64"/>
      <c r="S2023" s="64"/>
    </row>
    <row r="2024" spans="1:19" hidden="1" x14ac:dyDescent="0.25">
      <c r="A2024" s="43">
        <v>509</v>
      </c>
      <c r="B2024" s="62" t="s">
        <v>638</v>
      </c>
      <c r="C2024" s="129">
        <f t="shared" si="218"/>
        <v>4568638.55</v>
      </c>
      <c r="D2024" s="63">
        <f t="shared" si="219"/>
        <v>92989.22</v>
      </c>
      <c r="E2024" s="64">
        <v>130358.72</v>
      </c>
      <c r="F2024" s="68"/>
      <c r="G2024" s="68"/>
      <c r="H2024" s="68"/>
      <c r="I2024" s="68"/>
      <c r="J2024" s="68"/>
      <c r="K2024" s="64"/>
      <c r="L2024" s="65"/>
      <c r="M2024" s="64"/>
      <c r="N2024" s="64"/>
      <c r="O2024" s="64"/>
      <c r="P2024" s="64"/>
      <c r="Q2024" s="69"/>
      <c r="R2024" s="64">
        <v>4345290.6100000003</v>
      </c>
      <c r="S2024" s="64"/>
    </row>
    <row r="2025" spans="1:19" hidden="1" x14ac:dyDescent="0.25">
      <c r="A2025" s="43">
        <v>510</v>
      </c>
      <c r="B2025" s="62" t="s">
        <v>640</v>
      </c>
      <c r="C2025" s="129">
        <f t="shared" si="218"/>
        <v>6290637.5</v>
      </c>
      <c r="D2025" s="63">
        <f t="shared" si="219"/>
        <v>131799.14000000001</v>
      </c>
      <c r="E2025" s="64"/>
      <c r="F2025" s="68"/>
      <c r="G2025" s="68">
        <v>2970971.77</v>
      </c>
      <c r="H2025" s="68">
        <v>2156554.2599999998</v>
      </c>
      <c r="I2025" s="68">
        <v>1031312.33</v>
      </c>
      <c r="J2025" s="68"/>
      <c r="K2025" s="64"/>
      <c r="L2025" s="65"/>
      <c r="M2025" s="64"/>
      <c r="N2025" s="64"/>
      <c r="O2025" s="69"/>
      <c r="P2025" s="64"/>
      <c r="Q2025" s="64"/>
      <c r="R2025" s="64"/>
      <c r="S2025" s="64"/>
    </row>
    <row r="2026" spans="1:19" ht="23.25" hidden="1" customHeight="1" x14ac:dyDescent="0.25">
      <c r="A2026" s="43">
        <v>511</v>
      </c>
      <c r="B2026" s="62" t="s">
        <v>641</v>
      </c>
      <c r="C2026" s="129">
        <f t="shared" si="218"/>
        <v>2184216.9900000002</v>
      </c>
      <c r="D2026" s="63">
        <f t="shared" si="219"/>
        <v>45762.92</v>
      </c>
      <c r="E2026" s="64"/>
      <c r="F2026" s="68"/>
      <c r="G2026" s="68">
        <v>2138454.0699999998</v>
      </c>
      <c r="H2026" s="68"/>
      <c r="I2026" s="68"/>
      <c r="J2026" s="68"/>
      <c r="K2026" s="64"/>
      <c r="L2026" s="65"/>
      <c r="M2026" s="64"/>
      <c r="N2026" s="64"/>
      <c r="O2026" s="69"/>
      <c r="P2026" s="64"/>
      <c r="Q2026" s="64"/>
      <c r="R2026" s="64"/>
      <c r="S2026" s="64"/>
    </row>
    <row r="2027" spans="1:19" hidden="1" x14ac:dyDescent="0.25">
      <c r="A2027" s="43">
        <v>512</v>
      </c>
      <c r="B2027" s="62" t="s">
        <v>642</v>
      </c>
      <c r="C2027" s="129">
        <f t="shared" si="218"/>
        <v>6746900.46</v>
      </c>
      <c r="D2027" s="63">
        <f t="shared" si="219"/>
        <v>141358.6</v>
      </c>
      <c r="E2027" s="64"/>
      <c r="F2027" s="68"/>
      <c r="G2027" s="68">
        <v>2603334.69</v>
      </c>
      <c r="H2027" s="68">
        <v>1889695.68</v>
      </c>
      <c r="I2027" s="68">
        <v>903694.61</v>
      </c>
      <c r="J2027" s="68"/>
      <c r="K2027" s="64"/>
      <c r="L2027" s="65"/>
      <c r="M2027" s="64"/>
      <c r="N2027" s="64"/>
      <c r="O2027" s="64"/>
      <c r="P2027" s="64">
        <v>1208816.8799999999</v>
      </c>
      <c r="Q2027" s="69"/>
      <c r="R2027" s="64"/>
      <c r="S2027" s="64"/>
    </row>
    <row r="2028" spans="1:19" hidden="1" x14ac:dyDescent="0.25">
      <c r="A2028" s="43">
        <v>513</v>
      </c>
      <c r="B2028" s="62" t="s">
        <v>643</v>
      </c>
      <c r="C2028" s="129">
        <f t="shared" si="218"/>
        <v>10218435.859999999</v>
      </c>
      <c r="D2028" s="63">
        <f t="shared" si="219"/>
        <v>214092.94</v>
      </c>
      <c r="E2028" s="64"/>
      <c r="F2028" s="68"/>
      <c r="G2028" s="68">
        <v>3942863.65</v>
      </c>
      <c r="H2028" s="68">
        <v>2862033.98</v>
      </c>
      <c r="I2028" s="68">
        <v>1368653.44</v>
      </c>
      <c r="J2028" s="68"/>
      <c r="K2028" s="64"/>
      <c r="L2028" s="65"/>
      <c r="M2028" s="64"/>
      <c r="N2028" s="64"/>
      <c r="O2028" s="64"/>
      <c r="P2028" s="64">
        <v>1830791.85</v>
      </c>
      <c r="Q2028" s="69"/>
      <c r="R2028" s="64"/>
      <c r="S2028" s="64"/>
    </row>
    <row r="2029" spans="1:19" hidden="1" x14ac:dyDescent="0.25">
      <c r="A2029" s="43">
        <v>514</v>
      </c>
      <c r="B2029" s="62" t="s">
        <v>644</v>
      </c>
      <c r="C2029" s="129">
        <f t="shared" si="218"/>
        <v>5971217.5999999996</v>
      </c>
      <c r="D2029" s="63">
        <f t="shared" si="219"/>
        <v>125106.77</v>
      </c>
      <c r="E2029" s="64"/>
      <c r="F2029" s="68"/>
      <c r="G2029" s="68">
        <v>2820114.64</v>
      </c>
      <c r="H2029" s="68">
        <v>2047050.84</v>
      </c>
      <c r="I2029" s="68">
        <v>978945.35</v>
      </c>
      <c r="J2029" s="68"/>
      <c r="K2029" s="64"/>
      <c r="L2029" s="65"/>
      <c r="M2029" s="64"/>
      <c r="N2029" s="64"/>
      <c r="O2029" s="64"/>
      <c r="P2029" s="64"/>
      <c r="Q2029" s="69"/>
      <c r="R2029" s="64"/>
      <c r="S2029" s="64"/>
    </row>
    <row r="2030" spans="1:19" hidden="1" x14ac:dyDescent="0.25">
      <c r="A2030" s="43">
        <v>515</v>
      </c>
      <c r="B2030" s="62" t="s">
        <v>1222</v>
      </c>
      <c r="C2030" s="129">
        <f>ROUND(SUM(D2030+E2030+F2030+G2030+H2030+I2030+J2030+K2030+M2030+O2030+P2030+Q2030+R2030+S2030),2)</f>
        <v>711659.25</v>
      </c>
      <c r="D2030" s="63">
        <f>ROUND((F2030+G2030+H2030+I2030+J2030+K2030+M2030+O2030+P2030+Q2030+R2030+S2030)*0.0214,2)</f>
        <v>14910.42</v>
      </c>
      <c r="E2030" s="64"/>
      <c r="F2030" s="68"/>
      <c r="G2030" s="68">
        <v>696748.83</v>
      </c>
      <c r="H2030" s="68"/>
      <c r="I2030" s="68"/>
      <c r="J2030" s="68"/>
      <c r="K2030" s="64"/>
      <c r="L2030" s="65"/>
      <c r="M2030" s="64"/>
      <c r="N2030" s="64"/>
      <c r="O2030" s="64"/>
      <c r="P2030" s="64"/>
      <c r="Q2030" s="64"/>
      <c r="R2030" s="64"/>
      <c r="S2030" s="64"/>
    </row>
    <row r="2031" spans="1:19" hidden="1" x14ac:dyDescent="0.25">
      <c r="A2031" s="43">
        <v>516</v>
      </c>
      <c r="B2031" s="62" t="s">
        <v>1215</v>
      </c>
      <c r="C2031" s="129">
        <f>ROUND(SUM(D2031+E2031+F2031+G2031+H2031+I2031+J2031+K2031+M2031+O2031+P2031+Q2031+R2031+S2031),2)</f>
        <v>2163169.69</v>
      </c>
      <c r="D2031" s="63">
        <f>ROUND((F2031+G2031+H2031+I2031+J2031+K2031+M2031+O2031+P2031+Q2031+R2031+S2031)*0.0214,2)</f>
        <v>45321.94</v>
      </c>
      <c r="E2031" s="64"/>
      <c r="F2031" s="68"/>
      <c r="G2031" s="68">
        <v>673188.17</v>
      </c>
      <c r="H2031" s="68">
        <v>977296.99</v>
      </c>
      <c r="I2031" s="68">
        <v>467362.59</v>
      </c>
      <c r="J2031" s="68"/>
      <c r="K2031" s="64"/>
      <c r="L2031" s="65"/>
      <c r="M2031" s="64"/>
      <c r="N2031" s="64"/>
      <c r="O2031" s="64"/>
      <c r="P2031" s="64"/>
      <c r="Q2031" s="64"/>
      <c r="R2031" s="64"/>
      <c r="S2031" s="64"/>
    </row>
    <row r="2032" spans="1:19" hidden="1" x14ac:dyDescent="0.25">
      <c r="A2032" s="43">
        <v>517</v>
      </c>
      <c r="B2032" s="62" t="s">
        <v>654</v>
      </c>
      <c r="C2032" s="129">
        <f t="shared" si="218"/>
        <v>33656365.759999998</v>
      </c>
      <c r="D2032" s="63">
        <f t="shared" si="219"/>
        <v>705155.89</v>
      </c>
      <c r="E2032" s="64"/>
      <c r="F2032" s="68"/>
      <c r="G2032" s="68"/>
      <c r="H2032" s="68"/>
      <c r="I2032" s="68"/>
      <c r="J2032" s="68"/>
      <c r="K2032" s="64"/>
      <c r="L2032" s="65"/>
      <c r="M2032" s="64"/>
      <c r="N2032" s="64" t="s">
        <v>56</v>
      </c>
      <c r="O2032" s="69">
        <v>9614223.9700000007</v>
      </c>
      <c r="P2032" s="64"/>
      <c r="Q2032" s="64"/>
      <c r="R2032" s="64">
        <v>23336985.895999998</v>
      </c>
      <c r="S2032" s="64"/>
    </row>
    <row r="2033" spans="1:19" ht="25.5" hidden="1" x14ac:dyDescent="0.25">
      <c r="A2033" s="43">
        <v>518</v>
      </c>
      <c r="B2033" s="62" t="s">
        <v>656</v>
      </c>
      <c r="C2033" s="129">
        <f t="shared" si="218"/>
        <v>7860292.5999999996</v>
      </c>
      <c r="D2033" s="63">
        <f t="shared" si="219"/>
        <v>164685.98000000001</v>
      </c>
      <c r="E2033" s="64"/>
      <c r="F2033" s="68"/>
      <c r="G2033" s="68">
        <v>3032944.17</v>
      </c>
      <c r="H2033" s="68">
        <v>2201538.48</v>
      </c>
      <c r="I2033" s="68">
        <v>1052824.79</v>
      </c>
      <c r="J2033" s="68"/>
      <c r="K2033" s="64"/>
      <c r="L2033" s="65"/>
      <c r="M2033" s="64"/>
      <c r="N2033" s="64"/>
      <c r="O2033" s="64"/>
      <c r="P2033" s="64">
        <v>1408299.18</v>
      </c>
      <c r="Q2033" s="69"/>
      <c r="R2033" s="64"/>
      <c r="S2033" s="64"/>
    </row>
    <row r="2034" spans="1:19" ht="25.5" hidden="1" x14ac:dyDescent="0.25">
      <c r="A2034" s="43">
        <v>519</v>
      </c>
      <c r="B2034" s="62" t="s">
        <v>657</v>
      </c>
      <c r="C2034" s="129">
        <f t="shared" si="218"/>
        <v>5288612.7</v>
      </c>
      <c r="D2034" s="63">
        <f t="shared" si="219"/>
        <v>110805.08</v>
      </c>
      <c r="E2034" s="64"/>
      <c r="F2034" s="68"/>
      <c r="G2034" s="68">
        <v>2040645.03</v>
      </c>
      <c r="H2034" s="68">
        <v>1481253.3</v>
      </c>
      <c r="I2034" s="68">
        <v>708368.36</v>
      </c>
      <c r="J2034" s="68"/>
      <c r="K2034" s="64"/>
      <c r="L2034" s="65"/>
      <c r="M2034" s="64"/>
      <c r="N2034" s="64"/>
      <c r="O2034" s="64"/>
      <c r="P2034" s="64">
        <v>947540.93</v>
      </c>
      <c r="Q2034" s="69"/>
      <c r="R2034" s="64"/>
      <c r="S2034" s="64"/>
    </row>
    <row r="2035" spans="1:19" ht="25.5" hidden="1" x14ac:dyDescent="0.25">
      <c r="A2035" s="43">
        <v>520</v>
      </c>
      <c r="B2035" s="62" t="s">
        <v>659</v>
      </c>
      <c r="C2035" s="129">
        <f t="shared" si="218"/>
        <v>3208135</v>
      </c>
      <c r="D2035" s="63">
        <f t="shared" si="219"/>
        <v>67215.67</v>
      </c>
      <c r="E2035" s="64"/>
      <c r="F2035" s="68"/>
      <c r="G2035" s="68">
        <v>1515157.43</v>
      </c>
      <c r="H2035" s="68">
        <v>1099817.9099999999</v>
      </c>
      <c r="I2035" s="68">
        <v>525943.99</v>
      </c>
      <c r="J2035" s="68"/>
      <c r="K2035" s="64"/>
      <c r="L2035" s="65"/>
      <c r="M2035" s="64"/>
      <c r="N2035" s="64"/>
      <c r="O2035" s="64"/>
      <c r="P2035" s="64"/>
      <c r="Q2035" s="69"/>
      <c r="R2035" s="64"/>
      <c r="S2035" s="64"/>
    </row>
    <row r="2036" spans="1:19" hidden="1" x14ac:dyDescent="0.25">
      <c r="A2036" s="43">
        <v>521</v>
      </c>
      <c r="B2036" s="62" t="s">
        <v>660</v>
      </c>
      <c r="C2036" s="129">
        <f t="shared" si="218"/>
        <v>6353371.3600000003</v>
      </c>
      <c r="D2036" s="63">
        <f t="shared" si="219"/>
        <v>133113.51999999999</v>
      </c>
      <c r="E2036" s="64"/>
      <c r="F2036" s="68"/>
      <c r="G2036" s="68">
        <v>3000600.01</v>
      </c>
      <c r="H2036" s="68">
        <v>2178060.66</v>
      </c>
      <c r="I2036" s="68">
        <v>1041597.17</v>
      </c>
      <c r="J2036" s="68"/>
      <c r="K2036" s="64"/>
      <c r="L2036" s="65"/>
      <c r="M2036" s="64"/>
      <c r="N2036" s="64"/>
      <c r="O2036" s="64"/>
      <c r="P2036" s="64"/>
      <c r="Q2036" s="69"/>
      <c r="R2036" s="64"/>
      <c r="S2036" s="64"/>
    </row>
    <row r="2037" spans="1:19" ht="25.5" hidden="1" x14ac:dyDescent="0.25">
      <c r="A2037" s="43">
        <v>522</v>
      </c>
      <c r="B2037" s="62" t="s">
        <v>662</v>
      </c>
      <c r="C2037" s="129">
        <f t="shared" si="218"/>
        <v>6766381.2300000004</v>
      </c>
      <c r="D2037" s="63">
        <f t="shared" si="219"/>
        <v>141766.75</v>
      </c>
      <c r="E2037" s="64"/>
      <c r="F2037" s="68"/>
      <c r="G2037" s="68">
        <v>2610861.29</v>
      </c>
      <c r="H2037" s="68">
        <v>1895164.12</v>
      </c>
      <c r="I2037" s="68">
        <v>906286.55</v>
      </c>
      <c r="J2037" s="68"/>
      <c r="K2037" s="64"/>
      <c r="L2037" s="65"/>
      <c r="M2037" s="64"/>
      <c r="N2037" s="64"/>
      <c r="O2037" s="64"/>
      <c r="P2037" s="64">
        <v>1212302.52</v>
      </c>
      <c r="Q2037" s="69"/>
      <c r="R2037" s="64"/>
      <c r="S2037" s="64"/>
    </row>
    <row r="2038" spans="1:19" ht="25.5" hidden="1" x14ac:dyDescent="0.25">
      <c r="A2038" s="43">
        <v>523</v>
      </c>
      <c r="B2038" s="62" t="s">
        <v>663</v>
      </c>
      <c r="C2038" s="129">
        <f t="shared" si="218"/>
        <v>10365467.460000001</v>
      </c>
      <c r="D2038" s="63">
        <f t="shared" si="219"/>
        <v>217173.49</v>
      </c>
      <c r="E2038" s="64"/>
      <c r="F2038" s="68"/>
      <c r="G2038" s="68">
        <v>3033541.43</v>
      </c>
      <c r="H2038" s="68">
        <v>2201977.91</v>
      </c>
      <c r="I2038" s="68">
        <v>1053007.99</v>
      </c>
      <c r="J2038" s="68"/>
      <c r="K2038" s="64"/>
      <c r="L2038" s="65"/>
      <c r="M2038" s="64"/>
      <c r="N2038" s="64" t="s">
        <v>56</v>
      </c>
      <c r="O2038" s="64">
        <v>3859766.64</v>
      </c>
      <c r="P2038" s="64"/>
      <c r="Q2038" s="69"/>
      <c r="R2038" s="64"/>
      <c r="S2038" s="64"/>
    </row>
    <row r="2039" spans="1:19" hidden="1" x14ac:dyDescent="0.25">
      <c r="A2039" s="43">
        <v>524</v>
      </c>
      <c r="B2039" s="62" t="s">
        <v>664</v>
      </c>
      <c r="C2039" s="129">
        <f t="shared" si="218"/>
        <v>27423634.329999998</v>
      </c>
      <c r="D2039" s="63">
        <f t="shared" si="219"/>
        <v>574569.98</v>
      </c>
      <c r="E2039" s="64"/>
      <c r="F2039" s="68"/>
      <c r="G2039" s="68">
        <v>6678232.4299999997</v>
      </c>
      <c r="H2039" s="68">
        <v>4847575.22</v>
      </c>
      <c r="I2039" s="68">
        <v>2318159.2400000002</v>
      </c>
      <c r="J2039" s="68"/>
      <c r="K2039" s="64"/>
      <c r="L2039" s="65"/>
      <c r="M2039" s="64"/>
      <c r="N2039" s="64"/>
      <c r="O2039" s="64"/>
      <c r="P2039" s="64"/>
      <c r="Q2039" s="69"/>
      <c r="R2039" s="64">
        <v>13005097.460000001</v>
      </c>
      <c r="S2039" s="64"/>
    </row>
    <row r="2040" spans="1:19" hidden="1" x14ac:dyDescent="0.25">
      <c r="A2040" s="43">
        <v>525</v>
      </c>
      <c r="B2040" s="62" t="s">
        <v>982</v>
      </c>
      <c r="C2040" s="129">
        <f t="shared" si="218"/>
        <v>49275857.159999996</v>
      </c>
      <c r="D2040" s="63">
        <f t="shared" si="219"/>
        <v>1032409.77</v>
      </c>
      <c r="E2040" s="64"/>
      <c r="F2040" s="68"/>
      <c r="G2040" s="68"/>
      <c r="H2040" s="68"/>
      <c r="I2040" s="68"/>
      <c r="J2040" s="68"/>
      <c r="K2040" s="64"/>
      <c r="L2040" s="65"/>
      <c r="M2040" s="64"/>
      <c r="N2040" s="64" t="s">
        <v>56</v>
      </c>
      <c r="O2040" s="64">
        <v>19064585.940000001</v>
      </c>
      <c r="P2040" s="64"/>
      <c r="Q2040" s="69"/>
      <c r="R2040" s="64">
        <v>29178861.449999999</v>
      </c>
      <c r="S2040" s="64"/>
    </row>
    <row r="2041" spans="1:19" hidden="1" x14ac:dyDescent="0.25">
      <c r="A2041" s="43">
        <v>526</v>
      </c>
      <c r="B2041" s="62" t="s">
        <v>665</v>
      </c>
      <c r="C2041" s="129">
        <f t="shared" si="218"/>
        <v>29897103.82</v>
      </c>
      <c r="D2041" s="63">
        <f t="shared" si="219"/>
        <v>626393.21</v>
      </c>
      <c r="E2041" s="64"/>
      <c r="F2041" s="68"/>
      <c r="G2041" s="68">
        <v>4452281.49</v>
      </c>
      <c r="H2041" s="68">
        <v>2423856.5</v>
      </c>
      <c r="I2041" s="68">
        <v>1159112.56</v>
      </c>
      <c r="J2041" s="68"/>
      <c r="K2041" s="64"/>
      <c r="L2041" s="65"/>
      <c r="M2041" s="64"/>
      <c r="N2041" s="64" t="s">
        <v>56</v>
      </c>
      <c r="O2041" s="64">
        <v>8497379</v>
      </c>
      <c r="P2041" s="64"/>
      <c r="Q2041" s="64"/>
      <c r="R2041" s="64">
        <v>12738081.060000001</v>
      </c>
      <c r="S2041" s="64"/>
    </row>
    <row r="2042" spans="1:19" hidden="1" x14ac:dyDescent="0.25">
      <c r="A2042" s="43">
        <v>527</v>
      </c>
      <c r="B2042" s="62" t="s">
        <v>666</v>
      </c>
      <c r="C2042" s="129">
        <f t="shared" si="218"/>
        <v>17596585.66</v>
      </c>
      <c r="D2042" s="63">
        <f t="shared" si="219"/>
        <v>368677.24</v>
      </c>
      <c r="E2042" s="64"/>
      <c r="F2042" s="68"/>
      <c r="G2042" s="68">
        <v>5149789.13</v>
      </c>
      <c r="H2042" s="68">
        <v>3738113.41</v>
      </c>
      <c r="I2042" s="68">
        <v>1787603.44</v>
      </c>
      <c r="J2042" s="68"/>
      <c r="K2042" s="64"/>
      <c r="L2042" s="65"/>
      <c r="M2042" s="64"/>
      <c r="N2042" s="64" t="s">
        <v>56</v>
      </c>
      <c r="O2042" s="64">
        <v>6552402.4400000004</v>
      </c>
      <c r="P2042" s="64"/>
      <c r="Q2042" s="69"/>
      <c r="R2042" s="64"/>
      <c r="S2042" s="64"/>
    </row>
    <row r="2043" spans="1:19" hidden="1" x14ac:dyDescent="0.25">
      <c r="A2043" s="43">
        <v>528</v>
      </c>
      <c r="B2043" s="62" t="s">
        <v>667</v>
      </c>
      <c r="C2043" s="129">
        <f t="shared" si="218"/>
        <v>57058101.109999999</v>
      </c>
      <c r="D2043" s="63">
        <f t="shared" si="219"/>
        <v>1172501.79</v>
      </c>
      <c r="E2043" s="64">
        <v>1095796.07</v>
      </c>
      <c r="F2043" s="68"/>
      <c r="G2043" s="68"/>
      <c r="H2043" s="68"/>
      <c r="I2043" s="68"/>
      <c r="J2043" s="68"/>
      <c r="K2043" s="64"/>
      <c r="L2043" s="65"/>
      <c r="M2043" s="64"/>
      <c r="N2043" s="64"/>
      <c r="O2043" s="64"/>
      <c r="P2043" s="64"/>
      <c r="Q2043" s="69"/>
      <c r="R2043" s="64">
        <v>54789803.25</v>
      </c>
      <c r="S2043" s="64"/>
    </row>
    <row r="2044" spans="1:19" hidden="1" x14ac:dyDescent="0.25">
      <c r="A2044" s="43">
        <v>529</v>
      </c>
      <c r="B2044" s="62" t="s">
        <v>669</v>
      </c>
      <c r="C2044" s="129">
        <f>ROUND(SUM(D2044+E2044+F2044+G2044+H2044+I2044+J2044+K2044+M2044+O2044+P2044+Q2044+R2044+S2044),2)</f>
        <v>2023191.06</v>
      </c>
      <c r="D2044" s="63">
        <f>ROUND((F2044+G2044+H2044+I2044+J2044+K2044+M2044+O2044+P2044+Q2044+R2044+S2044)*0.0214,2)</f>
        <v>42389.16</v>
      </c>
      <c r="E2044" s="64"/>
      <c r="F2044" s="68"/>
      <c r="G2044" s="68">
        <v>1544618.91</v>
      </c>
      <c r="H2044" s="68"/>
      <c r="I2044" s="68">
        <v>436182.99</v>
      </c>
      <c r="J2044" s="68"/>
      <c r="K2044" s="64"/>
      <c r="L2044" s="65"/>
      <c r="M2044" s="64"/>
      <c r="N2044" s="64"/>
      <c r="O2044" s="69"/>
      <c r="P2044" s="64"/>
      <c r="Q2044" s="64"/>
      <c r="R2044" s="64"/>
      <c r="S2044" s="64"/>
    </row>
    <row r="2045" spans="1:19" hidden="1" x14ac:dyDescent="0.25">
      <c r="A2045" s="43">
        <v>530</v>
      </c>
      <c r="B2045" s="62" t="s">
        <v>670</v>
      </c>
      <c r="C2045" s="129">
        <f>ROUND(SUM(D2045+E2045+F2045+G2045+H2045+I2045+J2045+K2045+M2045+O2045+P2045+Q2045+R2045+S2045),2)</f>
        <v>2460444.29</v>
      </c>
      <c r="D2045" s="63">
        <f>ROUND((F2045+G2045+H2045+I2045+J2045+K2045+M2045+O2045+P2045+Q2045+R2045+S2045)*0.0214,2)</f>
        <v>51550.33</v>
      </c>
      <c r="E2045" s="64"/>
      <c r="F2045" s="68"/>
      <c r="G2045" s="68">
        <v>1885096.77</v>
      </c>
      <c r="H2045" s="68"/>
      <c r="I2045" s="68">
        <f>654372.95-130575.76</f>
        <v>523797.18999999994</v>
      </c>
      <c r="J2045" s="68"/>
      <c r="K2045" s="64"/>
      <c r="L2045" s="65"/>
      <c r="M2045" s="64"/>
      <c r="N2045" s="64"/>
      <c r="O2045" s="69"/>
      <c r="P2045" s="64"/>
      <c r="Q2045" s="64"/>
      <c r="R2045" s="64"/>
      <c r="S2045" s="64"/>
    </row>
    <row r="2046" spans="1:19" hidden="1" x14ac:dyDescent="0.25">
      <c r="A2046" s="43">
        <v>531</v>
      </c>
      <c r="B2046" s="62" t="s">
        <v>671</v>
      </c>
      <c r="C2046" s="129">
        <f>ROUND(SUM(D2046+E2046+F2046+G2046+H2046+I2046+J2046+K2046+M2046+O2046+P2046+Q2046+R2046+S2046),2)</f>
        <v>2499515.12</v>
      </c>
      <c r="D2046" s="63">
        <f>ROUND((F2046+G2046+H2046+I2046+J2046+K2046+M2046+O2046+P2046+Q2046+R2046+S2046)*0.0214,2)</f>
        <v>52368.93</v>
      </c>
      <c r="E2046" s="64"/>
      <c r="F2046" s="68"/>
      <c r="G2046" s="68">
        <v>1897935.67</v>
      </c>
      <c r="H2046" s="68"/>
      <c r="I2046" s="68">
        <v>549210.52</v>
      </c>
      <c r="J2046" s="68"/>
      <c r="K2046" s="64"/>
      <c r="L2046" s="65"/>
      <c r="M2046" s="64"/>
      <c r="N2046" s="64"/>
      <c r="O2046" s="69"/>
      <c r="P2046" s="64"/>
      <c r="Q2046" s="64"/>
      <c r="R2046" s="64"/>
      <c r="S2046" s="64"/>
    </row>
    <row r="2047" spans="1:19" hidden="1" x14ac:dyDescent="0.25">
      <c r="A2047" s="43">
        <v>532</v>
      </c>
      <c r="B2047" s="62" t="s">
        <v>672</v>
      </c>
      <c r="C2047" s="129">
        <f>ROUND(SUM(D2047+E2047+F2047+G2047+H2047+I2047+J2047+K2047+M2047+O2047+P2047+Q2047+R2047+S2047),2)</f>
        <v>2199833.41</v>
      </c>
      <c r="D2047" s="63">
        <f>ROUND((F2047+G2047+H2047+I2047+J2047+K2047+M2047+O2047+P2047+Q2047+R2047+S2047)*0.0214,2)</f>
        <v>46090.11</v>
      </c>
      <c r="E2047" s="64"/>
      <c r="F2047" s="68"/>
      <c r="G2047" s="68">
        <v>1830012.93</v>
      </c>
      <c r="H2047" s="68"/>
      <c r="I2047" s="68">
        <v>323730.37</v>
      </c>
      <c r="J2047" s="68"/>
      <c r="K2047" s="64"/>
      <c r="L2047" s="65"/>
      <c r="M2047" s="64"/>
      <c r="N2047" s="64"/>
      <c r="O2047" s="69"/>
      <c r="P2047" s="64"/>
      <c r="Q2047" s="64"/>
      <c r="R2047" s="64"/>
      <c r="S2047" s="64"/>
    </row>
    <row r="2048" spans="1:19" hidden="1" x14ac:dyDescent="0.25">
      <c r="A2048" s="43">
        <v>533</v>
      </c>
      <c r="B2048" s="62" t="s">
        <v>673</v>
      </c>
      <c r="C2048" s="129">
        <f>ROUND(SUM(D2048+E2048+F2048+G2048+H2048+I2048+J2048+K2048+M2048+O2048+P2048+Q2048+R2048+S2048),2)</f>
        <v>2455292.5499999998</v>
      </c>
      <c r="D2048" s="63">
        <f>ROUND((F2048+G2048+H2048+I2048+J2048+K2048+M2048+O2048+P2048+Q2048+R2048+S2048)*0.0214,2)</f>
        <v>51442.39</v>
      </c>
      <c r="E2048" s="64"/>
      <c r="F2048" s="68"/>
      <c r="G2048" s="68">
        <v>1865097.71</v>
      </c>
      <c r="H2048" s="68"/>
      <c r="I2048" s="68">
        <v>538752.45000000007</v>
      </c>
      <c r="J2048" s="68"/>
      <c r="K2048" s="64"/>
      <c r="L2048" s="65"/>
      <c r="M2048" s="64"/>
      <c r="N2048" s="64"/>
      <c r="O2048" s="69"/>
      <c r="P2048" s="64"/>
      <c r="Q2048" s="64"/>
      <c r="R2048" s="64"/>
      <c r="S2048" s="64"/>
    </row>
    <row r="2049" spans="1:19" hidden="1" x14ac:dyDescent="0.25">
      <c r="A2049" s="193" t="s">
        <v>1117</v>
      </c>
      <c r="B2049" s="193"/>
      <c r="C2049" s="100">
        <f t="shared" si="218"/>
        <v>664050266.45000005</v>
      </c>
      <c r="D2049" s="70">
        <f>ROUND(SUM(D1997:D2048),2)</f>
        <v>13887248.859999999</v>
      </c>
      <c r="E2049" s="70">
        <f t="shared" ref="E2049:M2049" si="220">ROUND(SUM(E1997:E2048),2)</f>
        <v>1226154.79</v>
      </c>
      <c r="F2049" s="70">
        <f t="shared" si="220"/>
        <v>0</v>
      </c>
      <c r="G2049" s="70">
        <f t="shared" si="220"/>
        <v>164113683.24000001</v>
      </c>
      <c r="H2049" s="70">
        <f t="shared" si="220"/>
        <v>106807517.70999999</v>
      </c>
      <c r="I2049" s="70">
        <f t="shared" si="220"/>
        <v>49004158.960000001</v>
      </c>
      <c r="J2049" s="70">
        <f t="shared" si="220"/>
        <v>0</v>
      </c>
      <c r="K2049" s="70">
        <f t="shared" si="220"/>
        <v>0</v>
      </c>
      <c r="L2049" s="70">
        <f t="shared" si="220"/>
        <v>0</v>
      </c>
      <c r="M2049" s="70">
        <f t="shared" si="220"/>
        <v>0</v>
      </c>
      <c r="N2049" s="70" t="s">
        <v>19</v>
      </c>
      <c r="O2049" s="70">
        <f>ROUND(SUM(O1997:O2048),2)</f>
        <v>159874368.06999999</v>
      </c>
      <c r="P2049" s="70">
        <f>ROUND(SUM(P1997:P2048),2)</f>
        <v>26432547.52</v>
      </c>
      <c r="Q2049" s="70">
        <f>ROUND(SUM(Q1997:Q2048),2)</f>
        <v>5310467.57</v>
      </c>
      <c r="R2049" s="70">
        <f>ROUND(SUM(R1997:R2048),2)</f>
        <v>137394119.72999999</v>
      </c>
      <c r="S2049" s="70">
        <f>ROUND(SUM(S1997:S2048),2)</f>
        <v>0</v>
      </c>
    </row>
    <row r="2050" spans="1:19" ht="15.75" hidden="1" x14ac:dyDescent="0.25">
      <c r="A2050" s="216" t="s">
        <v>675</v>
      </c>
      <c r="B2050" s="217"/>
      <c r="C2050" s="218"/>
      <c r="D2050" s="134"/>
      <c r="E2050" s="64"/>
      <c r="F2050" s="64"/>
      <c r="G2050" s="64"/>
      <c r="H2050" s="64"/>
      <c r="I2050" s="64"/>
      <c r="J2050" s="64"/>
      <c r="K2050" s="64"/>
      <c r="L2050" s="90"/>
      <c r="M2050" s="64"/>
      <c r="N2050" s="69"/>
      <c r="O2050" s="64"/>
      <c r="P2050" s="64"/>
      <c r="Q2050" s="64"/>
      <c r="R2050" s="64"/>
      <c r="S2050" s="69"/>
    </row>
    <row r="2051" spans="1:19" hidden="1" x14ac:dyDescent="0.25">
      <c r="A2051" s="55">
        <v>534</v>
      </c>
      <c r="B2051" s="62" t="s">
        <v>676</v>
      </c>
      <c r="C2051" s="129">
        <f t="shared" ref="C2051:C2061" si="221">ROUND(SUM(D2051+E2051+F2051+G2051+H2051+I2051+J2051+K2051+M2051+O2051+P2051+Q2051+R2051+S2051),2)</f>
        <v>5942740.2599999998</v>
      </c>
      <c r="D2051" s="63">
        <f t="shared" ref="D2051:D2060" si="222">ROUND((F2051+G2051+H2051+I2051+J2051+K2051+M2051+O2051+P2051+Q2051+R2051+S2051)*0.0214,2)</f>
        <v>124510.12</v>
      </c>
      <c r="E2051" s="64"/>
      <c r="F2051" s="64"/>
      <c r="G2051" s="64"/>
      <c r="H2051" s="64"/>
      <c r="I2051" s="64"/>
      <c r="J2051" s="64"/>
      <c r="K2051" s="68"/>
      <c r="L2051" s="65"/>
      <c r="M2051" s="64"/>
      <c r="N2051" s="64"/>
      <c r="O2051" s="69"/>
      <c r="P2051" s="64"/>
      <c r="Q2051" s="69"/>
      <c r="R2051" s="64">
        <v>5818230.1400000006</v>
      </c>
      <c r="S2051" s="64"/>
    </row>
    <row r="2052" spans="1:19" hidden="1" x14ac:dyDescent="0.25">
      <c r="A2052" s="55">
        <v>535</v>
      </c>
      <c r="B2052" s="62" t="s">
        <v>677</v>
      </c>
      <c r="C2052" s="129">
        <f t="shared" si="221"/>
        <v>51892970.039999999</v>
      </c>
      <c r="D2052" s="63">
        <f t="shared" si="222"/>
        <v>1087242.57</v>
      </c>
      <c r="E2052" s="64"/>
      <c r="F2052" s="64"/>
      <c r="G2052" s="64">
        <v>7520881.8200000003</v>
      </c>
      <c r="H2052" s="64"/>
      <c r="I2052" s="64"/>
      <c r="J2052" s="64"/>
      <c r="K2052" s="64"/>
      <c r="L2052" s="65"/>
      <c r="M2052" s="64"/>
      <c r="N2052" s="64" t="s">
        <v>111</v>
      </c>
      <c r="O2052" s="64">
        <v>18138646.300000001</v>
      </c>
      <c r="P2052" s="64">
        <v>4984402.6900000004</v>
      </c>
      <c r="Q2052" s="66"/>
      <c r="R2052" s="66">
        <v>20161796.66</v>
      </c>
      <c r="S2052" s="64"/>
    </row>
    <row r="2053" spans="1:19" hidden="1" x14ac:dyDescent="0.25">
      <c r="A2053" s="55">
        <v>536</v>
      </c>
      <c r="B2053" s="67" t="s">
        <v>678</v>
      </c>
      <c r="C2053" s="129">
        <f t="shared" si="221"/>
        <v>8723013.4000000004</v>
      </c>
      <c r="D2053" s="63">
        <f t="shared" si="222"/>
        <v>182761.39</v>
      </c>
      <c r="E2053" s="64"/>
      <c r="F2053" s="68"/>
      <c r="G2053" s="68"/>
      <c r="H2053" s="68"/>
      <c r="I2053" s="68"/>
      <c r="J2053" s="68"/>
      <c r="K2053" s="69"/>
      <c r="L2053" s="65"/>
      <c r="M2053" s="64"/>
      <c r="N2053" s="64"/>
      <c r="O2053" s="64"/>
      <c r="P2053" s="64"/>
      <c r="Q2053" s="64"/>
      <c r="R2053" s="64">
        <v>8540252.0099999998</v>
      </c>
      <c r="S2053" s="64"/>
    </row>
    <row r="2054" spans="1:19" hidden="1" x14ac:dyDescent="0.25">
      <c r="A2054" s="55">
        <v>537</v>
      </c>
      <c r="B2054" s="67" t="s">
        <v>679</v>
      </c>
      <c r="C2054" s="129">
        <f t="shared" si="221"/>
        <v>29202710.399999999</v>
      </c>
      <c r="D2054" s="63">
        <f t="shared" si="222"/>
        <v>611844.53</v>
      </c>
      <c r="E2054" s="64"/>
      <c r="F2054" s="64"/>
      <c r="G2054" s="64">
        <v>4214493.6900000004</v>
      </c>
      <c r="H2054" s="64"/>
      <c r="I2054" s="64"/>
      <c r="J2054" s="64"/>
      <c r="K2054" s="64"/>
      <c r="L2054" s="65"/>
      <c r="M2054" s="64"/>
      <c r="N2054" s="64" t="s">
        <v>111</v>
      </c>
      <c r="O2054" s="64">
        <v>10724766.85</v>
      </c>
      <c r="P2054" s="64">
        <v>2913865.66</v>
      </c>
      <c r="Q2054" s="66"/>
      <c r="R2054" s="66">
        <v>10737739.670000002</v>
      </c>
      <c r="S2054" s="64"/>
    </row>
    <row r="2055" spans="1:19" hidden="1" x14ac:dyDescent="0.25">
      <c r="A2055" s="55">
        <v>538</v>
      </c>
      <c r="B2055" s="67" t="s">
        <v>686</v>
      </c>
      <c r="C2055" s="129">
        <f t="shared" si="221"/>
        <v>10061769.140000001</v>
      </c>
      <c r="D2055" s="63">
        <f t="shared" si="222"/>
        <v>210810.51</v>
      </c>
      <c r="E2055" s="64"/>
      <c r="F2055" s="64"/>
      <c r="G2055" s="64"/>
      <c r="H2055" s="69"/>
      <c r="I2055" s="69"/>
      <c r="J2055" s="69"/>
      <c r="K2055" s="64"/>
      <c r="L2055" s="65"/>
      <c r="M2055" s="64"/>
      <c r="N2055" s="64" t="s">
        <v>111</v>
      </c>
      <c r="O2055" s="68">
        <v>9850958.6300000008</v>
      </c>
      <c r="P2055" s="64"/>
      <c r="Q2055" s="66"/>
      <c r="R2055" s="64"/>
      <c r="S2055" s="64"/>
    </row>
    <row r="2056" spans="1:19" hidden="1" x14ac:dyDescent="0.25">
      <c r="A2056" s="55">
        <v>539</v>
      </c>
      <c r="B2056" s="67" t="s">
        <v>687</v>
      </c>
      <c r="C2056" s="129">
        <f t="shared" si="221"/>
        <v>10254473.01</v>
      </c>
      <c r="D2056" s="63">
        <f t="shared" si="222"/>
        <v>214847.98</v>
      </c>
      <c r="E2056" s="64"/>
      <c r="F2056" s="64"/>
      <c r="G2056" s="69"/>
      <c r="H2056" s="64"/>
      <c r="I2056" s="69"/>
      <c r="J2056" s="69"/>
      <c r="K2056" s="64"/>
      <c r="L2056" s="65"/>
      <c r="M2056" s="64"/>
      <c r="N2056" s="64"/>
      <c r="O2056" s="68"/>
      <c r="P2056" s="64"/>
      <c r="Q2056" s="66"/>
      <c r="R2056" s="66">
        <v>10039625.029999999</v>
      </c>
      <c r="S2056" s="64"/>
    </row>
    <row r="2057" spans="1:19" hidden="1" x14ac:dyDescent="0.25">
      <c r="A2057" s="55">
        <v>540</v>
      </c>
      <c r="B2057" s="67" t="s">
        <v>692</v>
      </c>
      <c r="C2057" s="129">
        <f t="shared" si="221"/>
        <v>20797674.34</v>
      </c>
      <c r="D2057" s="63">
        <f t="shared" si="222"/>
        <v>435745.28000000003</v>
      </c>
      <c r="E2057" s="64"/>
      <c r="F2057" s="69">
        <v>2477143.75</v>
      </c>
      <c r="G2057" s="69">
        <v>3935370.98</v>
      </c>
      <c r="H2057" s="69"/>
      <c r="I2057" s="69"/>
      <c r="J2057" s="69">
        <v>3267558.76</v>
      </c>
      <c r="K2057" s="64">
        <v>667381.87</v>
      </c>
      <c r="L2057" s="65"/>
      <c r="M2057" s="64"/>
      <c r="N2057" s="64" t="s">
        <v>111</v>
      </c>
      <c r="O2057" s="68">
        <v>10014473.699999999</v>
      </c>
      <c r="P2057" s="64"/>
      <c r="Q2057" s="66"/>
      <c r="R2057" s="64"/>
      <c r="S2057" s="64"/>
    </row>
    <row r="2058" spans="1:19" hidden="1" x14ac:dyDescent="0.25">
      <c r="A2058" s="55">
        <v>541</v>
      </c>
      <c r="B2058" s="67" t="s">
        <v>693</v>
      </c>
      <c r="C2058" s="129">
        <f t="shared" si="221"/>
        <v>20934028.98</v>
      </c>
      <c r="D2058" s="63">
        <f t="shared" si="222"/>
        <v>438602.13</v>
      </c>
      <c r="E2058" s="64"/>
      <c r="F2058" s="68">
        <v>2493384.5099999998</v>
      </c>
      <c r="G2058" s="64">
        <v>3961172.23</v>
      </c>
      <c r="H2058" s="69"/>
      <c r="I2058" s="69"/>
      <c r="J2058" s="64">
        <v>3288981.67</v>
      </c>
      <c r="K2058" s="64">
        <v>671757.39</v>
      </c>
      <c r="L2058" s="65"/>
      <c r="M2058" s="64"/>
      <c r="N2058" s="64" t="s">
        <v>111</v>
      </c>
      <c r="O2058" s="68">
        <v>10080131.050000001</v>
      </c>
      <c r="P2058" s="64"/>
      <c r="Q2058" s="66"/>
      <c r="R2058" s="64"/>
      <c r="S2058" s="64"/>
    </row>
    <row r="2059" spans="1:19" hidden="1" x14ac:dyDescent="0.25">
      <c r="A2059" s="55">
        <v>542</v>
      </c>
      <c r="B2059" s="124" t="s">
        <v>1169</v>
      </c>
      <c r="C2059" s="129">
        <f t="shared" si="221"/>
        <v>9968939.9399999995</v>
      </c>
      <c r="D2059" s="63">
        <f t="shared" si="222"/>
        <v>203715.83</v>
      </c>
      <c r="E2059" s="64">
        <v>245792.92</v>
      </c>
      <c r="F2059" s="68"/>
      <c r="G2059" s="64"/>
      <c r="H2059" s="69"/>
      <c r="I2059" s="69"/>
      <c r="J2059" s="64"/>
      <c r="K2059" s="64"/>
      <c r="L2059" s="65"/>
      <c r="M2059" s="64"/>
      <c r="N2059" s="64" t="s">
        <v>1126</v>
      </c>
      <c r="O2059" s="68">
        <v>9519431.1899999995</v>
      </c>
      <c r="P2059" s="64"/>
      <c r="Q2059" s="66"/>
      <c r="R2059" s="64"/>
      <c r="S2059" s="64"/>
    </row>
    <row r="2060" spans="1:19" hidden="1" x14ac:dyDescent="0.25">
      <c r="A2060" s="55">
        <v>543</v>
      </c>
      <c r="B2060" s="124" t="s">
        <v>1170</v>
      </c>
      <c r="C2060" s="129">
        <f t="shared" si="221"/>
        <v>10060530.09</v>
      </c>
      <c r="D2060" s="63">
        <f t="shared" si="222"/>
        <v>203715.83</v>
      </c>
      <c r="E2060" s="64">
        <v>337383.07</v>
      </c>
      <c r="F2060" s="68"/>
      <c r="G2060" s="64"/>
      <c r="H2060" s="69"/>
      <c r="I2060" s="69"/>
      <c r="J2060" s="64"/>
      <c r="K2060" s="64"/>
      <c r="L2060" s="65"/>
      <c r="M2060" s="64"/>
      <c r="N2060" s="64" t="s">
        <v>1126</v>
      </c>
      <c r="O2060" s="68">
        <v>9519431.1899999995</v>
      </c>
      <c r="P2060" s="64"/>
      <c r="Q2060" s="66"/>
      <c r="R2060" s="64"/>
      <c r="S2060" s="64"/>
    </row>
    <row r="2061" spans="1:19" hidden="1" x14ac:dyDescent="0.25">
      <c r="A2061" s="229" t="s">
        <v>695</v>
      </c>
      <c r="B2061" s="230"/>
      <c r="C2061" s="100">
        <f t="shared" si="221"/>
        <v>177838849.59999999</v>
      </c>
      <c r="D2061" s="70">
        <f t="shared" ref="D2061:M2061" si="223">ROUND(SUM(D2051:D2060),2)</f>
        <v>3713796.17</v>
      </c>
      <c r="E2061" s="70">
        <f t="shared" si="223"/>
        <v>583175.99</v>
      </c>
      <c r="F2061" s="70">
        <f t="shared" si="223"/>
        <v>4970528.26</v>
      </c>
      <c r="G2061" s="70">
        <f t="shared" si="223"/>
        <v>19631918.719999999</v>
      </c>
      <c r="H2061" s="70">
        <f t="shared" si="223"/>
        <v>0</v>
      </c>
      <c r="I2061" s="70">
        <f t="shared" si="223"/>
        <v>0</v>
      </c>
      <c r="J2061" s="70">
        <f t="shared" si="223"/>
        <v>6556540.4299999997</v>
      </c>
      <c r="K2061" s="70">
        <f t="shared" si="223"/>
        <v>1339139.26</v>
      </c>
      <c r="L2061" s="70">
        <f t="shared" si="223"/>
        <v>0</v>
      </c>
      <c r="M2061" s="70">
        <f t="shared" si="223"/>
        <v>0</v>
      </c>
      <c r="N2061" s="70" t="s">
        <v>19</v>
      </c>
      <c r="O2061" s="70">
        <f>ROUND(SUM(O2051:O2060),2)</f>
        <v>77847838.909999996</v>
      </c>
      <c r="P2061" s="70">
        <f>ROUND(SUM(P2051:P2060),2)</f>
        <v>7898268.3499999996</v>
      </c>
      <c r="Q2061" s="70">
        <f>ROUND(SUM(Q2051:Q2060),2)</f>
        <v>0</v>
      </c>
      <c r="R2061" s="70">
        <f>ROUND(SUM(R2051:R2060),2)</f>
        <v>55297643.509999998</v>
      </c>
      <c r="S2061" s="70">
        <f>ROUND(SUM(S2051:S2060),2)</f>
        <v>0</v>
      </c>
    </row>
    <row r="2062" spans="1:19" ht="15.75" hidden="1" x14ac:dyDescent="0.25">
      <c r="A2062" s="216" t="s">
        <v>696</v>
      </c>
      <c r="B2062" s="217"/>
      <c r="C2062" s="218"/>
      <c r="D2062" s="134"/>
      <c r="E2062" s="64"/>
      <c r="F2062" s="64"/>
      <c r="G2062" s="64"/>
      <c r="H2062" s="64"/>
      <c r="I2062" s="64"/>
      <c r="J2062" s="64"/>
      <c r="K2062" s="64"/>
      <c r="L2062" s="43"/>
      <c r="M2062" s="64"/>
      <c r="N2062" s="69"/>
      <c r="O2062" s="64"/>
      <c r="P2062" s="64"/>
      <c r="Q2062" s="64"/>
      <c r="R2062" s="64"/>
      <c r="S2062" s="69"/>
    </row>
    <row r="2063" spans="1:19" hidden="1" x14ac:dyDescent="0.25">
      <c r="A2063" s="55">
        <v>544</v>
      </c>
      <c r="B2063" s="67" t="s">
        <v>700</v>
      </c>
      <c r="C2063" s="129">
        <f t="shared" ref="C2063:C2079" si="224">ROUND(SUM(D2063+E2063+F2063+G2063+H2063+I2063+J2063+K2063+M2063+O2063+P2063+Q2063+R2063+S2063),2)</f>
        <v>790334.89</v>
      </c>
      <c r="D2063" s="63">
        <f>ROUND((F2063+G2063+H2063+I2063+J2063+K2063+M2063+O2063+P2063+Q2063+R2063+S2063)*0.0214,2)</f>
        <v>16558.810000000001</v>
      </c>
      <c r="E2063" s="64"/>
      <c r="F2063" s="68"/>
      <c r="G2063" s="68"/>
      <c r="H2063" s="68"/>
      <c r="I2063" s="68"/>
      <c r="J2063" s="68"/>
      <c r="K2063" s="64">
        <v>773776.08</v>
      </c>
      <c r="L2063" s="65"/>
      <c r="M2063" s="64"/>
      <c r="N2063" s="64"/>
      <c r="O2063" s="64"/>
      <c r="P2063" s="64"/>
      <c r="Q2063" s="64"/>
      <c r="R2063" s="64"/>
      <c r="S2063" s="64"/>
    </row>
    <row r="2064" spans="1:19" hidden="1" x14ac:dyDescent="0.25">
      <c r="A2064" s="55">
        <v>545</v>
      </c>
      <c r="B2064" s="67" t="s">
        <v>1092</v>
      </c>
      <c r="C2064" s="129">
        <f t="shared" si="224"/>
        <v>549105.51</v>
      </c>
      <c r="D2064" s="63"/>
      <c r="E2064" s="64">
        <v>549105.51</v>
      </c>
      <c r="F2064" s="68"/>
      <c r="G2064" s="68"/>
      <c r="H2064" s="68"/>
      <c r="I2064" s="68"/>
      <c r="J2064" s="68"/>
      <c r="K2064" s="64"/>
      <c r="L2064" s="65"/>
      <c r="M2064" s="64"/>
      <c r="N2064" s="64"/>
      <c r="O2064" s="64"/>
      <c r="P2064" s="64"/>
      <c r="Q2064" s="64"/>
      <c r="R2064" s="64"/>
      <c r="S2064" s="64"/>
    </row>
    <row r="2065" spans="1:19" hidden="1" x14ac:dyDescent="0.25">
      <c r="A2065" s="55">
        <v>546</v>
      </c>
      <c r="B2065" s="67" t="s">
        <v>707</v>
      </c>
      <c r="C2065" s="129">
        <f t="shared" si="224"/>
        <v>10777153.83</v>
      </c>
      <c r="D2065" s="63">
        <f>ROUND((F2065+G2065+H2065+I2065+J2065+K2065+M2065+O2065+P2065+Q2065+R2065+S2065)*0.0214,2)</f>
        <v>225798.99</v>
      </c>
      <c r="E2065" s="64"/>
      <c r="F2065" s="68"/>
      <c r="G2065" s="69">
        <v>5089884.7300000004</v>
      </c>
      <c r="H2065" s="64">
        <v>3694620.3</v>
      </c>
      <c r="I2065" s="64">
        <v>1766849.81</v>
      </c>
      <c r="J2065" s="68"/>
      <c r="K2065" s="64"/>
      <c r="L2065" s="65"/>
      <c r="M2065" s="64"/>
      <c r="N2065" s="64"/>
      <c r="O2065" s="64"/>
      <c r="P2065" s="64"/>
      <c r="Q2065" s="64"/>
      <c r="R2065" s="64"/>
      <c r="S2065" s="64"/>
    </row>
    <row r="2066" spans="1:19" hidden="1" x14ac:dyDescent="0.25">
      <c r="A2066" s="55">
        <v>547</v>
      </c>
      <c r="B2066" s="67" t="s">
        <v>984</v>
      </c>
      <c r="C2066" s="129">
        <f t="shared" si="224"/>
        <v>5742110.2699999996</v>
      </c>
      <c r="D2066" s="63">
        <f>ROUND((F2066+G2066+H2066+I2066+J2066+K2066+M2066+O2066+P2066+Q2066+R2066+S2066)*0.0214,2)</f>
        <v>120306.6</v>
      </c>
      <c r="E2066" s="64"/>
      <c r="F2066" s="68"/>
      <c r="G2066" s="68">
        <v>3433796.69</v>
      </c>
      <c r="H2066" s="68">
        <v>1534193.7</v>
      </c>
      <c r="I2066" s="68">
        <v>653813.28</v>
      </c>
      <c r="J2066" s="68"/>
      <c r="K2066" s="64"/>
      <c r="L2066" s="65"/>
      <c r="M2066" s="64"/>
      <c r="N2066" s="64"/>
      <c r="O2066" s="64"/>
      <c r="P2066" s="64"/>
      <c r="Q2066" s="64"/>
      <c r="R2066" s="64"/>
      <c r="S2066" s="64"/>
    </row>
    <row r="2067" spans="1:19" hidden="1" x14ac:dyDescent="0.25">
      <c r="A2067" s="55">
        <v>548</v>
      </c>
      <c r="B2067" s="67" t="s">
        <v>711</v>
      </c>
      <c r="C2067" s="129">
        <f t="shared" si="224"/>
        <v>13641532.99</v>
      </c>
      <c r="D2067" s="63">
        <f>ROUND((F2067+G2067+H2067+I2067+J2067+K2067+M2067+O2067+P2067+Q2067+R2067+S2067)*0.0214,2)</f>
        <v>285812.42</v>
      </c>
      <c r="E2067" s="64"/>
      <c r="F2067" s="68"/>
      <c r="G2067" s="69">
        <v>5333421.59</v>
      </c>
      <c r="H2067" s="64">
        <v>5427035.8399999999</v>
      </c>
      <c r="I2067" s="64">
        <v>2595263.14</v>
      </c>
      <c r="J2067" s="64"/>
      <c r="K2067" s="64"/>
      <c r="L2067" s="65"/>
      <c r="M2067" s="64"/>
      <c r="N2067" s="64"/>
      <c r="O2067" s="68"/>
      <c r="P2067" s="64"/>
      <c r="Q2067" s="68"/>
      <c r="R2067" s="64"/>
      <c r="S2067" s="64"/>
    </row>
    <row r="2068" spans="1:19" hidden="1" x14ac:dyDescent="0.25">
      <c r="A2068" s="55">
        <v>549</v>
      </c>
      <c r="B2068" s="67" t="s">
        <v>712</v>
      </c>
      <c r="C2068" s="129">
        <f t="shared" si="224"/>
        <v>6783823.46</v>
      </c>
      <c r="D2068" s="63">
        <v>326757.69</v>
      </c>
      <c r="E2068" s="64"/>
      <c r="F2068" s="68"/>
      <c r="G2068" s="68"/>
      <c r="H2068" s="64">
        <v>4368129.0599999996</v>
      </c>
      <c r="I2068" s="64">
        <v>2088936.71</v>
      </c>
      <c r="J2068" s="68"/>
      <c r="K2068" s="64"/>
      <c r="L2068" s="65"/>
      <c r="M2068" s="64"/>
      <c r="N2068" s="64"/>
      <c r="O2068" s="64"/>
      <c r="P2068" s="64"/>
      <c r="Q2068" s="64"/>
      <c r="R2068" s="64"/>
      <c r="S2068" s="64"/>
    </row>
    <row r="2069" spans="1:19" hidden="1" x14ac:dyDescent="0.25">
      <c r="A2069" s="55">
        <v>550</v>
      </c>
      <c r="B2069" s="67" t="s">
        <v>716</v>
      </c>
      <c r="C2069" s="129">
        <f t="shared" si="224"/>
        <v>28414699.420000002</v>
      </c>
      <c r="D2069" s="63">
        <f t="shared" ref="D2069:D2078" si="225">ROUND((F2069+G2069+H2069+I2069+J2069+K2069+M2069+O2069+P2069+Q2069+R2069+S2069)*0.0214,2)</f>
        <v>595334.41</v>
      </c>
      <c r="E2069" s="64"/>
      <c r="F2069" s="64"/>
      <c r="G2069" s="64">
        <v>11180710.17</v>
      </c>
      <c r="H2069" s="64">
        <v>8115798.4800000004</v>
      </c>
      <c r="I2069" s="64">
        <v>3881155.79</v>
      </c>
      <c r="J2069" s="64">
        <v>4641700.57</v>
      </c>
      <c r="K2069" s="69"/>
      <c r="L2069" s="65"/>
      <c r="M2069" s="64"/>
      <c r="N2069" s="64"/>
      <c r="O2069" s="68"/>
      <c r="P2069" s="64"/>
      <c r="Q2069" s="68"/>
      <c r="R2069" s="64"/>
      <c r="S2069" s="64"/>
    </row>
    <row r="2070" spans="1:19" hidden="1" x14ac:dyDescent="0.25">
      <c r="A2070" s="55">
        <v>551</v>
      </c>
      <c r="B2070" s="67" t="s">
        <v>722</v>
      </c>
      <c r="C2070" s="129">
        <f t="shared" si="224"/>
        <v>2316136.19</v>
      </c>
      <c r="D2070" s="63">
        <f t="shared" si="225"/>
        <v>48526.84</v>
      </c>
      <c r="E2070" s="64"/>
      <c r="F2070" s="64"/>
      <c r="G2070" s="66">
        <v>1707599.81</v>
      </c>
      <c r="H2070" s="64"/>
      <c r="I2070" s="64">
        <v>560009.54</v>
      </c>
      <c r="J2070" s="64"/>
      <c r="K2070" s="64"/>
      <c r="L2070" s="65"/>
      <c r="M2070" s="64"/>
      <c r="N2070" s="64"/>
      <c r="O2070" s="69"/>
      <c r="P2070" s="64"/>
      <c r="Q2070" s="64"/>
      <c r="R2070" s="64"/>
      <c r="S2070" s="64"/>
    </row>
    <row r="2071" spans="1:19" hidden="1" x14ac:dyDescent="0.25">
      <c r="A2071" s="55">
        <v>552</v>
      </c>
      <c r="B2071" s="67" t="s">
        <v>49</v>
      </c>
      <c r="C2071" s="129">
        <f t="shared" si="224"/>
        <v>2520176.1</v>
      </c>
      <c r="D2071" s="63">
        <f t="shared" si="225"/>
        <v>52801.81</v>
      </c>
      <c r="E2071" s="64"/>
      <c r="F2071" s="68"/>
      <c r="G2071" s="68"/>
      <c r="H2071" s="68"/>
      <c r="I2071" s="68"/>
      <c r="J2071" s="68"/>
      <c r="K2071" s="69">
        <v>2467374.29</v>
      </c>
      <c r="L2071" s="65"/>
      <c r="M2071" s="64"/>
      <c r="N2071" s="64"/>
      <c r="O2071" s="66"/>
      <c r="P2071" s="68"/>
      <c r="Q2071" s="64"/>
      <c r="R2071" s="64"/>
      <c r="S2071" s="64"/>
    </row>
    <row r="2072" spans="1:19" hidden="1" x14ac:dyDescent="0.25">
      <c r="A2072" s="55">
        <v>553</v>
      </c>
      <c r="B2072" s="67" t="s">
        <v>728</v>
      </c>
      <c r="C2072" s="129">
        <f t="shared" si="224"/>
        <v>13748326.83</v>
      </c>
      <c r="D2072" s="63">
        <f t="shared" si="225"/>
        <v>288049.93</v>
      </c>
      <c r="E2072" s="64"/>
      <c r="F2072" s="64"/>
      <c r="G2072" s="68"/>
      <c r="H2072" s="64"/>
      <c r="I2072" s="64"/>
      <c r="J2072" s="64"/>
      <c r="K2072" s="64"/>
      <c r="L2072" s="65"/>
      <c r="M2072" s="64"/>
      <c r="N2072" s="64" t="s">
        <v>1126</v>
      </c>
      <c r="O2072" s="64">
        <v>13460276.9</v>
      </c>
      <c r="P2072" s="64"/>
      <c r="Q2072" s="64"/>
      <c r="R2072" s="64"/>
      <c r="S2072" s="64"/>
    </row>
    <row r="2073" spans="1:19" hidden="1" x14ac:dyDescent="0.25">
      <c r="A2073" s="55">
        <v>554</v>
      </c>
      <c r="B2073" s="67" t="s">
        <v>733</v>
      </c>
      <c r="C2073" s="129">
        <f t="shared" si="224"/>
        <v>1494430.84</v>
      </c>
      <c r="D2073" s="63">
        <f t="shared" si="225"/>
        <v>31310.77</v>
      </c>
      <c r="E2073" s="64"/>
      <c r="F2073" s="64"/>
      <c r="G2073" s="69"/>
      <c r="H2073" s="64"/>
      <c r="I2073" s="64"/>
      <c r="J2073" s="64"/>
      <c r="K2073" s="64">
        <v>1463120.07</v>
      </c>
      <c r="L2073" s="65"/>
      <c r="M2073" s="64"/>
      <c r="N2073" s="64"/>
      <c r="O2073" s="68"/>
      <c r="P2073" s="64"/>
      <c r="Q2073" s="68"/>
      <c r="R2073" s="64"/>
      <c r="S2073" s="64"/>
    </row>
    <row r="2074" spans="1:19" hidden="1" x14ac:dyDescent="0.25">
      <c r="A2074" s="55">
        <v>555</v>
      </c>
      <c r="B2074" s="67" t="s">
        <v>734</v>
      </c>
      <c r="C2074" s="129">
        <f t="shared" si="224"/>
        <v>12431729.17</v>
      </c>
      <c r="D2074" s="63">
        <f t="shared" si="225"/>
        <v>260465.05</v>
      </c>
      <c r="E2074" s="64"/>
      <c r="F2074" s="69"/>
      <c r="G2074" s="64">
        <v>4631011.79</v>
      </c>
      <c r="H2074" s="69">
        <v>5100934.25</v>
      </c>
      <c r="I2074" s="69">
        <v>2439318.08</v>
      </c>
      <c r="J2074" s="69"/>
      <c r="K2074" s="64"/>
      <c r="L2074" s="65"/>
      <c r="M2074" s="64"/>
      <c r="N2074" s="64"/>
      <c r="O2074" s="68"/>
      <c r="P2074" s="64"/>
      <c r="Q2074" s="68"/>
      <c r="R2074" s="64"/>
      <c r="S2074" s="64"/>
    </row>
    <row r="2075" spans="1:19" hidden="1" x14ac:dyDescent="0.25">
      <c r="A2075" s="55">
        <v>556</v>
      </c>
      <c r="B2075" s="67" t="s">
        <v>740</v>
      </c>
      <c r="C2075" s="129">
        <f t="shared" si="224"/>
        <v>9318900.5999999996</v>
      </c>
      <c r="D2075" s="63">
        <f t="shared" si="225"/>
        <v>195246.2</v>
      </c>
      <c r="E2075" s="64"/>
      <c r="F2075" s="68"/>
      <c r="G2075" s="66"/>
      <c r="H2075" s="68">
        <v>6172096</v>
      </c>
      <c r="I2075" s="68">
        <v>2951558.4</v>
      </c>
      <c r="J2075" s="68"/>
      <c r="K2075" s="64"/>
      <c r="L2075" s="65"/>
      <c r="M2075" s="64"/>
      <c r="N2075" s="64"/>
      <c r="O2075" s="68"/>
      <c r="P2075" s="64"/>
      <c r="Q2075" s="68"/>
      <c r="R2075" s="64"/>
      <c r="S2075" s="64"/>
    </row>
    <row r="2076" spans="1:19" hidden="1" x14ac:dyDescent="0.25">
      <c r="A2076" s="55">
        <v>557</v>
      </c>
      <c r="B2076" s="67" t="s">
        <v>743</v>
      </c>
      <c r="C2076" s="129">
        <f t="shared" si="224"/>
        <v>2240129.4900000002</v>
      </c>
      <c r="D2076" s="63">
        <f t="shared" si="225"/>
        <v>45595.18</v>
      </c>
      <c r="E2076" s="64">
        <v>63918.47</v>
      </c>
      <c r="F2076" s="64"/>
      <c r="G2076" s="64"/>
      <c r="H2076" s="64"/>
      <c r="I2076" s="64"/>
      <c r="J2076" s="69"/>
      <c r="K2076" s="64"/>
      <c r="L2076" s="65"/>
      <c r="M2076" s="64"/>
      <c r="N2076" s="64"/>
      <c r="O2076" s="68"/>
      <c r="P2076" s="64">
        <v>2130615.84</v>
      </c>
      <c r="Q2076" s="68"/>
      <c r="R2076" s="64"/>
      <c r="S2076" s="64"/>
    </row>
    <row r="2077" spans="1:19" hidden="1" x14ac:dyDescent="0.25">
      <c r="A2077" s="55">
        <v>558</v>
      </c>
      <c r="B2077" s="67" t="s">
        <v>745</v>
      </c>
      <c r="C2077" s="129">
        <f t="shared" si="224"/>
        <v>18321543.609999999</v>
      </c>
      <c r="D2077" s="63">
        <f t="shared" si="225"/>
        <v>383866.29</v>
      </c>
      <c r="E2077" s="64"/>
      <c r="F2077" s="64"/>
      <c r="G2077" s="68"/>
      <c r="H2077" s="64">
        <v>12134627.76</v>
      </c>
      <c r="I2077" s="64">
        <v>5803049.5599999996</v>
      </c>
      <c r="J2077" s="64"/>
      <c r="K2077" s="64"/>
      <c r="L2077" s="65"/>
      <c r="M2077" s="64"/>
      <c r="N2077" s="69"/>
      <c r="O2077" s="69"/>
      <c r="P2077" s="64"/>
      <c r="Q2077" s="66"/>
      <c r="R2077" s="64"/>
      <c r="S2077" s="64"/>
    </row>
    <row r="2078" spans="1:19" hidden="1" x14ac:dyDescent="0.25">
      <c r="A2078" s="55">
        <v>559</v>
      </c>
      <c r="B2078" s="67" t="s">
        <v>746</v>
      </c>
      <c r="C2078" s="129">
        <f t="shared" si="224"/>
        <v>980804.6</v>
      </c>
      <c r="D2078" s="63">
        <f t="shared" si="225"/>
        <v>19976.73</v>
      </c>
      <c r="E2078" s="64">
        <v>27335.88</v>
      </c>
      <c r="F2078" s="64">
        <v>546717.6</v>
      </c>
      <c r="G2078" s="69"/>
      <c r="H2078" s="64"/>
      <c r="I2078" s="64"/>
      <c r="J2078" s="64">
        <v>386774.39</v>
      </c>
      <c r="K2078" s="64"/>
      <c r="L2078" s="65"/>
      <c r="M2078" s="64"/>
      <c r="N2078" s="64"/>
      <c r="O2078" s="68"/>
      <c r="P2078" s="64"/>
      <c r="Q2078" s="68"/>
      <c r="R2078" s="64"/>
      <c r="S2078" s="64"/>
    </row>
    <row r="2079" spans="1:19" hidden="1" x14ac:dyDescent="0.25">
      <c r="A2079" s="196" t="s">
        <v>751</v>
      </c>
      <c r="B2079" s="196"/>
      <c r="C2079" s="100">
        <f t="shared" si="224"/>
        <v>130070937.8</v>
      </c>
      <c r="D2079" s="70">
        <f>ROUND(SUM(D2063:D2078),2)</f>
        <v>2896407.72</v>
      </c>
      <c r="E2079" s="70">
        <f t="shared" ref="E2079:S2079" si="226">ROUND(SUM(E2063:E2078),2)</f>
        <v>640359.86</v>
      </c>
      <c r="F2079" s="70">
        <f t="shared" si="226"/>
        <v>546717.6</v>
      </c>
      <c r="G2079" s="70">
        <f t="shared" si="226"/>
        <v>31376424.780000001</v>
      </c>
      <c r="H2079" s="70">
        <f t="shared" si="226"/>
        <v>46547435.390000001</v>
      </c>
      <c r="I2079" s="70">
        <f t="shared" si="226"/>
        <v>22739954.309999999</v>
      </c>
      <c r="J2079" s="70">
        <f t="shared" si="226"/>
        <v>5028474.96</v>
      </c>
      <c r="K2079" s="70">
        <f t="shared" si="226"/>
        <v>4704270.4400000004</v>
      </c>
      <c r="L2079" s="70">
        <f t="shared" si="226"/>
        <v>0</v>
      </c>
      <c r="M2079" s="70">
        <f t="shared" si="226"/>
        <v>0</v>
      </c>
      <c r="N2079" s="70">
        <f t="shared" si="226"/>
        <v>0</v>
      </c>
      <c r="O2079" s="70">
        <f t="shared" si="226"/>
        <v>13460276.9</v>
      </c>
      <c r="P2079" s="70">
        <f t="shared" si="226"/>
        <v>2130615.84</v>
      </c>
      <c r="Q2079" s="70">
        <f t="shared" si="226"/>
        <v>0</v>
      </c>
      <c r="R2079" s="70">
        <f t="shared" si="226"/>
        <v>0</v>
      </c>
      <c r="S2079" s="70">
        <f t="shared" si="226"/>
        <v>0</v>
      </c>
    </row>
    <row r="2080" spans="1:19" ht="15.75" hidden="1" x14ac:dyDescent="0.25">
      <c r="A2080" s="216" t="s">
        <v>752</v>
      </c>
      <c r="B2080" s="217"/>
      <c r="C2080" s="218"/>
      <c r="D2080" s="134"/>
      <c r="E2080" s="64"/>
      <c r="F2080" s="64"/>
      <c r="G2080" s="64"/>
      <c r="H2080" s="64"/>
      <c r="I2080" s="64"/>
      <c r="J2080" s="64"/>
      <c r="K2080" s="64"/>
      <c r="L2080" s="43"/>
      <c r="M2080" s="64"/>
      <c r="N2080" s="69"/>
      <c r="O2080" s="64"/>
      <c r="P2080" s="64"/>
      <c r="Q2080" s="64"/>
      <c r="R2080" s="64"/>
      <c r="S2080" s="69"/>
    </row>
    <row r="2081" spans="1:19" hidden="1" x14ac:dyDescent="0.25">
      <c r="A2081" s="42">
        <v>560</v>
      </c>
      <c r="B2081" s="56" t="s">
        <v>753</v>
      </c>
      <c r="C2081" s="57">
        <f t="shared" ref="C2081:C2102" si="227">ROUND(SUM(D2081+E2081+F2081+G2081+H2081+I2081+J2081+K2081+M2081+O2081+P2081+Q2081+R2081+S2081),2)</f>
        <v>1062925.97</v>
      </c>
      <c r="D2081" s="63">
        <f>ROUND((F2081+G2081+H2081+I2081+J2081+K2081+M2081+O2081+P2081+Q2081+R2081+S2081)*0.0214,2)</f>
        <v>22270.04</v>
      </c>
      <c r="E2081" s="59"/>
      <c r="F2081" s="59"/>
      <c r="G2081" s="59"/>
      <c r="H2081" s="59"/>
      <c r="I2081" s="59"/>
      <c r="J2081" s="59"/>
      <c r="K2081" s="59">
        <v>1040655.93</v>
      </c>
      <c r="L2081" s="60"/>
      <c r="M2081" s="59"/>
      <c r="N2081" s="59"/>
      <c r="O2081" s="61"/>
      <c r="P2081" s="59"/>
      <c r="Q2081" s="59"/>
      <c r="R2081" s="59"/>
      <c r="S2081" s="69"/>
    </row>
    <row r="2082" spans="1:19" hidden="1" x14ac:dyDescent="0.25">
      <c r="A2082" s="42">
        <v>561</v>
      </c>
      <c r="B2082" s="62" t="s">
        <v>754</v>
      </c>
      <c r="C2082" s="57">
        <f t="shared" si="227"/>
        <v>2564412.63</v>
      </c>
      <c r="D2082" s="63">
        <f>ROUND((F2082+G2082+H2082+I2082+J2082+K2082+M2082+O2082+P2082+Q2082+R2082+S2082)*0.0214,2)</f>
        <v>53728.639999999999</v>
      </c>
      <c r="E2082" s="59"/>
      <c r="F2082" s="59"/>
      <c r="G2082" s="59"/>
      <c r="H2082" s="59"/>
      <c r="I2082" s="59"/>
      <c r="J2082" s="59">
        <v>2510683.9900000002</v>
      </c>
      <c r="K2082" s="59"/>
      <c r="L2082" s="60"/>
      <c r="M2082" s="59"/>
      <c r="N2082" s="59"/>
      <c r="O2082" s="77"/>
      <c r="P2082" s="59"/>
      <c r="Q2082" s="59"/>
      <c r="R2082" s="59"/>
      <c r="S2082" s="151"/>
    </row>
    <row r="2083" spans="1:19" hidden="1" x14ac:dyDescent="0.25">
      <c r="A2083" s="42">
        <v>562</v>
      </c>
      <c r="B2083" s="62" t="s">
        <v>756</v>
      </c>
      <c r="C2083" s="129">
        <f t="shared" si="227"/>
        <v>18998668.09</v>
      </c>
      <c r="D2083" s="63">
        <f>ROUND((F2083+G2083+H2083+I2083+J2083+K2083+M2083+O2083+P2083+Q2083+R2083+S2083)*0.0214,2)</f>
        <v>395915.91</v>
      </c>
      <c r="E2083" s="64">
        <v>102008.7</v>
      </c>
      <c r="F2083" s="64"/>
      <c r="G2083" s="64">
        <v>6004533.1900000004</v>
      </c>
      <c r="H2083" s="64">
        <v>4358540.79</v>
      </c>
      <c r="I2083" s="64">
        <v>2084351.39</v>
      </c>
      <c r="J2083" s="64">
        <v>6053318.1100000003</v>
      </c>
      <c r="K2083" s="64"/>
      <c r="L2083" s="65"/>
      <c r="M2083" s="64"/>
      <c r="N2083" s="64"/>
      <c r="O2083" s="64"/>
      <c r="P2083" s="64"/>
      <c r="Q2083" s="66"/>
      <c r="R2083" s="64"/>
      <c r="S2083" s="111"/>
    </row>
    <row r="2084" spans="1:19" hidden="1" x14ac:dyDescent="0.25">
      <c r="A2084" s="42">
        <v>563</v>
      </c>
      <c r="B2084" s="67" t="s">
        <v>757</v>
      </c>
      <c r="C2084" s="129">
        <f t="shared" si="227"/>
        <v>5190310.28</v>
      </c>
      <c r="D2084" s="63">
        <f>ROUND((F2084+G2084+H2084+I2084+J2084+K2084+M2084+O2084+P2084+Q2084+R2084+S2084)*0.0214,2)</f>
        <v>108745.49</v>
      </c>
      <c r="E2084" s="64"/>
      <c r="F2084" s="69"/>
      <c r="G2084" s="64"/>
      <c r="H2084" s="69">
        <v>3437618.82</v>
      </c>
      <c r="I2084" s="69">
        <v>1643945.97</v>
      </c>
      <c r="J2084" s="69"/>
      <c r="K2084" s="64"/>
      <c r="L2084" s="65"/>
      <c r="M2084" s="64"/>
      <c r="N2084" s="64"/>
      <c r="O2084" s="66"/>
      <c r="P2084" s="64"/>
      <c r="Q2084" s="69"/>
      <c r="R2084" s="64"/>
      <c r="S2084" s="111"/>
    </row>
    <row r="2085" spans="1:19" hidden="1" x14ac:dyDescent="0.25">
      <c r="A2085" s="42">
        <v>564</v>
      </c>
      <c r="B2085" s="62" t="s">
        <v>985</v>
      </c>
      <c r="C2085" s="129">
        <f t="shared" si="227"/>
        <v>20891333.850000001</v>
      </c>
      <c r="D2085" s="63">
        <v>487555.77</v>
      </c>
      <c r="E2085" s="64"/>
      <c r="F2085" s="64"/>
      <c r="G2085" s="64">
        <v>8979085.0299999993</v>
      </c>
      <c r="H2085" s="64"/>
      <c r="I2085" s="64"/>
      <c r="J2085" s="64"/>
      <c r="K2085" s="64"/>
      <c r="L2085" s="65"/>
      <c r="M2085" s="64"/>
      <c r="N2085" s="64" t="s">
        <v>111</v>
      </c>
      <c r="O2085" s="64">
        <v>11424693.049999999</v>
      </c>
      <c r="P2085" s="64"/>
      <c r="Q2085" s="66"/>
      <c r="R2085" s="64"/>
      <c r="S2085" s="111"/>
    </row>
    <row r="2086" spans="1:19" hidden="1" x14ac:dyDescent="0.25">
      <c r="A2086" s="42">
        <v>565</v>
      </c>
      <c r="B2086" s="62" t="s">
        <v>986</v>
      </c>
      <c r="C2086" s="129">
        <f t="shared" si="227"/>
        <v>5083533.54</v>
      </c>
      <c r="D2086" s="63">
        <f t="shared" ref="D2086:D2091" si="228">ROUND((F2086+G2086+H2086+I2086+J2086+K2086+M2086+O2086+P2086+Q2086+R2086+S2086)*0.0214,2)</f>
        <v>106508.34</v>
      </c>
      <c r="E2086" s="64"/>
      <c r="F2086" s="64"/>
      <c r="G2086" s="64">
        <f>4801750.1/2</f>
        <v>2400875.0499999998</v>
      </c>
      <c r="H2086" s="64">
        <f>3485470.56/2</f>
        <v>1742735.28</v>
      </c>
      <c r="I2086" s="64">
        <f>1666829.74/2</f>
        <v>833414.87</v>
      </c>
      <c r="J2086" s="64"/>
      <c r="K2086" s="68"/>
      <c r="L2086" s="65"/>
      <c r="M2086" s="64"/>
      <c r="N2086" s="64"/>
      <c r="O2086" s="69"/>
      <c r="P2086" s="64"/>
      <c r="Q2086" s="69"/>
      <c r="R2086" s="64"/>
      <c r="S2086" s="111"/>
    </row>
    <row r="2087" spans="1:19" hidden="1" x14ac:dyDescent="0.25">
      <c r="A2087" s="42">
        <v>566</v>
      </c>
      <c r="B2087" s="67" t="s">
        <v>987</v>
      </c>
      <c r="C2087" s="129">
        <f t="shared" si="227"/>
        <v>4377579.18</v>
      </c>
      <c r="D2087" s="63">
        <f t="shared" si="228"/>
        <v>91717.440000000002</v>
      </c>
      <c r="E2087" s="64"/>
      <c r="F2087" s="64"/>
      <c r="G2087" s="64">
        <v>2067469.61</v>
      </c>
      <c r="H2087" s="64">
        <v>1500728.61</v>
      </c>
      <c r="I2087" s="64">
        <v>717663.52</v>
      </c>
      <c r="J2087" s="64"/>
      <c r="K2087" s="64"/>
      <c r="L2087" s="65"/>
      <c r="M2087" s="64"/>
      <c r="N2087" s="103"/>
      <c r="O2087" s="103"/>
      <c r="P2087" s="64"/>
      <c r="Q2087" s="66"/>
      <c r="R2087" s="64"/>
      <c r="S2087" s="111"/>
    </row>
    <row r="2088" spans="1:19" hidden="1" x14ac:dyDescent="0.25">
      <c r="A2088" s="42">
        <v>567</v>
      </c>
      <c r="B2088" s="67" t="s">
        <v>988</v>
      </c>
      <c r="C2088" s="129">
        <f t="shared" si="227"/>
        <v>10146678.57</v>
      </c>
      <c r="D2088" s="63">
        <f t="shared" si="228"/>
        <v>212589.51</v>
      </c>
      <c r="E2088" s="64"/>
      <c r="F2088" s="64"/>
      <c r="G2088" s="64">
        <v>4792120.92</v>
      </c>
      <c r="H2088" s="69">
        <v>3478480.98</v>
      </c>
      <c r="I2088" s="69">
        <v>1663487.16</v>
      </c>
      <c r="J2088" s="69"/>
      <c r="K2088" s="64"/>
      <c r="L2088" s="65"/>
      <c r="M2088" s="64"/>
      <c r="N2088" s="64"/>
      <c r="O2088" s="68"/>
      <c r="P2088" s="64"/>
      <c r="Q2088" s="66"/>
      <c r="R2088" s="64"/>
      <c r="S2088" s="111"/>
    </row>
    <row r="2089" spans="1:19" hidden="1" x14ac:dyDescent="0.25">
      <c r="A2089" s="42">
        <v>568</v>
      </c>
      <c r="B2089" s="67" t="s">
        <v>989</v>
      </c>
      <c r="C2089" s="129">
        <f t="shared" si="227"/>
        <v>10435171.91</v>
      </c>
      <c r="D2089" s="63">
        <f t="shared" si="228"/>
        <v>218633.91</v>
      </c>
      <c r="E2089" s="64"/>
      <c r="F2089" s="64"/>
      <c r="G2089" s="69">
        <v>4026477.82</v>
      </c>
      <c r="H2089" s="64">
        <v>2922719.76</v>
      </c>
      <c r="I2089" s="69">
        <v>1397709.76</v>
      </c>
      <c r="J2089" s="69"/>
      <c r="K2089" s="64"/>
      <c r="L2089" s="65"/>
      <c r="M2089" s="64"/>
      <c r="N2089" s="64"/>
      <c r="O2089" s="68"/>
      <c r="P2089" s="64">
        <v>1869630.66</v>
      </c>
      <c r="Q2089" s="66"/>
      <c r="R2089" s="64"/>
      <c r="S2089" s="111"/>
    </row>
    <row r="2090" spans="1:19" hidden="1" x14ac:dyDescent="0.25">
      <c r="A2090" s="42">
        <v>569</v>
      </c>
      <c r="B2090" s="67" t="s">
        <v>990</v>
      </c>
      <c r="C2090" s="129">
        <f t="shared" si="227"/>
        <v>20690148.780000001</v>
      </c>
      <c r="D2090" s="63">
        <f t="shared" si="228"/>
        <v>433492.45</v>
      </c>
      <c r="E2090" s="64"/>
      <c r="F2090" s="69"/>
      <c r="G2090" s="69">
        <v>9771640.4499999993</v>
      </c>
      <c r="H2090" s="69">
        <v>7092989.9400000004</v>
      </c>
      <c r="I2090" s="69">
        <v>3392025.94</v>
      </c>
      <c r="J2090" s="69"/>
      <c r="K2090" s="64"/>
      <c r="L2090" s="65"/>
      <c r="M2090" s="64"/>
      <c r="N2090" s="64"/>
      <c r="O2090" s="68"/>
      <c r="P2090" s="64"/>
      <c r="Q2090" s="66"/>
      <c r="R2090" s="64"/>
      <c r="S2090" s="111"/>
    </row>
    <row r="2091" spans="1:19" hidden="1" x14ac:dyDescent="0.25">
      <c r="A2091" s="42">
        <v>570</v>
      </c>
      <c r="B2091" s="67" t="s">
        <v>761</v>
      </c>
      <c r="C2091" s="129">
        <f t="shared" si="227"/>
        <v>1636180.84</v>
      </c>
      <c r="D2091" s="63">
        <f t="shared" si="228"/>
        <v>34280.660000000003</v>
      </c>
      <c r="E2091" s="64"/>
      <c r="F2091" s="64"/>
      <c r="G2091" s="64">
        <v>1601900.18</v>
      </c>
      <c r="H2091" s="68"/>
      <c r="I2091" s="68"/>
      <c r="J2091" s="68"/>
      <c r="K2091" s="64"/>
      <c r="L2091" s="65"/>
      <c r="M2091" s="64"/>
      <c r="N2091" s="64"/>
      <c r="O2091" s="64"/>
      <c r="P2091" s="64"/>
      <c r="Q2091" s="66"/>
      <c r="R2091" s="64"/>
      <c r="S2091" s="111"/>
    </row>
    <row r="2092" spans="1:19" hidden="1" x14ac:dyDescent="0.25">
      <c r="A2092" s="42">
        <v>571</v>
      </c>
      <c r="B2092" s="67" t="s">
        <v>1031</v>
      </c>
      <c r="C2092" s="129">
        <f t="shared" si="227"/>
        <v>553479.66</v>
      </c>
      <c r="D2092" s="63"/>
      <c r="E2092" s="64">
        <v>553479.66</v>
      </c>
      <c r="F2092" s="69"/>
      <c r="G2092" s="64"/>
      <c r="H2092" s="64"/>
      <c r="I2092" s="64"/>
      <c r="J2092" s="64"/>
      <c r="K2092" s="64"/>
      <c r="L2092" s="65"/>
      <c r="M2092" s="64"/>
      <c r="N2092" s="74"/>
      <c r="O2092" s="79"/>
      <c r="P2092" s="64"/>
      <c r="Q2092" s="66"/>
      <c r="R2092" s="64"/>
      <c r="S2092" s="111"/>
    </row>
    <row r="2093" spans="1:19" hidden="1" x14ac:dyDescent="0.25">
      <c r="A2093" s="42">
        <v>572</v>
      </c>
      <c r="B2093" s="67" t="s">
        <v>991</v>
      </c>
      <c r="C2093" s="129">
        <f t="shared" si="227"/>
        <v>30290665.18</v>
      </c>
      <c r="D2093" s="63">
        <f t="shared" ref="D2093:D2101" si="229">ROUND((F2093+G2093+H2093+I2093+J2093+K2093+M2093+O2093+P2093+Q2093+R2093+S2093)*0.0214,2)</f>
        <v>634638.96</v>
      </c>
      <c r="E2093" s="64"/>
      <c r="F2093" s="68"/>
      <c r="G2093" s="68">
        <v>11687846.880000001</v>
      </c>
      <c r="H2093" s="68">
        <v>8483916.3599999994</v>
      </c>
      <c r="I2093" s="68">
        <v>4057197.97</v>
      </c>
      <c r="J2093" s="68"/>
      <c r="K2093" s="64"/>
      <c r="L2093" s="65"/>
      <c r="M2093" s="64"/>
      <c r="N2093" s="64"/>
      <c r="O2093" s="69"/>
      <c r="P2093" s="64">
        <v>5427065.0099999998</v>
      </c>
      <c r="Q2093" s="66"/>
      <c r="R2093" s="64"/>
      <c r="S2093" s="111"/>
    </row>
    <row r="2094" spans="1:19" hidden="1" x14ac:dyDescent="0.25">
      <c r="A2094" s="42">
        <v>573</v>
      </c>
      <c r="B2094" s="67" t="s">
        <v>992</v>
      </c>
      <c r="C2094" s="129">
        <f t="shared" si="227"/>
        <v>30363645.32</v>
      </c>
      <c r="D2094" s="63">
        <f t="shared" si="229"/>
        <v>636168.01</v>
      </c>
      <c r="E2094" s="64"/>
      <c r="F2094" s="68"/>
      <c r="G2094" s="64">
        <v>11947587.779999999</v>
      </c>
      <c r="H2094" s="64">
        <v>8672455.8000000007</v>
      </c>
      <c r="I2094" s="64">
        <v>4147361.73</v>
      </c>
      <c r="J2094" s="64">
        <v>4960072</v>
      </c>
      <c r="K2094" s="64"/>
      <c r="L2094" s="65"/>
      <c r="M2094" s="64"/>
      <c r="N2094" s="64"/>
      <c r="O2094" s="66"/>
      <c r="P2094" s="69"/>
      <c r="Q2094" s="66"/>
      <c r="R2094" s="64"/>
      <c r="S2094" s="111"/>
    </row>
    <row r="2095" spans="1:19" hidden="1" x14ac:dyDescent="0.25">
      <c r="A2095" s="42">
        <v>574</v>
      </c>
      <c r="B2095" s="67" t="s">
        <v>993</v>
      </c>
      <c r="C2095" s="129">
        <f t="shared" si="227"/>
        <v>4868603.2</v>
      </c>
      <c r="D2095" s="63">
        <f t="shared" si="229"/>
        <v>102005.2</v>
      </c>
      <c r="E2095" s="64"/>
      <c r="F2095" s="68"/>
      <c r="G2095" s="68"/>
      <c r="H2095" s="68"/>
      <c r="I2095" s="68"/>
      <c r="J2095" s="68"/>
      <c r="K2095" s="64"/>
      <c r="L2095" s="65"/>
      <c r="M2095" s="64"/>
      <c r="N2095" s="64" t="s">
        <v>111</v>
      </c>
      <c r="O2095" s="69">
        <v>4766598</v>
      </c>
      <c r="P2095" s="69"/>
      <c r="Q2095" s="69"/>
      <c r="R2095" s="64"/>
      <c r="S2095" s="111"/>
    </row>
    <row r="2096" spans="1:19" hidden="1" x14ac:dyDescent="0.25">
      <c r="A2096" s="42">
        <v>575</v>
      </c>
      <c r="B2096" s="67" t="s">
        <v>994</v>
      </c>
      <c r="C2096" s="129">
        <f t="shared" si="227"/>
        <v>12333821.73</v>
      </c>
      <c r="D2096" s="63">
        <f t="shared" si="229"/>
        <v>258413.73</v>
      </c>
      <c r="E2096" s="64"/>
      <c r="F2096" s="68"/>
      <c r="G2096" s="68"/>
      <c r="H2096" s="66"/>
      <c r="I2096" s="66"/>
      <c r="J2096" s="66">
        <v>2970713</v>
      </c>
      <c r="K2096" s="64"/>
      <c r="L2096" s="65"/>
      <c r="M2096" s="64"/>
      <c r="N2096" s="64" t="s">
        <v>111</v>
      </c>
      <c r="O2096" s="64">
        <v>9104695</v>
      </c>
      <c r="P2096" s="64"/>
      <c r="Q2096" s="66"/>
      <c r="R2096" s="64"/>
      <c r="S2096" s="111"/>
    </row>
    <row r="2097" spans="1:19" hidden="1" x14ac:dyDescent="0.25">
      <c r="A2097" s="42">
        <v>576</v>
      </c>
      <c r="B2097" s="67" t="s">
        <v>995</v>
      </c>
      <c r="C2097" s="129">
        <f t="shared" si="227"/>
        <v>19130956.530000001</v>
      </c>
      <c r="D2097" s="63">
        <f t="shared" si="229"/>
        <v>400824.82</v>
      </c>
      <c r="E2097" s="64"/>
      <c r="F2097" s="68"/>
      <c r="G2097" s="68">
        <v>7381801.9299999997</v>
      </c>
      <c r="H2097" s="68">
        <v>5358265.79</v>
      </c>
      <c r="I2097" s="68">
        <v>2562442.17</v>
      </c>
      <c r="J2097" s="68"/>
      <c r="K2097" s="64"/>
      <c r="L2097" s="65"/>
      <c r="M2097" s="69"/>
      <c r="N2097" s="69"/>
      <c r="O2097" s="69"/>
      <c r="P2097" s="64">
        <v>3427621.82</v>
      </c>
      <c r="Q2097" s="64"/>
      <c r="R2097" s="64"/>
      <c r="S2097" s="111"/>
    </row>
    <row r="2098" spans="1:19" ht="37.9" hidden="1" customHeight="1" x14ac:dyDescent="0.25">
      <c r="A2098" s="42">
        <v>577</v>
      </c>
      <c r="B2098" s="67" t="s">
        <v>1032</v>
      </c>
      <c r="C2098" s="129">
        <f t="shared" si="227"/>
        <v>3575551.19</v>
      </c>
      <c r="D2098" s="63">
        <f t="shared" si="229"/>
        <v>71417.58</v>
      </c>
      <c r="E2098" s="64">
        <v>166863.51</v>
      </c>
      <c r="F2098" s="66"/>
      <c r="G2098" s="66"/>
      <c r="H2098" s="66"/>
      <c r="I2098" s="66"/>
      <c r="J2098" s="66"/>
      <c r="K2098" s="64"/>
      <c r="L2098" s="65"/>
      <c r="M2098" s="64"/>
      <c r="N2098" s="64"/>
      <c r="O2098" s="68"/>
      <c r="P2098" s="64">
        <v>3337270.1</v>
      </c>
      <c r="Q2098" s="64"/>
      <c r="R2098" s="64"/>
      <c r="S2098" s="111"/>
    </row>
    <row r="2099" spans="1:19" ht="37.9" hidden="1" customHeight="1" x14ac:dyDescent="0.25">
      <c r="A2099" s="42">
        <v>578</v>
      </c>
      <c r="B2099" s="67" t="s">
        <v>767</v>
      </c>
      <c r="C2099" s="129">
        <f t="shared" si="227"/>
        <v>8461228.9499999993</v>
      </c>
      <c r="D2099" s="63">
        <f t="shared" si="229"/>
        <v>177276.58</v>
      </c>
      <c r="E2099" s="64"/>
      <c r="F2099" s="64"/>
      <c r="G2099" s="64">
        <v>3996108.87</v>
      </c>
      <c r="H2099" s="64">
        <v>2900675.7</v>
      </c>
      <c r="I2099" s="64">
        <v>1387167.8</v>
      </c>
      <c r="J2099" s="64"/>
      <c r="K2099" s="64"/>
      <c r="L2099" s="65"/>
      <c r="M2099" s="64"/>
      <c r="N2099" s="64"/>
      <c r="O2099" s="68"/>
      <c r="P2099" s="64"/>
      <c r="Q2099" s="68"/>
      <c r="R2099" s="64"/>
      <c r="S2099" s="64"/>
    </row>
    <row r="2100" spans="1:19" ht="37.9" hidden="1" customHeight="1" x14ac:dyDescent="0.25">
      <c r="A2100" s="42">
        <v>579</v>
      </c>
      <c r="B2100" s="67" t="s">
        <v>768</v>
      </c>
      <c r="C2100" s="129">
        <f t="shared" si="227"/>
        <v>6132077.2599999998</v>
      </c>
      <c r="D2100" s="63">
        <f t="shared" si="229"/>
        <v>128477.04</v>
      </c>
      <c r="E2100" s="64"/>
      <c r="F2100" s="64"/>
      <c r="G2100" s="64">
        <v>2404455.13</v>
      </c>
      <c r="H2100" s="64">
        <v>1745333.97</v>
      </c>
      <c r="I2100" s="64">
        <v>834657.62</v>
      </c>
      <c r="J2100" s="64">
        <v>1019153.5</v>
      </c>
      <c r="K2100" s="64"/>
      <c r="L2100" s="65"/>
      <c r="M2100" s="64"/>
      <c r="N2100" s="64"/>
      <c r="O2100" s="68"/>
      <c r="P2100" s="64"/>
      <c r="Q2100" s="68"/>
      <c r="R2100" s="64"/>
      <c r="S2100" s="64"/>
    </row>
    <row r="2101" spans="1:19" ht="37.9" hidden="1" customHeight="1" x14ac:dyDescent="0.25">
      <c r="A2101" s="42">
        <v>580</v>
      </c>
      <c r="B2101" s="67" t="s">
        <v>769</v>
      </c>
      <c r="C2101" s="129">
        <f t="shared" si="227"/>
        <v>1657742.17</v>
      </c>
      <c r="D2101" s="63">
        <f t="shared" si="229"/>
        <v>34732.410000000003</v>
      </c>
      <c r="E2101" s="64"/>
      <c r="F2101" s="64"/>
      <c r="G2101" s="68">
        <v>782926.24</v>
      </c>
      <c r="H2101" s="64">
        <v>568306.62</v>
      </c>
      <c r="I2101" s="64">
        <v>271776.90000000002</v>
      </c>
      <c r="J2101" s="64"/>
      <c r="K2101" s="69"/>
      <c r="L2101" s="65"/>
      <c r="M2101" s="64"/>
      <c r="N2101" s="64"/>
      <c r="O2101" s="68"/>
      <c r="P2101" s="64"/>
      <c r="Q2101" s="64"/>
      <c r="R2101" s="64"/>
      <c r="S2101" s="64"/>
    </row>
    <row r="2102" spans="1:19" ht="21" hidden="1" customHeight="1" x14ac:dyDescent="0.25">
      <c r="A2102" s="204" t="s">
        <v>1033</v>
      </c>
      <c r="B2102" s="205"/>
      <c r="C2102" s="100">
        <f t="shared" si="227"/>
        <v>218444714.83000001</v>
      </c>
      <c r="D2102" s="70">
        <f t="shared" ref="D2102:M2102" si="230">ROUND(SUM(D2081:D2101),2)</f>
        <v>4609392.49</v>
      </c>
      <c r="E2102" s="70">
        <f t="shared" si="230"/>
        <v>822351.87</v>
      </c>
      <c r="F2102" s="70">
        <f t="shared" si="230"/>
        <v>0</v>
      </c>
      <c r="G2102" s="70">
        <f t="shared" si="230"/>
        <v>77844829.079999998</v>
      </c>
      <c r="H2102" s="70">
        <f t="shared" si="230"/>
        <v>52262768.420000002</v>
      </c>
      <c r="I2102" s="70">
        <f t="shared" si="230"/>
        <v>24993202.800000001</v>
      </c>
      <c r="J2102" s="70">
        <f t="shared" si="230"/>
        <v>17513940.600000001</v>
      </c>
      <c r="K2102" s="70">
        <f t="shared" si="230"/>
        <v>1040655.93</v>
      </c>
      <c r="L2102" s="70">
        <f t="shared" si="230"/>
        <v>0</v>
      </c>
      <c r="M2102" s="70">
        <f t="shared" si="230"/>
        <v>0</v>
      </c>
      <c r="N2102" s="70" t="s">
        <v>19</v>
      </c>
      <c r="O2102" s="70">
        <f>ROUND(SUM(O2081:O2101),2)</f>
        <v>25295986.050000001</v>
      </c>
      <c r="P2102" s="70">
        <f>ROUND(SUM(P2081:P2101),2)</f>
        <v>14061587.59</v>
      </c>
      <c r="Q2102" s="70">
        <f>ROUND(SUM(Q2081:Q2101),2)</f>
        <v>0</v>
      </c>
      <c r="R2102" s="70">
        <f>ROUND(SUM(R2081:R2101),2)</f>
        <v>0</v>
      </c>
      <c r="S2102" s="70">
        <f>ROUND(SUM(S2081:S2101),2)</f>
        <v>0</v>
      </c>
    </row>
    <row r="2104" spans="1:19" x14ac:dyDescent="0.25">
      <c r="C2104" s="117"/>
    </row>
  </sheetData>
  <autoFilter ref="A7:S2103"/>
  <sortState ref="B2081:T2101">
    <sortCondition ref="B2081"/>
  </sortState>
  <customSheetViews>
    <customSheetView guid="{B7B10EDA-E134-40CB-ADBD-23A3F4B6F1C3}" scale="60" fitToPage="1" showAutoFilter="1" hiddenRows="1">
      <pane xSplit="2" ySplit="7" topLeftCell="C1338" activePane="bottomRight" state="frozen"/>
      <selection pane="bottomRight" activeCell="A1996" sqref="A1996:XFD2102"/>
      <pageMargins left="0.25" right="0.25" top="0.75" bottom="0.75" header="0.3" footer="0.3"/>
      <pageSetup paperSize="9" scale="42" fitToHeight="0" orientation="landscape" r:id="rId1"/>
      <autoFilter ref="A7:S2103"/>
    </customSheetView>
    <customSheetView guid="{588C31BA-C36B-4B9E-AE8B-D926F1C5CA78}" scale="80" showAutoFilter="1">
      <pane ySplit="10" topLeftCell="A1468" activePane="bottomLeft" state="frozen"/>
      <selection pane="bottomLeft" activeCell="E1488" sqref="E1488"/>
      <pageMargins left="0.7" right="0.7" top="0.75" bottom="0.75" header="0.3" footer="0.3"/>
      <pageSetup paperSize="9" orientation="portrait" r:id="rId2"/>
      <autoFilter ref="A7:S2103"/>
    </customSheetView>
    <customSheetView guid="{A299C84D-C097-439E-954D-685D90CA46C9}" scale="60" showPageBreaks="1" fitToPage="1" showAutoFilter="1">
      <pane xSplit="2" ySplit="7" topLeftCell="C1462" activePane="bottomRight" state="frozen"/>
      <selection pane="bottomRight" activeCell="C1492" sqref="C1492"/>
      <pageMargins left="0.25" right="0.25" top="0.75" bottom="0.75" header="0.3" footer="0.3"/>
      <pageSetup paperSize="9" scale="42" fitToHeight="0" orientation="landscape" r:id="rId3"/>
      <autoFilter ref="A7:S2103"/>
    </customSheetView>
    <customSheetView guid="{80B49383-3F91-409A-996F-34ABFA0932ED}" scale="80" showPageBreaks="1" fitToPage="1" printArea="1" showAutoFilter="1">
      <pane xSplit="2" ySplit="7" topLeftCell="J2016" activePane="bottomRight" state="frozen"/>
      <selection pane="bottomRight" activeCell="R2029" sqref="R2029"/>
      <pageMargins left="0.23622047244094491" right="0.23622047244094491" top="0.74803149606299213" bottom="0.74803149606299213" header="0.31496062992125984" footer="0.31496062992125984"/>
      <pageSetup paperSize="9" scale="44" fitToHeight="0" orientation="landscape" r:id="rId4"/>
      <autoFilter ref="A7:S2098"/>
    </customSheetView>
    <customSheetView guid="{9595E341-47B0-4869-BE47-43740FED65BC}" scale="80" showPageBreaks="1" filter="1" showAutoFilter="1">
      <selection activeCell="H1389" sqref="H1389"/>
      <pageMargins left="0.7" right="0.7" top="0.75" bottom="0.75" header="0.3" footer="0.3"/>
      <pageSetup paperSize="9" orientation="portrait" r:id="rId5"/>
      <autoFilter ref="A7:S2078">
        <filterColumn colId="1">
          <filters>
            <filter val="пгт. Белый Яр, мкр. 1-й, д. 7"/>
            <filter val="пгт. Белый Яр, ул. Ермака, д. 2"/>
            <filter val="пгт. Белый Яр, ул. Есенина, д. 37"/>
            <filter val="пгт. Белый Яр, ул. Кушникова, д. 66"/>
            <filter val="пгт. Белый Яр, ул. Лесная, д. 25"/>
            <filter val="пгт. Белый Яр, ул. Островского, д. 19"/>
            <filter val="пгт. Белый Яр, ул. Фадеева, д. 14/1"/>
            <filter val="пгт. Белый Яр, ул. Фадеева, д. 18"/>
            <filter val="пгт. Белый Яр, ул. Фадеева, д. 19"/>
            <filter val="пгт. Белый Яр, ул. Фадеева, д. 2"/>
            <filter val="пгт. Белый Яр, ул. Шукшина, д. 11"/>
            <filter val="пгт. Белый Яр, ул. Шукшина, д. 14"/>
            <filter val="пгт. Белый Яр, ул. Шукшина, д. 16"/>
            <filter val="пгт. Белый Яр, ул. Шукшина, д. 16А"/>
            <filter val="пгт. Белый Яр, ул. Шукшина, д. 17"/>
            <filter val="пгт. Белый Яр, ул. Шукшина, д. 19"/>
          </filters>
        </filterColumn>
      </autoFilter>
    </customSheetView>
    <customSheetView guid="{9A943439-F664-43C2-949A-487E1A5DB2A1}" scale="80" fitToPage="1" showAutoFilter="1">
      <pane ySplit="10" topLeftCell="A843" activePane="bottomLeft" state="frozen"/>
      <selection pane="bottomLeft" activeCell="L868" sqref="L868"/>
      <pageMargins left="0.7" right="0.7" top="0.75" bottom="0.75" header="0.3" footer="0.3"/>
      <pageSetup paperSize="9" scale="41" fitToHeight="0" orientation="landscape" r:id="rId6"/>
      <autoFilter ref="A7:S2070"/>
    </customSheetView>
    <customSheetView guid="{95B45164-2B22-4B3E-9BF2-B5657F4E1DD7}" scale="60" showAutoFilter="1">
      <pane ySplit="7" topLeftCell="A8" activePane="bottomLeft" state="frozen"/>
      <selection pane="bottomLeft" activeCell="C19" sqref="C19"/>
      <pageMargins left="0.7" right="0.7" top="0.75" bottom="0.75" header="0.3" footer="0.3"/>
      <autoFilter ref="A7:S2057"/>
    </customSheetView>
    <customSheetView guid="{CC0B14FE-FE4E-4AA7-81DD-DEB86EDD2118}" scale="70" fitToPage="1" showAutoFilter="1">
      <pane xSplit="2" ySplit="7" topLeftCell="C8" activePane="bottomRight" state="frozen"/>
      <selection pane="bottomRight" activeCell="D2022" sqref="D2022"/>
      <pageMargins left="0.25" right="0.25" top="0.75" bottom="0.75" header="0.3" footer="0.3"/>
      <pageSetup paperSize="9" scale="44" fitToHeight="0" orientation="landscape" r:id="rId7"/>
      <autoFilter ref="A7:S2017"/>
    </customSheetView>
    <customSheetView guid="{C2BC3CC9-5A33-4838-B0C9-765C41E09E42}" showAutoFilter="1">
      <pane xSplit="2" ySplit="7" topLeftCell="C1741" activePane="bottomRight" state="frozen"/>
      <selection pane="bottomRight" activeCell="C1754" sqref="C1754"/>
      <pageMargins left="0.7" right="0.7" top="0.75" bottom="0.75" header="0.3" footer="0.3"/>
      <autoFilter ref="A7:S2019"/>
    </customSheetView>
    <customSheetView guid="{7983ADE0-D144-4B83-855C-E3C3810460CA}" scale="60" fitToPage="1" showAutoFilter="1" hiddenRows="1">
      <pane xSplit="2" ySplit="7" topLeftCell="C1338" activePane="bottomRight" state="frozen"/>
      <selection pane="bottomRight" activeCell="A1996" sqref="A1996:XFD2102"/>
      <pageMargins left="0.25" right="0.25" top="0.75" bottom="0.75" header="0.3" footer="0.3"/>
      <pageSetup paperSize="9" scale="42" fitToHeight="0" orientation="landscape" r:id="rId8"/>
      <autoFilter ref="A7:S2103"/>
    </customSheetView>
  </customSheetViews>
  <mergeCells count="141">
    <mergeCell ref="A2102:B2102"/>
    <mergeCell ref="A2061:B2061"/>
    <mergeCell ref="A2062:C2062"/>
    <mergeCell ref="A2079:B2079"/>
    <mergeCell ref="A2080:C2080"/>
    <mergeCell ref="A1974:B1974"/>
    <mergeCell ref="A1975:C1975"/>
    <mergeCell ref="A1995:B1995"/>
    <mergeCell ref="A1996:C1996"/>
    <mergeCell ref="A2049:B2049"/>
    <mergeCell ref="A2050:C2050"/>
    <mergeCell ref="A1798:B1798"/>
    <mergeCell ref="A1799:C1799"/>
    <mergeCell ref="A1811:B1811"/>
    <mergeCell ref="A1812:C1812"/>
    <mergeCell ref="A1819:B1819"/>
    <mergeCell ref="A1820:C1820"/>
    <mergeCell ref="A1741:B1741"/>
    <mergeCell ref="A1742:C1742"/>
    <mergeCell ref="A1783:B1783"/>
    <mergeCell ref="A1784:C1784"/>
    <mergeCell ref="A1787:B1787"/>
    <mergeCell ref="A1788:C1788"/>
    <mergeCell ref="A1632:C1632"/>
    <mergeCell ref="A1658:B1658"/>
    <mergeCell ref="A1659:C1659"/>
    <mergeCell ref="A1734:B1734"/>
    <mergeCell ref="A1735:C1735"/>
    <mergeCell ref="A1527:B1527"/>
    <mergeCell ref="A1528:C1528"/>
    <mergeCell ref="A1551:B1551"/>
    <mergeCell ref="A1552:C1552"/>
    <mergeCell ref="A1561:B1561"/>
    <mergeCell ref="A1562:C1562"/>
    <mergeCell ref="A1486:B1486"/>
    <mergeCell ref="A1493:C1493"/>
    <mergeCell ref="A1502:B1502"/>
    <mergeCell ref="A1503:C1503"/>
    <mergeCell ref="A1452:C1452"/>
    <mergeCell ref="A1478:B1478"/>
    <mergeCell ref="A1479:S1479"/>
    <mergeCell ref="A1481:C1481"/>
    <mergeCell ref="A1631:B1631"/>
    <mergeCell ref="A1487:C1487"/>
    <mergeCell ref="A1492:B1492"/>
    <mergeCell ref="A1339:C1339"/>
    <mergeCell ref="A1388:B1388"/>
    <mergeCell ref="A1389:C1389"/>
    <mergeCell ref="A1400:B1400"/>
    <mergeCell ref="A1401:C1401"/>
    <mergeCell ref="A1451:B1451"/>
    <mergeCell ref="A1166:C1166"/>
    <mergeCell ref="A1179:B1179"/>
    <mergeCell ref="A1180:C1180"/>
    <mergeCell ref="A1320:B1320"/>
    <mergeCell ref="A1321:C1321"/>
    <mergeCell ref="A1338:B1338"/>
    <mergeCell ref="A1137:C1137"/>
    <mergeCell ref="A1145:B1145"/>
    <mergeCell ref="A1146:C1146"/>
    <mergeCell ref="A1165:B1165"/>
    <mergeCell ref="A974:C974"/>
    <mergeCell ref="A1079:B1079"/>
    <mergeCell ref="A1080:C1080"/>
    <mergeCell ref="A1093:B1093"/>
    <mergeCell ref="A1094:C1094"/>
    <mergeCell ref="A1133:B1133"/>
    <mergeCell ref="A1134:C1134"/>
    <mergeCell ref="A1136:B1136"/>
    <mergeCell ref="A879:B879"/>
    <mergeCell ref="A880:C880"/>
    <mergeCell ref="A954:B954"/>
    <mergeCell ref="A955:C955"/>
    <mergeCell ref="A973:B973"/>
    <mergeCell ref="A795:C795"/>
    <mergeCell ref="A798:B798"/>
    <mergeCell ref="A799:C799"/>
    <mergeCell ref="A839:B839"/>
    <mergeCell ref="A840:C840"/>
    <mergeCell ref="A855:B855"/>
    <mergeCell ref="A782:B782"/>
    <mergeCell ref="A783:S783"/>
    <mergeCell ref="A785:C785"/>
    <mergeCell ref="A790:B790"/>
    <mergeCell ref="A707:B707"/>
    <mergeCell ref="A708:C708"/>
    <mergeCell ref="A762:B762"/>
    <mergeCell ref="A763:C763"/>
    <mergeCell ref="A856:C856"/>
    <mergeCell ref="A791:C791"/>
    <mergeCell ref="A794:B794"/>
    <mergeCell ref="A598:B598"/>
    <mergeCell ref="A599:C599"/>
    <mergeCell ref="A625:B625"/>
    <mergeCell ref="A626:C626"/>
    <mergeCell ref="A686:B686"/>
    <mergeCell ref="A687:C687"/>
    <mergeCell ref="A359:B359"/>
    <mergeCell ref="A360:C360"/>
    <mergeCell ref="A381:B381"/>
    <mergeCell ref="A382:C382"/>
    <mergeCell ref="A388:B388"/>
    <mergeCell ref="A389:C389"/>
    <mergeCell ref="A296:B296"/>
    <mergeCell ref="A297:C297"/>
    <mergeCell ref="A338:B338"/>
    <mergeCell ref="A339:C339"/>
    <mergeCell ref="A341:B341"/>
    <mergeCell ref="A342:C342"/>
    <mergeCell ref="A152:B152"/>
    <mergeCell ref="A153:C153"/>
    <mergeCell ref="A182:B182"/>
    <mergeCell ref="A183:C183"/>
    <mergeCell ref="A279:B279"/>
    <mergeCell ref="A280:C280"/>
    <mergeCell ref="A65:B65"/>
    <mergeCell ref="A66:C66"/>
    <mergeCell ref="A93:B93"/>
    <mergeCell ref="A94:C94"/>
    <mergeCell ref="A111:B111"/>
    <mergeCell ref="A112:C112"/>
    <mergeCell ref="A22:B22"/>
    <mergeCell ref="A23:C23"/>
    <mergeCell ref="A34:B34"/>
    <mergeCell ref="A35:C35"/>
    <mergeCell ref="P4:P5"/>
    <mergeCell ref="Q4:Q5"/>
    <mergeCell ref="R4:R5"/>
    <mergeCell ref="S4:S5"/>
    <mergeCell ref="A9:S9"/>
    <mergeCell ref="A11:C11"/>
    <mergeCell ref="A2:S2"/>
    <mergeCell ref="A3:A6"/>
    <mergeCell ref="B3:B6"/>
    <mergeCell ref="C3:C5"/>
    <mergeCell ref="D3:D5"/>
    <mergeCell ref="E3:E5"/>
    <mergeCell ref="F3:S3"/>
    <mergeCell ref="F4:K4"/>
    <mergeCell ref="L4:M5"/>
    <mergeCell ref="N4:O5"/>
  </mergeCells>
  <phoneticPr fontId="18" type="noConversion"/>
  <pageMargins left="0.25" right="0.25" top="0.75" bottom="0.75" header="0.3" footer="0.3"/>
  <pageSetup paperSize="9" scale="42" fitToHeight="0" orientation="landscape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5"/>
  <sheetViews>
    <sheetView topLeftCell="A136" zoomScale="80" zoomScaleNormal="80" workbookViewId="0">
      <selection activeCell="F163" sqref="F163"/>
    </sheetView>
  </sheetViews>
  <sheetFormatPr defaultRowHeight="15" x14ac:dyDescent="0.25"/>
  <cols>
    <col min="3" max="3" width="12.7109375" customWidth="1"/>
    <col min="4" max="4" width="40.140625" customWidth="1"/>
    <col min="5" max="5" width="41.140625" style="7" bestFit="1" customWidth="1"/>
    <col min="6" max="6" width="27.140625" customWidth="1"/>
    <col min="7" max="7" width="54.85546875" style="7" customWidth="1"/>
  </cols>
  <sheetData>
    <row r="1" spans="1:7" ht="15.75" thickBot="1" x14ac:dyDescent="0.3"/>
    <row r="2" spans="1:7" ht="31.5" x14ac:dyDescent="0.25">
      <c r="A2" s="4" t="s">
        <v>1040</v>
      </c>
      <c r="B2" s="1" t="s">
        <v>1034</v>
      </c>
      <c r="C2" s="2" t="s">
        <v>1035</v>
      </c>
      <c r="D2" s="2" t="s">
        <v>1036</v>
      </c>
      <c r="E2" s="2" t="s">
        <v>1037</v>
      </c>
      <c r="F2" s="3" t="s">
        <v>1038</v>
      </c>
      <c r="G2" s="2" t="s">
        <v>1039</v>
      </c>
    </row>
    <row r="3" spans="1:7" s="6" customFormat="1" x14ac:dyDescent="0.25">
      <c r="A3" s="10">
        <v>31</v>
      </c>
      <c r="B3" s="21">
        <v>2021</v>
      </c>
      <c r="C3" s="122" t="s">
        <v>19</v>
      </c>
      <c r="D3" s="118" t="s">
        <v>1176</v>
      </c>
      <c r="E3" s="115" t="s">
        <v>49</v>
      </c>
      <c r="F3" s="122">
        <v>1701008.29</v>
      </c>
      <c r="G3" s="16" t="s">
        <v>1203</v>
      </c>
    </row>
    <row r="4" spans="1:7" s="6" customFormat="1" x14ac:dyDescent="0.25">
      <c r="A4" s="118">
        <v>11</v>
      </c>
      <c r="B4" s="21">
        <v>2021</v>
      </c>
      <c r="C4" s="122" t="s">
        <v>19</v>
      </c>
      <c r="D4" s="122" t="s">
        <v>1176</v>
      </c>
      <c r="E4" s="122" t="s">
        <v>70</v>
      </c>
      <c r="F4" s="122">
        <v>536269.31999999995</v>
      </c>
      <c r="G4" s="16" t="s">
        <v>1177</v>
      </c>
    </row>
    <row r="5" spans="1:7" s="6" customFormat="1" x14ac:dyDescent="0.25">
      <c r="A5" s="118">
        <v>74</v>
      </c>
      <c r="B5" s="10">
        <v>2021</v>
      </c>
      <c r="C5" s="10" t="s">
        <v>19</v>
      </c>
      <c r="D5" s="10" t="s">
        <v>1214</v>
      </c>
      <c r="E5" s="115" t="s">
        <v>94</v>
      </c>
      <c r="F5" s="122">
        <v>4029396.04</v>
      </c>
      <c r="G5" s="5" t="s">
        <v>1233</v>
      </c>
    </row>
    <row r="6" spans="1:7" s="6" customFormat="1" x14ac:dyDescent="0.25">
      <c r="A6" s="118">
        <v>75</v>
      </c>
      <c r="B6" s="10">
        <v>2021</v>
      </c>
      <c r="C6" s="10" t="s">
        <v>19</v>
      </c>
      <c r="D6" s="10" t="s">
        <v>1214</v>
      </c>
      <c r="E6" s="115" t="s">
        <v>95</v>
      </c>
      <c r="F6" s="122">
        <v>1948273.52</v>
      </c>
      <c r="G6" s="5" t="s">
        <v>1235</v>
      </c>
    </row>
    <row r="7" spans="1:7" s="6" customFormat="1" x14ac:dyDescent="0.25">
      <c r="A7" s="118">
        <v>23</v>
      </c>
      <c r="B7" s="21">
        <v>2021</v>
      </c>
      <c r="C7" s="122" t="s">
        <v>19</v>
      </c>
      <c r="D7" s="122" t="s">
        <v>1166</v>
      </c>
      <c r="E7" s="115" t="s">
        <v>107</v>
      </c>
      <c r="F7" s="118">
        <v>1615249.43</v>
      </c>
      <c r="G7" s="16" t="s">
        <v>1196</v>
      </c>
    </row>
    <row r="8" spans="1:7" s="6" customFormat="1" x14ac:dyDescent="0.25">
      <c r="A8" s="118">
        <v>25</v>
      </c>
      <c r="B8" s="21">
        <v>2021</v>
      </c>
      <c r="C8" s="122" t="s">
        <v>19</v>
      </c>
      <c r="D8" s="122" t="s">
        <v>1166</v>
      </c>
      <c r="E8" s="121" t="s">
        <v>108</v>
      </c>
      <c r="F8" s="121">
        <v>1627606.53</v>
      </c>
      <c r="G8" s="16" t="s">
        <v>1197</v>
      </c>
    </row>
    <row r="9" spans="1:7" s="6" customFormat="1" ht="30" x14ac:dyDescent="0.25">
      <c r="A9" s="118">
        <v>2</v>
      </c>
      <c r="B9" s="10">
        <v>2022</v>
      </c>
      <c r="C9" s="121" t="s">
        <v>19</v>
      </c>
      <c r="D9" s="121" t="s">
        <v>1166</v>
      </c>
      <c r="E9" s="121" t="s">
        <v>1073</v>
      </c>
      <c r="F9" s="121">
        <v>6058591.2999999998</v>
      </c>
      <c r="G9" s="5" t="s">
        <v>1167</v>
      </c>
    </row>
    <row r="10" spans="1:7" ht="30" x14ac:dyDescent="0.25">
      <c r="A10" s="118">
        <v>14</v>
      </c>
      <c r="B10" s="19">
        <v>2022</v>
      </c>
      <c r="C10" s="122" t="s">
        <v>1180</v>
      </c>
      <c r="D10" s="122" t="s">
        <v>1186</v>
      </c>
      <c r="E10" s="150" t="s">
        <v>1184</v>
      </c>
      <c r="F10" s="148">
        <v>5783656.1299999999</v>
      </c>
      <c r="G10" s="16" t="s">
        <v>1187</v>
      </c>
    </row>
    <row r="11" spans="1:7" ht="30" x14ac:dyDescent="0.25">
      <c r="A11" s="118">
        <v>15</v>
      </c>
      <c r="B11" s="19">
        <v>2022</v>
      </c>
      <c r="C11" s="122" t="s">
        <v>1180</v>
      </c>
      <c r="D11" s="122" t="s">
        <v>1186</v>
      </c>
      <c r="E11" s="150" t="s">
        <v>1185</v>
      </c>
      <c r="F11" s="148">
        <v>8162756.8899999997</v>
      </c>
      <c r="G11" s="16" t="s">
        <v>1187</v>
      </c>
    </row>
    <row r="12" spans="1:7" x14ac:dyDescent="0.25">
      <c r="A12" s="118">
        <v>125</v>
      </c>
      <c r="B12" s="15">
        <v>2022</v>
      </c>
      <c r="C12" s="9" t="s">
        <v>1180</v>
      </c>
      <c r="D12" s="118" t="s">
        <v>1176</v>
      </c>
      <c r="E12" s="121" t="s">
        <v>44</v>
      </c>
      <c r="F12" s="121">
        <v>7071847.7000000002</v>
      </c>
      <c r="G12" s="18" t="s">
        <v>1270</v>
      </c>
    </row>
    <row r="13" spans="1:7" x14ac:dyDescent="0.25">
      <c r="A13" s="118">
        <v>6</v>
      </c>
      <c r="B13" s="15">
        <v>2021</v>
      </c>
      <c r="C13" s="118" t="s">
        <v>19</v>
      </c>
      <c r="D13" s="118" t="s">
        <v>1166</v>
      </c>
      <c r="E13" s="118" t="s">
        <v>112</v>
      </c>
      <c r="F13" s="118">
        <v>834021.46</v>
      </c>
      <c r="G13" s="115" t="s">
        <v>1168</v>
      </c>
    </row>
    <row r="14" spans="1:7" x14ac:dyDescent="0.25">
      <c r="A14" s="118">
        <v>30</v>
      </c>
      <c r="B14" s="21">
        <v>2022</v>
      </c>
      <c r="C14" s="9" t="s">
        <v>1180</v>
      </c>
      <c r="D14" s="118" t="s">
        <v>1176</v>
      </c>
      <c r="E14" s="115" t="s">
        <v>49</v>
      </c>
      <c r="F14" s="122">
        <v>1701008.29</v>
      </c>
      <c r="G14" s="16" t="s">
        <v>1202</v>
      </c>
    </row>
    <row r="15" spans="1:7" x14ac:dyDescent="0.25">
      <c r="A15" s="118">
        <v>32</v>
      </c>
      <c r="B15" s="21">
        <v>2022</v>
      </c>
      <c r="C15" s="9" t="s">
        <v>1180</v>
      </c>
      <c r="D15" s="118" t="s">
        <v>1176</v>
      </c>
      <c r="E15" s="13" t="s">
        <v>65</v>
      </c>
      <c r="F15" s="122">
        <v>8361351.0199999996</v>
      </c>
      <c r="G15" s="16" t="s">
        <v>1204</v>
      </c>
    </row>
    <row r="16" spans="1:7" x14ac:dyDescent="0.25">
      <c r="A16" s="118">
        <v>64</v>
      </c>
      <c r="B16" s="21">
        <v>2022</v>
      </c>
      <c r="C16" s="9" t="s">
        <v>1180</v>
      </c>
      <c r="D16" s="118" t="s">
        <v>1214</v>
      </c>
      <c r="E16" s="115" t="s">
        <v>75</v>
      </c>
      <c r="F16" s="9">
        <v>9583356.8499999996</v>
      </c>
      <c r="G16" s="115" t="s">
        <v>1247</v>
      </c>
    </row>
    <row r="17" spans="1:7" x14ac:dyDescent="0.25">
      <c r="A17" s="118">
        <v>73</v>
      </c>
      <c r="B17" s="21">
        <v>2022</v>
      </c>
      <c r="C17" s="9" t="s">
        <v>1180</v>
      </c>
      <c r="D17" s="118" t="s">
        <v>1214</v>
      </c>
      <c r="E17" s="115" t="s">
        <v>76</v>
      </c>
      <c r="F17" s="122">
        <v>7918254.3799999999</v>
      </c>
      <c r="G17" s="115" t="s">
        <v>1232</v>
      </c>
    </row>
    <row r="18" spans="1:7" x14ac:dyDescent="0.25">
      <c r="A18" s="118">
        <v>63</v>
      </c>
      <c r="B18" s="21">
        <v>2022</v>
      </c>
      <c r="C18" s="9" t="s">
        <v>1180</v>
      </c>
      <c r="D18" s="118" t="s">
        <v>1214</v>
      </c>
      <c r="E18" s="115" t="s">
        <v>77</v>
      </c>
      <c r="F18" s="122">
        <v>4556003.7300000004</v>
      </c>
      <c r="G18" s="115" t="s">
        <v>1218</v>
      </c>
    </row>
    <row r="19" spans="1:7" x14ac:dyDescent="0.25">
      <c r="A19" s="118">
        <v>3</v>
      </c>
      <c r="B19" s="118">
        <v>2021</v>
      </c>
      <c r="C19" s="118" t="s">
        <v>19</v>
      </c>
      <c r="D19" s="118" t="s">
        <v>1166</v>
      </c>
      <c r="E19" s="118" t="s">
        <v>116</v>
      </c>
      <c r="F19" s="118">
        <v>208864.86</v>
      </c>
      <c r="G19" s="115" t="s">
        <v>1168</v>
      </c>
    </row>
    <row r="20" spans="1:7" x14ac:dyDescent="0.25">
      <c r="A20" s="118">
        <v>94</v>
      </c>
      <c r="B20" s="118">
        <v>2022</v>
      </c>
      <c r="C20" s="9" t="s">
        <v>1180</v>
      </c>
      <c r="D20" s="118" t="s">
        <v>1214</v>
      </c>
      <c r="E20" s="121" t="s">
        <v>78</v>
      </c>
      <c r="F20" s="121">
        <v>12941302.99</v>
      </c>
      <c r="G20" s="115" t="s">
        <v>1248</v>
      </c>
    </row>
    <row r="21" spans="1:7" x14ac:dyDescent="0.25">
      <c r="A21" s="118">
        <v>93</v>
      </c>
      <c r="B21" s="118">
        <v>2022</v>
      </c>
      <c r="C21" s="9" t="s">
        <v>1180</v>
      </c>
      <c r="D21" s="118" t="s">
        <v>1214</v>
      </c>
      <c r="E21" s="144" t="s">
        <v>79</v>
      </c>
      <c r="F21" s="121">
        <v>6453693.6399999997</v>
      </c>
      <c r="G21" s="115" t="s">
        <v>1249</v>
      </c>
    </row>
    <row r="22" spans="1:7" x14ac:dyDescent="0.25">
      <c r="A22" s="118">
        <v>59</v>
      </c>
      <c r="B22" s="21">
        <v>2022</v>
      </c>
      <c r="C22" s="9" t="s">
        <v>1180</v>
      </c>
      <c r="D22" s="118" t="s">
        <v>1214</v>
      </c>
      <c r="E22" s="115" t="s">
        <v>83</v>
      </c>
      <c r="F22" s="122">
        <v>9794928.0099999998</v>
      </c>
      <c r="G22" s="115" t="s">
        <v>1220</v>
      </c>
    </row>
    <row r="23" spans="1:7" x14ac:dyDescent="0.25">
      <c r="A23" s="118">
        <v>60</v>
      </c>
      <c r="B23" s="21">
        <v>2022</v>
      </c>
      <c r="C23" s="9" t="s">
        <v>1180</v>
      </c>
      <c r="D23" s="118" t="s">
        <v>1214</v>
      </c>
      <c r="E23" s="115" t="s">
        <v>84</v>
      </c>
      <c r="F23" s="122">
        <v>7244159.2000000002</v>
      </c>
      <c r="G23" s="115" t="s">
        <v>1221</v>
      </c>
    </row>
    <row r="24" spans="1:7" x14ac:dyDescent="0.25">
      <c r="A24" s="118">
        <v>115</v>
      </c>
      <c r="B24" s="118">
        <v>2022</v>
      </c>
      <c r="C24" s="9" t="s">
        <v>1180</v>
      </c>
      <c r="D24" s="122" t="s">
        <v>1214</v>
      </c>
      <c r="E24" s="130" t="s">
        <v>85</v>
      </c>
      <c r="F24" s="130">
        <v>7273537.1799999997</v>
      </c>
      <c r="G24" s="115" t="s">
        <v>1261</v>
      </c>
    </row>
    <row r="25" spans="1:7" x14ac:dyDescent="0.25">
      <c r="A25" s="118">
        <v>4</v>
      </c>
      <c r="B25" s="118">
        <v>2021</v>
      </c>
      <c r="C25" s="118" t="s">
        <v>19</v>
      </c>
      <c r="D25" s="118" t="s">
        <v>1166</v>
      </c>
      <c r="E25" s="118" t="s">
        <v>1165</v>
      </c>
      <c r="F25" s="118">
        <v>4415257.2</v>
      </c>
      <c r="G25" s="115" t="s">
        <v>1168</v>
      </c>
    </row>
    <row r="26" spans="1:7" x14ac:dyDescent="0.25">
      <c r="A26" s="118">
        <v>61</v>
      </c>
      <c r="B26" s="21">
        <v>2022</v>
      </c>
      <c r="C26" s="9" t="s">
        <v>1180</v>
      </c>
      <c r="D26" s="118" t="s">
        <v>1214</v>
      </c>
      <c r="E26" s="8" t="s">
        <v>86</v>
      </c>
      <c r="F26" s="130">
        <v>3139589.24</v>
      </c>
      <c r="G26" s="115" t="s">
        <v>1217</v>
      </c>
    </row>
    <row r="27" spans="1:7" x14ac:dyDescent="0.25">
      <c r="A27" s="118">
        <v>7</v>
      </c>
      <c r="B27" s="118">
        <v>2021</v>
      </c>
      <c r="C27" s="118" t="s">
        <v>19</v>
      </c>
      <c r="D27" s="118" t="s">
        <v>1166</v>
      </c>
      <c r="E27" s="118" t="s">
        <v>124</v>
      </c>
      <c r="F27" s="118">
        <v>1070374.1000000001</v>
      </c>
      <c r="G27" s="115" t="s">
        <v>1168</v>
      </c>
    </row>
    <row r="28" spans="1:7" x14ac:dyDescent="0.25">
      <c r="A28" s="118">
        <v>76</v>
      </c>
      <c r="B28" s="118">
        <v>2022</v>
      </c>
      <c r="C28" s="9" t="s">
        <v>1180</v>
      </c>
      <c r="D28" s="10" t="s">
        <v>1214</v>
      </c>
      <c r="E28" s="115" t="s">
        <v>95</v>
      </c>
      <c r="F28" s="122">
        <v>1948273.52</v>
      </c>
      <c r="G28" s="115" t="s">
        <v>1235</v>
      </c>
    </row>
    <row r="29" spans="1:7" x14ac:dyDescent="0.25">
      <c r="A29" s="118">
        <v>22</v>
      </c>
      <c r="B29" s="21">
        <v>2022</v>
      </c>
      <c r="C29" s="9" t="s">
        <v>1180</v>
      </c>
      <c r="D29" s="122" t="s">
        <v>1166</v>
      </c>
      <c r="E29" s="115" t="s">
        <v>107</v>
      </c>
      <c r="F29" s="118">
        <v>1615249.43</v>
      </c>
      <c r="G29" s="16" t="s">
        <v>1195</v>
      </c>
    </row>
    <row r="30" spans="1:7" x14ac:dyDescent="0.25">
      <c r="A30" s="118">
        <v>24</v>
      </c>
      <c r="B30" s="21">
        <v>2022</v>
      </c>
      <c r="C30" s="9" t="s">
        <v>1180</v>
      </c>
      <c r="D30" s="122" t="s">
        <v>1166</v>
      </c>
      <c r="E30" s="121" t="s">
        <v>108</v>
      </c>
      <c r="F30" s="121">
        <v>1627606.53</v>
      </c>
      <c r="G30" s="16" t="s">
        <v>1197</v>
      </c>
    </row>
    <row r="31" spans="1:7" ht="30" x14ac:dyDescent="0.25">
      <c r="A31" s="118">
        <v>148</v>
      </c>
      <c r="B31" s="118">
        <v>2022</v>
      </c>
      <c r="C31" s="9" t="s">
        <v>1180</v>
      </c>
      <c r="D31" s="118" t="s">
        <v>1178</v>
      </c>
      <c r="E31" s="8" t="s">
        <v>135</v>
      </c>
      <c r="F31" s="8">
        <v>5873362.5300000003</v>
      </c>
      <c r="G31" s="25" t="s">
        <v>1286</v>
      </c>
    </row>
    <row r="32" spans="1:7" s="12" customFormat="1" x14ac:dyDescent="0.25">
      <c r="A32" s="118">
        <v>116</v>
      </c>
      <c r="B32" s="118">
        <v>2022</v>
      </c>
      <c r="C32" s="9" t="s">
        <v>1180</v>
      </c>
      <c r="D32" s="122" t="s">
        <v>1178</v>
      </c>
      <c r="E32" s="130" t="s">
        <v>136</v>
      </c>
      <c r="F32" s="130">
        <v>973188.61</v>
      </c>
      <c r="G32" s="16" t="s">
        <v>1262</v>
      </c>
    </row>
    <row r="33" spans="1:7" x14ac:dyDescent="0.25">
      <c r="A33" s="118">
        <v>5</v>
      </c>
      <c r="B33" s="118">
        <v>2021</v>
      </c>
      <c r="C33" s="118" t="s">
        <v>19</v>
      </c>
      <c r="D33" s="10" t="s">
        <v>1166</v>
      </c>
      <c r="E33" s="118" t="s">
        <v>125</v>
      </c>
      <c r="F33" s="118">
        <v>1173444.68</v>
      </c>
      <c r="G33" s="115" t="s">
        <v>1168</v>
      </c>
    </row>
    <row r="34" spans="1:7" x14ac:dyDescent="0.25">
      <c r="A34" s="118">
        <v>96</v>
      </c>
      <c r="B34" s="118">
        <v>2022</v>
      </c>
      <c r="C34" s="118" t="s">
        <v>1180</v>
      </c>
      <c r="D34" s="10" t="s">
        <v>1178</v>
      </c>
      <c r="E34" s="121" t="s">
        <v>143</v>
      </c>
      <c r="F34" s="121">
        <v>12236354.01</v>
      </c>
      <c r="G34" s="115" t="s">
        <v>1290</v>
      </c>
    </row>
    <row r="35" spans="1:7" x14ac:dyDescent="0.25">
      <c r="A35" s="118">
        <v>33</v>
      </c>
      <c r="B35" s="21">
        <v>2021</v>
      </c>
      <c r="C35" s="122" t="s">
        <v>19</v>
      </c>
      <c r="D35" s="10" t="s">
        <v>1205</v>
      </c>
      <c r="E35" s="115" t="s">
        <v>203</v>
      </c>
      <c r="F35" s="122">
        <v>2694796.56</v>
      </c>
      <c r="G35" s="115" t="s">
        <v>1206</v>
      </c>
    </row>
    <row r="36" spans="1:7" ht="30" x14ac:dyDescent="0.25">
      <c r="A36" s="118">
        <v>144</v>
      </c>
      <c r="B36" s="118">
        <v>2022</v>
      </c>
      <c r="C36" s="9" t="s">
        <v>1180</v>
      </c>
      <c r="D36" s="118" t="s">
        <v>1178</v>
      </c>
      <c r="E36" s="121" t="s">
        <v>144</v>
      </c>
      <c r="F36" s="121">
        <v>15109260.380000001</v>
      </c>
      <c r="G36" s="25" t="s">
        <v>1286</v>
      </c>
    </row>
    <row r="37" spans="1:7" x14ac:dyDescent="0.25">
      <c r="A37" s="118">
        <v>35</v>
      </c>
      <c r="B37" s="21">
        <v>2021</v>
      </c>
      <c r="C37" s="9" t="s">
        <v>19</v>
      </c>
      <c r="D37" s="10" t="s">
        <v>1205</v>
      </c>
      <c r="E37" s="115" t="s">
        <v>207</v>
      </c>
      <c r="F37" s="122">
        <v>5989224.1500000004</v>
      </c>
      <c r="G37" s="115" t="s">
        <v>1206</v>
      </c>
    </row>
    <row r="38" spans="1:7" ht="30" x14ac:dyDescent="0.25">
      <c r="A38" s="118">
        <v>53</v>
      </c>
      <c r="B38" s="21">
        <v>2022</v>
      </c>
      <c r="C38" s="9" t="s">
        <v>1180</v>
      </c>
      <c r="D38" s="118" t="s">
        <v>1178</v>
      </c>
      <c r="E38" s="120" t="s">
        <v>147</v>
      </c>
      <c r="F38" s="123">
        <v>17373863.120000001</v>
      </c>
      <c r="G38" s="25" t="s">
        <v>1287</v>
      </c>
    </row>
    <row r="39" spans="1:7" x14ac:dyDescent="0.25">
      <c r="A39" s="118">
        <v>37</v>
      </c>
      <c r="B39" s="21">
        <v>2021</v>
      </c>
      <c r="C39" s="122" t="s">
        <v>19</v>
      </c>
      <c r="D39" s="10" t="s">
        <v>1205</v>
      </c>
      <c r="E39" s="119" t="s">
        <v>209</v>
      </c>
      <c r="F39" s="123">
        <v>2452974.7999999998</v>
      </c>
      <c r="G39" s="115" t="s">
        <v>1206</v>
      </c>
    </row>
    <row r="40" spans="1:7" ht="30" x14ac:dyDescent="0.25">
      <c r="A40" s="118">
        <v>150</v>
      </c>
      <c r="B40" s="118">
        <v>2022</v>
      </c>
      <c r="C40" s="9" t="s">
        <v>1180</v>
      </c>
      <c r="D40" s="118" t="s">
        <v>1178</v>
      </c>
      <c r="E40" s="121" t="s">
        <v>151</v>
      </c>
      <c r="F40" s="121">
        <v>7082884.4699999997</v>
      </c>
      <c r="G40" s="25" t="s">
        <v>1286</v>
      </c>
    </row>
    <row r="41" spans="1:7" x14ac:dyDescent="0.25">
      <c r="A41" s="118">
        <v>39</v>
      </c>
      <c r="B41" s="21">
        <v>2021</v>
      </c>
      <c r="C41" s="9" t="s">
        <v>19</v>
      </c>
      <c r="D41" s="10" t="s">
        <v>1205</v>
      </c>
      <c r="E41" s="115" t="s">
        <v>210</v>
      </c>
      <c r="F41" s="122">
        <v>3586395.4</v>
      </c>
      <c r="G41" s="5" t="s">
        <v>1206</v>
      </c>
    </row>
    <row r="42" spans="1:7" ht="30" x14ac:dyDescent="0.25">
      <c r="A42" s="118">
        <v>58</v>
      </c>
      <c r="B42" s="21">
        <v>2022</v>
      </c>
      <c r="C42" s="9" t="s">
        <v>1180</v>
      </c>
      <c r="D42" s="118" t="s">
        <v>1178</v>
      </c>
      <c r="E42" s="121" t="s">
        <v>154</v>
      </c>
      <c r="F42" s="130">
        <v>27778579.530000001</v>
      </c>
      <c r="G42" s="115" t="s">
        <v>1285</v>
      </c>
    </row>
    <row r="43" spans="1:7" x14ac:dyDescent="0.25">
      <c r="A43" s="118">
        <v>41</v>
      </c>
      <c r="B43" s="21">
        <v>2021</v>
      </c>
      <c r="C43" s="9" t="s">
        <v>19</v>
      </c>
      <c r="D43" s="10" t="s">
        <v>1205</v>
      </c>
      <c r="E43" s="121" t="s">
        <v>212</v>
      </c>
      <c r="F43" s="130">
        <v>2437547.66</v>
      </c>
      <c r="G43" s="115" t="s">
        <v>1206</v>
      </c>
    </row>
    <row r="44" spans="1:7" ht="30" x14ac:dyDescent="0.25">
      <c r="A44" s="118">
        <v>55</v>
      </c>
      <c r="B44" s="21">
        <v>2022</v>
      </c>
      <c r="C44" s="9" t="s">
        <v>1180</v>
      </c>
      <c r="D44" s="118" t="s">
        <v>1178</v>
      </c>
      <c r="E44" s="115" t="s">
        <v>155</v>
      </c>
      <c r="F44" s="69">
        <v>27955618.859999999</v>
      </c>
      <c r="G44" s="25" t="s">
        <v>1287</v>
      </c>
    </row>
    <row r="45" spans="1:7" x14ac:dyDescent="0.25">
      <c r="A45" s="132">
        <v>43</v>
      </c>
      <c r="B45" s="21">
        <v>2021</v>
      </c>
      <c r="C45" s="122" t="s">
        <v>19</v>
      </c>
      <c r="D45" s="118" t="s">
        <v>1205</v>
      </c>
      <c r="E45" s="11" t="s">
        <v>215</v>
      </c>
      <c r="F45" s="122">
        <v>2858130.74</v>
      </c>
      <c r="G45" s="115" t="s">
        <v>1206</v>
      </c>
    </row>
    <row r="46" spans="1:7" x14ac:dyDescent="0.25">
      <c r="A46" s="118">
        <v>12</v>
      </c>
      <c r="B46" s="21">
        <v>2022</v>
      </c>
      <c r="C46" s="9" t="s">
        <v>1180</v>
      </c>
      <c r="D46" s="122" t="s">
        <v>1178</v>
      </c>
      <c r="E46" s="20" t="s">
        <v>156</v>
      </c>
      <c r="F46" s="122">
        <v>18919079.199999999</v>
      </c>
      <c r="G46" s="16" t="s">
        <v>1179</v>
      </c>
    </row>
    <row r="47" spans="1:7" x14ac:dyDescent="0.25">
      <c r="A47" s="118">
        <v>51</v>
      </c>
      <c r="B47" s="21">
        <v>2022</v>
      </c>
      <c r="C47" s="9" t="s">
        <v>1180</v>
      </c>
      <c r="D47" s="118" t="s">
        <v>1178</v>
      </c>
      <c r="E47" s="115" t="s">
        <v>156</v>
      </c>
      <c r="F47" s="122">
        <v>19323947.489999998</v>
      </c>
      <c r="G47" s="115" t="s">
        <v>1219</v>
      </c>
    </row>
    <row r="48" spans="1:7" ht="30" x14ac:dyDescent="0.25">
      <c r="A48" s="118">
        <v>147</v>
      </c>
      <c r="B48" s="118">
        <v>2021</v>
      </c>
      <c r="C48" s="118" t="s">
        <v>19</v>
      </c>
      <c r="D48" s="10" t="s">
        <v>1178</v>
      </c>
      <c r="E48" s="121" t="s">
        <v>135</v>
      </c>
      <c r="F48" s="121">
        <v>5873362.5300000003</v>
      </c>
      <c r="G48" s="25" t="s">
        <v>1286</v>
      </c>
    </row>
    <row r="49" spans="1:7" x14ac:dyDescent="0.25">
      <c r="A49" s="118">
        <v>120</v>
      </c>
      <c r="B49" s="118">
        <v>2022</v>
      </c>
      <c r="C49" s="122" t="s">
        <v>1180</v>
      </c>
      <c r="D49" s="122" t="s">
        <v>1178</v>
      </c>
      <c r="E49" s="130" t="s">
        <v>158</v>
      </c>
      <c r="F49" s="130">
        <v>2088463.31</v>
      </c>
      <c r="G49" s="16" t="s">
        <v>1265</v>
      </c>
    </row>
    <row r="50" spans="1:7" x14ac:dyDescent="0.25">
      <c r="A50" s="118">
        <v>95</v>
      </c>
      <c r="B50" s="118">
        <v>2021</v>
      </c>
      <c r="C50" s="118" t="s">
        <v>19</v>
      </c>
      <c r="D50" s="10" t="s">
        <v>1178</v>
      </c>
      <c r="E50" s="121" t="s">
        <v>143</v>
      </c>
      <c r="F50" s="121">
        <v>12236354.01</v>
      </c>
      <c r="G50" s="115" t="s">
        <v>1289</v>
      </c>
    </row>
    <row r="51" spans="1:7" ht="30" x14ac:dyDescent="0.25">
      <c r="A51" s="118">
        <v>152</v>
      </c>
      <c r="B51" s="118">
        <v>2022</v>
      </c>
      <c r="C51" s="9" t="s">
        <v>1180</v>
      </c>
      <c r="D51" s="10" t="s">
        <v>1178</v>
      </c>
      <c r="E51" s="121" t="s">
        <v>162</v>
      </c>
      <c r="F51" s="121">
        <v>5338252.42</v>
      </c>
      <c r="G51" s="25" t="s">
        <v>1286</v>
      </c>
    </row>
    <row r="52" spans="1:7" x14ac:dyDescent="0.25">
      <c r="A52" s="118">
        <v>56</v>
      </c>
      <c r="B52" s="21">
        <v>2022</v>
      </c>
      <c r="C52" s="122" t="s">
        <v>1180</v>
      </c>
      <c r="D52" s="118" t="s">
        <v>1178</v>
      </c>
      <c r="E52" s="115" t="s">
        <v>164</v>
      </c>
      <c r="F52" s="122">
        <v>8980789.9399999995</v>
      </c>
      <c r="G52" s="115" t="s">
        <v>1213</v>
      </c>
    </row>
    <row r="53" spans="1:7" ht="30" x14ac:dyDescent="0.25">
      <c r="A53" s="118">
        <v>146</v>
      </c>
      <c r="B53" s="118">
        <v>2022</v>
      </c>
      <c r="C53" s="122" t="s">
        <v>1180</v>
      </c>
      <c r="D53" s="10" t="s">
        <v>1178</v>
      </c>
      <c r="E53" s="121" t="s">
        <v>165</v>
      </c>
      <c r="F53" s="121">
        <v>14022974.779999999</v>
      </c>
      <c r="G53" s="25" t="s">
        <v>1286</v>
      </c>
    </row>
    <row r="54" spans="1:7" s="30" customFormat="1" ht="30" x14ac:dyDescent="0.25">
      <c r="A54" s="118">
        <v>143</v>
      </c>
      <c r="B54" s="118">
        <v>2021</v>
      </c>
      <c r="C54" s="118" t="s">
        <v>19</v>
      </c>
      <c r="D54" s="27" t="s">
        <v>1178</v>
      </c>
      <c r="E54" s="121" t="s">
        <v>144</v>
      </c>
      <c r="F54" s="121">
        <v>15109260.380000001</v>
      </c>
      <c r="G54" s="25" t="s">
        <v>1286</v>
      </c>
    </row>
    <row r="55" spans="1:7" x14ac:dyDescent="0.25">
      <c r="A55" s="21">
        <v>81</v>
      </c>
      <c r="B55" s="21">
        <v>2022</v>
      </c>
      <c r="C55" s="9" t="s">
        <v>1180</v>
      </c>
      <c r="D55" s="122" t="s">
        <v>1178</v>
      </c>
      <c r="E55" s="16" t="s">
        <v>182</v>
      </c>
      <c r="F55" s="122">
        <v>14582167.140000001</v>
      </c>
      <c r="G55" s="22" t="s">
        <v>1238</v>
      </c>
    </row>
    <row r="56" spans="1:7" s="30" customFormat="1" ht="30" x14ac:dyDescent="0.25">
      <c r="A56" s="118">
        <v>52</v>
      </c>
      <c r="B56" s="21">
        <v>2021</v>
      </c>
      <c r="C56" s="29" t="s">
        <v>19</v>
      </c>
      <c r="D56" s="27" t="s">
        <v>1178</v>
      </c>
      <c r="E56" s="120" t="s">
        <v>147</v>
      </c>
      <c r="F56" s="123">
        <v>17373863.120000001</v>
      </c>
      <c r="G56" s="25" t="s">
        <v>1287</v>
      </c>
    </row>
    <row r="57" spans="1:7" x14ac:dyDescent="0.25">
      <c r="A57" s="118">
        <v>34</v>
      </c>
      <c r="B57" s="21">
        <v>2022</v>
      </c>
      <c r="C57" s="9" t="s">
        <v>1180</v>
      </c>
      <c r="D57" s="10" t="s">
        <v>1298</v>
      </c>
      <c r="E57" s="115" t="s">
        <v>203</v>
      </c>
      <c r="F57" s="122">
        <v>2694796.56</v>
      </c>
      <c r="G57" s="115" t="s">
        <v>1206</v>
      </c>
    </row>
    <row r="58" spans="1:7" x14ac:dyDescent="0.25">
      <c r="A58" s="118">
        <v>36</v>
      </c>
      <c r="B58" s="21">
        <v>2022</v>
      </c>
      <c r="C58" s="9" t="s">
        <v>1180</v>
      </c>
      <c r="D58" s="10" t="s">
        <v>1298</v>
      </c>
      <c r="E58" s="121" t="s">
        <v>207</v>
      </c>
      <c r="F58" s="121">
        <v>5989224.1500000004</v>
      </c>
      <c r="G58" s="5" t="s">
        <v>1206</v>
      </c>
    </row>
    <row r="59" spans="1:7" s="30" customFormat="1" ht="30" x14ac:dyDescent="0.25">
      <c r="A59" s="118">
        <v>149</v>
      </c>
      <c r="B59" s="118">
        <v>2021</v>
      </c>
      <c r="C59" s="118" t="s">
        <v>19</v>
      </c>
      <c r="D59" s="27" t="s">
        <v>1178</v>
      </c>
      <c r="E59" s="121" t="s">
        <v>151</v>
      </c>
      <c r="F59" s="121">
        <v>7082884.4699999997</v>
      </c>
      <c r="G59" s="25" t="s">
        <v>1286</v>
      </c>
    </row>
    <row r="60" spans="1:7" x14ac:dyDescent="0.25">
      <c r="A60" s="118">
        <v>38</v>
      </c>
      <c r="B60" s="21">
        <v>2022</v>
      </c>
      <c r="C60" s="9" t="s">
        <v>1180</v>
      </c>
      <c r="D60" s="10" t="s">
        <v>1298</v>
      </c>
      <c r="E60" s="115" t="s">
        <v>209</v>
      </c>
      <c r="F60" s="122">
        <v>2452974.7999999998</v>
      </c>
      <c r="G60" s="115" t="s">
        <v>1206</v>
      </c>
    </row>
    <row r="61" spans="1:7" x14ac:dyDescent="0.25">
      <c r="A61" s="118">
        <v>40</v>
      </c>
      <c r="B61" s="21">
        <v>2022</v>
      </c>
      <c r="C61" s="9" t="s">
        <v>1180</v>
      </c>
      <c r="D61" s="118" t="s">
        <v>1298</v>
      </c>
      <c r="E61" s="121" t="s">
        <v>210</v>
      </c>
      <c r="F61" s="130">
        <v>3586395.4</v>
      </c>
      <c r="G61" s="115" t="s">
        <v>1206</v>
      </c>
    </row>
    <row r="62" spans="1:7" x14ac:dyDescent="0.25">
      <c r="A62" s="118">
        <v>42</v>
      </c>
      <c r="B62" s="21">
        <v>2022</v>
      </c>
      <c r="C62" s="9" t="s">
        <v>1180</v>
      </c>
      <c r="D62" s="10" t="s">
        <v>1298</v>
      </c>
      <c r="E62" s="121" t="s">
        <v>212</v>
      </c>
      <c r="F62" s="130">
        <v>2437547.66</v>
      </c>
      <c r="G62" s="5" t="s">
        <v>1206</v>
      </c>
    </row>
    <row r="63" spans="1:7" x14ac:dyDescent="0.25">
      <c r="A63" s="118">
        <v>44</v>
      </c>
      <c r="B63" s="21">
        <v>2022</v>
      </c>
      <c r="C63" s="9" t="s">
        <v>1180</v>
      </c>
      <c r="D63" s="118" t="s">
        <v>1298</v>
      </c>
      <c r="E63" s="115" t="s">
        <v>215</v>
      </c>
      <c r="F63" s="122">
        <v>2858130.74</v>
      </c>
      <c r="G63" s="115" t="s">
        <v>1206</v>
      </c>
    </row>
    <row r="64" spans="1:7" x14ac:dyDescent="0.25">
      <c r="A64" s="118">
        <v>21</v>
      </c>
      <c r="B64" s="21">
        <v>2022</v>
      </c>
      <c r="C64" s="9" t="s">
        <v>1180</v>
      </c>
      <c r="D64" s="121" t="s">
        <v>1164</v>
      </c>
      <c r="E64" s="16" t="s">
        <v>231</v>
      </c>
      <c r="F64" s="122">
        <v>1848521.2</v>
      </c>
      <c r="G64" s="16" t="s">
        <v>1194</v>
      </c>
    </row>
    <row r="65" spans="1:7" x14ac:dyDescent="0.25">
      <c r="A65" s="118">
        <v>19</v>
      </c>
      <c r="B65" s="21">
        <v>2022</v>
      </c>
      <c r="C65" s="9" t="s">
        <v>1180</v>
      </c>
      <c r="D65" s="121" t="s">
        <v>1164</v>
      </c>
      <c r="E65" s="16" t="s">
        <v>245</v>
      </c>
      <c r="F65" s="9">
        <v>4105318.97</v>
      </c>
      <c r="G65" s="16" t="s">
        <v>1192</v>
      </c>
    </row>
    <row r="66" spans="1:7" x14ac:dyDescent="0.25">
      <c r="A66" s="118">
        <v>20</v>
      </c>
      <c r="B66" s="21">
        <v>2022</v>
      </c>
      <c r="C66" s="9" t="s">
        <v>1180</v>
      </c>
      <c r="D66" s="121" t="s">
        <v>1164</v>
      </c>
      <c r="E66" s="130" t="s">
        <v>257</v>
      </c>
      <c r="F66" s="130">
        <v>5848961.1699999999</v>
      </c>
      <c r="G66" s="16" t="s">
        <v>1193</v>
      </c>
    </row>
    <row r="67" spans="1:7" x14ac:dyDescent="0.25">
      <c r="A67" s="118">
        <v>16</v>
      </c>
      <c r="B67" s="21">
        <v>2022</v>
      </c>
      <c r="C67" s="9" t="s">
        <v>1180</v>
      </c>
      <c r="D67" s="121" t="s">
        <v>1164</v>
      </c>
      <c r="E67" s="122" t="s">
        <v>264</v>
      </c>
      <c r="F67" s="9">
        <v>10867887.699999999</v>
      </c>
      <c r="G67" s="16" t="s">
        <v>1188</v>
      </c>
    </row>
    <row r="68" spans="1:7" x14ac:dyDescent="0.25">
      <c r="A68" s="118">
        <v>27</v>
      </c>
      <c r="B68" s="21">
        <v>2022</v>
      </c>
      <c r="C68" s="9" t="s">
        <v>1180</v>
      </c>
      <c r="D68" s="121" t="s">
        <v>1164</v>
      </c>
      <c r="E68" s="121" t="s">
        <v>286</v>
      </c>
      <c r="F68" s="121">
        <v>7007564.8099999996</v>
      </c>
      <c r="G68" s="16" t="s">
        <v>1199</v>
      </c>
    </row>
    <row r="69" spans="1:7" x14ac:dyDescent="0.25">
      <c r="A69" s="118">
        <v>29</v>
      </c>
      <c r="B69" s="21">
        <v>2022</v>
      </c>
      <c r="C69" s="9" t="s">
        <v>1180</v>
      </c>
      <c r="D69" s="121" t="s">
        <v>1164</v>
      </c>
      <c r="E69" s="121" t="s">
        <v>287</v>
      </c>
      <c r="F69" s="121">
        <v>1585100.87</v>
      </c>
      <c r="G69" s="16" t="s">
        <v>1201</v>
      </c>
    </row>
    <row r="70" spans="1:7" x14ac:dyDescent="0.25">
      <c r="A70" s="118">
        <v>78</v>
      </c>
      <c r="B70" s="10">
        <v>2022</v>
      </c>
      <c r="C70" s="9" t="s">
        <v>1180</v>
      </c>
      <c r="D70" s="118" t="s">
        <v>1174</v>
      </c>
      <c r="E70" s="121" t="s">
        <v>330</v>
      </c>
      <c r="F70" s="130">
        <v>5438200.5800000001</v>
      </c>
      <c r="G70" s="115" t="s">
        <v>1234</v>
      </c>
    </row>
    <row r="71" spans="1:7" x14ac:dyDescent="0.25">
      <c r="A71" s="118">
        <v>79</v>
      </c>
      <c r="B71" s="10">
        <v>2022</v>
      </c>
      <c r="C71" s="9" t="s">
        <v>1180</v>
      </c>
      <c r="D71" s="10" t="s">
        <v>1174</v>
      </c>
      <c r="E71" s="5" t="s">
        <v>331</v>
      </c>
      <c r="F71" s="118">
        <v>2034464.73</v>
      </c>
      <c r="G71" s="5" t="s">
        <v>1236</v>
      </c>
    </row>
    <row r="72" spans="1:7" x14ac:dyDescent="0.25">
      <c r="A72" s="118">
        <v>83</v>
      </c>
      <c r="B72" s="118">
        <v>2022</v>
      </c>
      <c r="C72" s="9" t="s">
        <v>1180</v>
      </c>
      <c r="D72" s="10" t="s">
        <v>1174</v>
      </c>
      <c r="E72" s="16" t="s">
        <v>334</v>
      </c>
      <c r="F72" s="9">
        <v>4079189.61</v>
      </c>
      <c r="G72" s="5" t="s">
        <v>1239</v>
      </c>
    </row>
    <row r="73" spans="1:7" x14ac:dyDescent="0.25">
      <c r="A73" s="118">
        <v>84</v>
      </c>
      <c r="B73" s="118">
        <v>2022</v>
      </c>
      <c r="C73" s="9" t="s">
        <v>1180</v>
      </c>
      <c r="D73" s="118" t="s">
        <v>1174</v>
      </c>
      <c r="E73" s="115" t="s">
        <v>335</v>
      </c>
      <c r="F73" s="122">
        <v>3207825.28</v>
      </c>
      <c r="G73" s="115" t="s">
        <v>1240</v>
      </c>
    </row>
    <row r="74" spans="1:7" x14ac:dyDescent="0.25">
      <c r="A74" s="118">
        <v>121</v>
      </c>
      <c r="B74" s="118">
        <v>2022</v>
      </c>
      <c r="C74" s="9" t="s">
        <v>1180</v>
      </c>
      <c r="D74" s="118" t="s">
        <v>1174</v>
      </c>
      <c r="E74" s="121" t="s">
        <v>337</v>
      </c>
      <c r="F74" s="121">
        <v>1236075.69</v>
      </c>
      <c r="G74" s="16" t="s">
        <v>1266</v>
      </c>
    </row>
    <row r="75" spans="1:7" x14ac:dyDescent="0.25">
      <c r="A75" s="118">
        <v>122</v>
      </c>
      <c r="B75" s="118">
        <v>2022</v>
      </c>
      <c r="C75" s="9" t="s">
        <v>1180</v>
      </c>
      <c r="D75" s="10" t="s">
        <v>1174</v>
      </c>
      <c r="E75" s="121" t="s">
        <v>338</v>
      </c>
      <c r="F75" s="121">
        <v>1234330.6100000001</v>
      </c>
      <c r="G75" s="16" t="s">
        <v>1267</v>
      </c>
    </row>
    <row r="76" spans="1:7" ht="30" x14ac:dyDescent="0.25">
      <c r="A76" s="118">
        <v>57</v>
      </c>
      <c r="B76" s="21">
        <v>2021</v>
      </c>
      <c r="C76" s="122" t="s">
        <v>19</v>
      </c>
      <c r="D76" s="10" t="s">
        <v>1178</v>
      </c>
      <c r="E76" s="121" t="s">
        <v>154</v>
      </c>
      <c r="F76" s="130">
        <v>27778579.530000001</v>
      </c>
      <c r="G76" s="5" t="s">
        <v>1285</v>
      </c>
    </row>
    <row r="77" spans="1:7" ht="30" x14ac:dyDescent="0.25">
      <c r="A77" s="118">
        <v>54</v>
      </c>
      <c r="B77" s="21">
        <v>2021</v>
      </c>
      <c r="C77" s="122" t="s">
        <v>19</v>
      </c>
      <c r="D77" s="10" t="s">
        <v>1178</v>
      </c>
      <c r="E77" s="115" t="s">
        <v>155</v>
      </c>
      <c r="F77" s="69">
        <v>27955618.859999999</v>
      </c>
      <c r="G77" s="25" t="s">
        <v>1287</v>
      </c>
    </row>
    <row r="78" spans="1:7" x14ac:dyDescent="0.25">
      <c r="A78" s="118">
        <v>123</v>
      </c>
      <c r="B78" s="118">
        <v>2022</v>
      </c>
      <c r="C78" s="9" t="s">
        <v>1180</v>
      </c>
      <c r="D78" s="10" t="s">
        <v>1174</v>
      </c>
      <c r="E78" s="121" t="s">
        <v>339</v>
      </c>
      <c r="F78" s="121">
        <v>1232971.26</v>
      </c>
      <c r="G78" s="16" t="s">
        <v>1268</v>
      </c>
    </row>
    <row r="79" spans="1:7" x14ac:dyDescent="0.25">
      <c r="A79" s="118">
        <v>119</v>
      </c>
      <c r="B79" s="118">
        <v>2021</v>
      </c>
      <c r="C79" s="118" t="s">
        <v>19</v>
      </c>
      <c r="D79" s="122" t="s">
        <v>1178</v>
      </c>
      <c r="E79" s="130" t="s">
        <v>158</v>
      </c>
      <c r="F79" s="130">
        <v>2088463.31</v>
      </c>
      <c r="G79" s="16" t="s">
        <v>1265</v>
      </c>
    </row>
    <row r="80" spans="1:7" x14ac:dyDescent="0.25">
      <c r="A80" s="118">
        <v>158</v>
      </c>
      <c r="B80" s="118">
        <v>2022</v>
      </c>
      <c r="C80" s="9" t="s">
        <v>1180</v>
      </c>
      <c r="D80" s="121" t="s">
        <v>1174</v>
      </c>
      <c r="E80" s="23" t="s">
        <v>340</v>
      </c>
      <c r="F80" s="121">
        <v>840229.87</v>
      </c>
      <c r="G80" s="16" t="s">
        <v>1293</v>
      </c>
    </row>
    <row r="81" spans="1:7" x14ac:dyDescent="0.25">
      <c r="A81" s="118">
        <v>124</v>
      </c>
      <c r="B81" s="118">
        <v>2022</v>
      </c>
      <c r="C81" s="9" t="s">
        <v>1180</v>
      </c>
      <c r="D81" s="10" t="s">
        <v>1174</v>
      </c>
      <c r="E81" s="121" t="s">
        <v>341</v>
      </c>
      <c r="F81" s="121">
        <v>1048988.94</v>
      </c>
      <c r="G81" s="16" t="s">
        <v>1269</v>
      </c>
    </row>
    <row r="82" spans="1:7" x14ac:dyDescent="0.25">
      <c r="A82" s="118">
        <v>85</v>
      </c>
      <c r="B82" s="118">
        <v>2022</v>
      </c>
      <c r="C82" s="9" t="s">
        <v>1180</v>
      </c>
      <c r="D82" s="10" t="s">
        <v>1174</v>
      </c>
      <c r="E82" s="5" t="s">
        <v>342</v>
      </c>
      <c r="F82" s="9">
        <v>1348656.61</v>
      </c>
      <c r="G82" s="5" t="s">
        <v>1241</v>
      </c>
    </row>
    <row r="83" spans="1:7" x14ac:dyDescent="0.25">
      <c r="A83" s="118">
        <v>162</v>
      </c>
      <c r="B83" s="118">
        <v>2022</v>
      </c>
      <c r="C83" s="9" t="s">
        <v>1180</v>
      </c>
      <c r="D83" s="121" t="s">
        <v>1174</v>
      </c>
      <c r="E83" s="23" t="s">
        <v>343</v>
      </c>
      <c r="F83" s="121">
        <v>1364549.36</v>
      </c>
      <c r="G83" s="16" t="s">
        <v>1278</v>
      </c>
    </row>
    <row r="84" spans="1:7" ht="30" x14ac:dyDescent="0.25">
      <c r="A84" s="118">
        <v>151</v>
      </c>
      <c r="B84" s="118">
        <v>2021</v>
      </c>
      <c r="C84" s="118" t="s">
        <v>19</v>
      </c>
      <c r="D84" s="118" t="s">
        <v>1178</v>
      </c>
      <c r="E84" s="121" t="s">
        <v>162</v>
      </c>
      <c r="F84" s="121">
        <v>5338252.42</v>
      </c>
      <c r="G84" s="25" t="s">
        <v>1286</v>
      </c>
    </row>
    <row r="85" spans="1:7" x14ac:dyDescent="0.25">
      <c r="A85" s="118">
        <v>159</v>
      </c>
      <c r="B85" s="10">
        <v>2022</v>
      </c>
      <c r="C85" s="9" t="s">
        <v>1180</v>
      </c>
      <c r="D85" s="121" t="s">
        <v>1174</v>
      </c>
      <c r="E85" s="23" t="s">
        <v>357</v>
      </c>
      <c r="F85" s="121">
        <v>1379887.25</v>
      </c>
      <c r="G85" s="16" t="s">
        <v>1294</v>
      </c>
    </row>
    <row r="86" spans="1:7" x14ac:dyDescent="0.25">
      <c r="A86" s="118">
        <v>10</v>
      </c>
      <c r="B86" s="21">
        <v>2021</v>
      </c>
      <c r="C86" s="9" t="s">
        <v>1180</v>
      </c>
      <c r="D86" s="17" t="s">
        <v>1174</v>
      </c>
      <c r="E86" s="17" t="s">
        <v>1173</v>
      </c>
      <c r="F86" s="9">
        <v>703298.14</v>
      </c>
      <c r="G86" s="16" t="s">
        <v>1175</v>
      </c>
    </row>
    <row r="87" spans="1:7" x14ac:dyDescent="0.25">
      <c r="A87" s="118">
        <v>98</v>
      </c>
      <c r="B87" s="10">
        <v>2022</v>
      </c>
      <c r="C87" s="9" t="s">
        <v>1180</v>
      </c>
      <c r="D87" s="10" t="s">
        <v>1211</v>
      </c>
      <c r="E87" s="121" t="s">
        <v>591</v>
      </c>
      <c r="F87" s="121">
        <v>3724905.87</v>
      </c>
      <c r="G87" s="5" t="s">
        <v>1250</v>
      </c>
    </row>
    <row r="88" spans="1:7" ht="30" x14ac:dyDescent="0.25">
      <c r="A88" s="118">
        <v>145</v>
      </c>
      <c r="B88" s="10">
        <v>2021</v>
      </c>
      <c r="C88" s="10" t="s">
        <v>19</v>
      </c>
      <c r="D88" s="10" t="s">
        <v>1178</v>
      </c>
      <c r="E88" s="121" t="s">
        <v>165</v>
      </c>
      <c r="F88" s="8">
        <v>14022974.779999999</v>
      </c>
      <c r="G88" s="25" t="s">
        <v>1286</v>
      </c>
    </row>
    <row r="89" spans="1:7" x14ac:dyDescent="0.25">
      <c r="A89" s="118">
        <v>87</v>
      </c>
      <c r="B89" s="10">
        <v>2022</v>
      </c>
      <c r="C89" s="9" t="s">
        <v>1180</v>
      </c>
      <c r="D89" s="10" t="s">
        <v>1211</v>
      </c>
      <c r="E89" s="121" t="s">
        <v>593</v>
      </c>
      <c r="F89" s="121">
        <v>309590.59999999998</v>
      </c>
      <c r="G89" s="5" t="s">
        <v>1242</v>
      </c>
    </row>
    <row r="90" spans="1:7" ht="30" x14ac:dyDescent="0.25">
      <c r="A90" s="118">
        <v>1</v>
      </c>
      <c r="B90" s="10">
        <v>2022</v>
      </c>
      <c r="C90" s="121" t="s">
        <v>19</v>
      </c>
      <c r="D90" s="121" t="s">
        <v>1164</v>
      </c>
      <c r="E90" s="121" t="s">
        <v>253</v>
      </c>
      <c r="F90" s="121">
        <v>1031192.12</v>
      </c>
      <c r="G90" s="115" t="s">
        <v>1163</v>
      </c>
    </row>
    <row r="91" spans="1:7" x14ac:dyDescent="0.25">
      <c r="A91" s="21">
        <v>50</v>
      </c>
      <c r="B91" s="21">
        <v>2022</v>
      </c>
      <c r="C91" s="9" t="s">
        <v>1180</v>
      </c>
      <c r="D91" s="122" t="s">
        <v>1211</v>
      </c>
      <c r="E91" s="16" t="s">
        <v>594</v>
      </c>
      <c r="F91" s="122">
        <v>7223652.54</v>
      </c>
      <c r="G91" s="16" t="s">
        <v>1212</v>
      </c>
    </row>
    <row r="92" spans="1:7" x14ac:dyDescent="0.25">
      <c r="A92" s="118">
        <v>77</v>
      </c>
      <c r="B92" s="118">
        <v>2021</v>
      </c>
      <c r="C92" s="118" t="s">
        <v>19</v>
      </c>
      <c r="D92" s="118" t="s">
        <v>1174</v>
      </c>
      <c r="E92" s="121" t="s">
        <v>330</v>
      </c>
      <c r="F92" s="130">
        <v>5438200.5800000001</v>
      </c>
      <c r="G92" s="115" t="s">
        <v>1234</v>
      </c>
    </row>
    <row r="93" spans="1:7" x14ac:dyDescent="0.25">
      <c r="A93" s="118">
        <v>103</v>
      </c>
      <c r="B93" s="10">
        <v>2022</v>
      </c>
      <c r="C93" s="9" t="s">
        <v>1180</v>
      </c>
      <c r="D93" s="10" t="s">
        <v>1211</v>
      </c>
      <c r="E93" s="121" t="s">
        <v>599</v>
      </c>
      <c r="F93" s="121">
        <v>544278</v>
      </c>
      <c r="G93" s="5" t="s">
        <v>1253</v>
      </c>
    </row>
    <row r="94" spans="1:7" x14ac:dyDescent="0.25">
      <c r="A94" s="118">
        <v>105</v>
      </c>
      <c r="B94" s="10">
        <v>2022</v>
      </c>
      <c r="C94" s="9" t="s">
        <v>1180</v>
      </c>
      <c r="D94" s="10" t="s">
        <v>1211</v>
      </c>
      <c r="E94" s="121" t="s">
        <v>600</v>
      </c>
      <c r="F94" s="121">
        <v>590783.88</v>
      </c>
      <c r="G94" s="5" t="s">
        <v>1254</v>
      </c>
    </row>
    <row r="95" spans="1:7" x14ac:dyDescent="0.25">
      <c r="A95" s="118">
        <v>89</v>
      </c>
      <c r="B95" s="10">
        <v>2022</v>
      </c>
      <c r="C95" s="9" t="s">
        <v>1180</v>
      </c>
      <c r="D95" s="10" t="s">
        <v>1211</v>
      </c>
      <c r="E95" s="23" t="s">
        <v>598</v>
      </c>
      <c r="F95" s="24">
        <v>478488.03</v>
      </c>
      <c r="G95" s="5" t="s">
        <v>1243</v>
      </c>
    </row>
    <row r="96" spans="1:7" x14ac:dyDescent="0.25">
      <c r="A96" s="118">
        <v>91</v>
      </c>
      <c r="B96" s="10">
        <v>2022</v>
      </c>
      <c r="C96" s="9" t="s">
        <v>1180</v>
      </c>
      <c r="D96" s="10" t="s">
        <v>1211</v>
      </c>
      <c r="E96" s="115" t="s">
        <v>601</v>
      </c>
      <c r="F96" s="122">
        <v>551495.93999999994</v>
      </c>
      <c r="G96" s="115" t="s">
        <v>1244</v>
      </c>
    </row>
    <row r="97" spans="1:7" x14ac:dyDescent="0.25">
      <c r="A97" s="21">
        <v>82</v>
      </c>
      <c r="B97" s="21">
        <v>2021</v>
      </c>
      <c r="C97" s="21" t="s">
        <v>19</v>
      </c>
      <c r="D97" s="21" t="s">
        <v>1174</v>
      </c>
      <c r="E97" s="16" t="s">
        <v>334</v>
      </c>
      <c r="F97" s="122">
        <v>4079189.61</v>
      </c>
      <c r="G97" s="22" t="s">
        <v>1239</v>
      </c>
    </row>
    <row r="98" spans="1:7" s="31" customFormat="1" x14ac:dyDescent="0.25">
      <c r="A98" s="118">
        <v>134</v>
      </c>
      <c r="B98" s="118">
        <v>2022</v>
      </c>
      <c r="C98" s="122" t="s">
        <v>1180</v>
      </c>
      <c r="D98" s="122" t="s">
        <v>1211</v>
      </c>
      <c r="E98" s="115" t="s">
        <v>605</v>
      </c>
      <c r="F98" s="122">
        <v>975597.93</v>
      </c>
      <c r="G98" s="16" t="s">
        <v>1277</v>
      </c>
    </row>
    <row r="99" spans="1:7" x14ac:dyDescent="0.25">
      <c r="A99" s="118">
        <v>97</v>
      </c>
      <c r="B99" s="118">
        <v>2021</v>
      </c>
      <c r="C99" s="118" t="s">
        <v>19</v>
      </c>
      <c r="D99" s="118" t="s">
        <v>1211</v>
      </c>
      <c r="E99" s="121" t="s">
        <v>591</v>
      </c>
      <c r="F99" s="121">
        <v>3724905.87</v>
      </c>
      <c r="G99" s="115" t="s">
        <v>1250</v>
      </c>
    </row>
    <row r="100" spans="1:7" x14ac:dyDescent="0.25">
      <c r="A100" s="118">
        <v>99</v>
      </c>
      <c r="B100" s="10">
        <v>2022</v>
      </c>
      <c r="C100" s="9" t="s">
        <v>1180</v>
      </c>
      <c r="D100" s="10" t="s">
        <v>1211</v>
      </c>
      <c r="E100" s="8" t="s">
        <v>607</v>
      </c>
      <c r="F100" s="8">
        <v>1240073.08</v>
      </c>
      <c r="G100" s="5" t="s">
        <v>1251</v>
      </c>
    </row>
    <row r="101" spans="1:7" x14ac:dyDescent="0.25">
      <c r="A101" s="118">
        <v>101</v>
      </c>
      <c r="B101" s="118">
        <v>2022</v>
      </c>
      <c r="C101" s="9" t="s">
        <v>1180</v>
      </c>
      <c r="D101" s="118" t="s">
        <v>1211</v>
      </c>
      <c r="E101" s="121" t="s">
        <v>608</v>
      </c>
      <c r="F101" s="121">
        <v>583342.42000000004</v>
      </c>
      <c r="G101" s="115" t="s">
        <v>1252</v>
      </c>
    </row>
    <row r="102" spans="1:7" x14ac:dyDescent="0.25">
      <c r="A102" s="118">
        <v>86</v>
      </c>
      <c r="B102" s="118">
        <v>2021</v>
      </c>
      <c r="C102" s="118" t="s">
        <v>19</v>
      </c>
      <c r="D102" s="118" t="s">
        <v>1211</v>
      </c>
      <c r="E102" s="8" t="s">
        <v>593</v>
      </c>
      <c r="F102" s="8">
        <v>309590.59999999998</v>
      </c>
      <c r="G102" s="115" t="s">
        <v>1242</v>
      </c>
    </row>
    <row r="103" spans="1:7" x14ac:dyDescent="0.25">
      <c r="A103" s="118">
        <v>80</v>
      </c>
      <c r="B103" s="118">
        <v>2022</v>
      </c>
      <c r="C103" s="9" t="s">
        <v>1180</v>
      </c>
      <c r="D103" s="118" t="s">
        <v>1211</v>
      </c>
      <c r="E103" s="115" t="s">
        <v>616</v>
      </c>
      <c r="F103" s="122">
        <v>459613.43</v>
      </c>
      <c r="G103" s="115" t="s">
        <v>1237</v>
      </c>
    </row>
    <row r="104" spans="1:7" x14ac:dyDescent="0.25">
      <c r="A104" s="118">
        <v>102</v>
      </c>
      <c r="B104" s="10">
        <v>2021</v>
      </c>
      <c r="C104" s="118" t="s">
        <v>19</v>
      </c>
      <c r="D104" s="118" t="s">
        <v>1211</v>
      </c>
      <c r="E104" s="144" t="s">
        <v>599</v>
      </c>
      <c r="F104" s="8">
        <v>544278</v>
      </c>
      <c r="G104" s="5" t="s">
        <v>1253</v>
      </c>
    </row>
    <row r="105" spans="1:7" x14ac:dyDescent="0.25">
      <c r="A105" s="118">
        <v>117</v>
      </c>
      <c r="B105" s="10">
        <v>2022</v>
      </c>
      <c r="C105" s="9" t="s">
        <v>1180</v>
      </c>
      <c r="D105" s="122" t="s">
        <v>1211</v>
      </c>
      <c r="E105" s="130" t="s">
        <v>619</v>
      </c>
      <c r="F105" s="130">
        <v>2992740.28</v>
      </c>
      <c r="G105" s="16" t="s">
        <v>1263</v>
      </c>
    </row>
    <row r="106" spans="1:7" x14ac:dyDescent="0.25">
      <c r="A106" s="118">
        <v>104</v>
      </c>
      <c r="B106" s="10">
        <v>2021</v>
      </c>
      <c r="C106" s="10" t="s">
        <v>19</v>
      </c>
      <c r="D106" s="10" t="s">
        <v>1211</v>
      </c>
      <c r="E106" s="8" t="s">
        <v>600</v>
      </c>
      <c r="F106" s="8">
        <v>590783.88</v>
      </c>
      <c r="G106" s="5" t="s">
        <v>1254</v>
      </c>
    </row>
    <row r="107" spans="1:7" x14ac:dyDescent="0.25">
      <c r="A107" s="118">
        <v>137</v>
      </c>
      <c r="B107" s="118">
        <v>2022</v>
      </c>
      <c r="C107" s="9" t="s">
        <v>1180</v>
      </c>
      <c r="D107" s="118" t="s">
        <v>1209</v>
      </c>
      <c r="E107" s="115" t="s">
        <v>425</v>
      </c>
      <c r="F107" s="122">
        <v>19019785.280000001</v>
      </c>
      <c r="G107" s="115" t="s">
        <v>1283</v>
      </c>
    </row>
    <row r="108" spans="1:7" x14ac:dyDescent="0.25">
      <c r="A108" s="118">
        <v>88</v>
      </c>
      <c r="B108" s="10">
        <v>2021</v>
      </c>
      <c r="C108" s="10" t="s">
        <v>19</v>
      </c>
      <c r="D108" s="10" t="s">
        <v>1211</v>
      </c>
      <c r="E108" s="121" t="s">
        <v>598</v>
      </c>
      <c r="F108" s="121">
        <v>478488.03</v>
      </c>
      <c r="G108" s="5" t="s">
        <v>1243</v>
      </c>
    </row>
    <row r="109" spans="1:7" x14ac:dyDescent="0.25">
      <c r="A109" s="118">
        <v>128</v>
      </c>
      <c r="B109" s="10">
        <v>2022</v>
      </c>
      <c r="C109" s="9" t="s">
        <v>1180</v>
      </c>
      <c r="D109" s="10" t="s">
        <v>1209</v>
      </c>
      <c r="E109" s="144" t="s">
        <v>440</v>
      </c>
      <c r="F109" s="8">
        <v>1772106.74</v>
      </c>
      <c r="G109" s="16" t="s">
        <v>1274</v>
      </c>
    </row>
    <row r="110" spans="1:7" x14ac:dyDescent="0.25">
      <c r="A110" s="118">
        <v>90</v>
      </c>
      <c r="B110" s="118">
        <v>2021</v>
      </c>
      <c r="C110" s="118" t="s">
        <v>19</v>
      </c>
      <c r="D110" s="10" t="s">
        <v>1211</v>
      </c>
      <c r="E110" s="115" t="s">
        <v>601</v>
      </c>
      <c r="F110" s="122">
        <v>551495.93999999994</v>
      </c>
      <c r="G110" s="5" t="s">
        <v>1244</v>
      </c>
    </row>
    <row r="111" spans="1:7" x14ac:dyDescent="0.25">
      <c r="A111" s="118">
        <v>129</v>
      </c>
      <c r="B111" s="118">
        <v>2022</v>
      </c>
      <c r="C111" s="9" t="s">
        <v>1180</v>
      </c>
      <c r="D111" s="10" t="s">
        <v>1209</v>
      </c>
      <c r="E111" s="115" t="s">
        <v>441</v>
      </c>
      <c r="F111" s="122">
        <v>1098813.83</v>
      </c>
      <c r="G111" s="16" t="s">
        <v>1272</v>
      </c>
    </row>
    <row r="112" spans="1:7" x14ac:dyDescent="0.25">
      <c r="A112" s="118">
        <v>100</v>
      </c>
      <c r="B112" s="118">
        <v>2021</v>
      </c>
      <c r="C112" s="118" t="s">
        <v>19</v>
      </c>
      <c r="D112" s="118" t="s">
        <v>1211</v>
      </c>
      <c r="E112" s="8" t="s">
        <v>608</v>
      </c>
      <c r="F112" s="8">
        <v>583342.42000000004</v>
      </c>
      <c r="G112" s="5" t="s">
        <v>1252</v>
      </c>
    </row>
    <row r="113" spans="1:7" x14ac:dyDescent="0.25">
      <c r="A113" s="118">
        <v>109</v>
      </c>
      <c r="B113" s="10">
        <v>2022</v>
      </c>
      <c r="C113" s="9" t="s">
        <v>1180</v>
      </c>
      <c r="D113" s="10" t="s">
        <v>1209</v>
      </c>
      <c r="E113" s="121" t="s">
        <v>1066</v>
      </c>
      <c r="F113" s="8">
        <v>2129691.13</v>
      </c>
      <c r="G113" s="5" t="s">
        <v>1256</v>
      </c>
    </row>
    <row r="114" spans="1:7" x14ac:dyDescent="0.25">
      <c r="A114" s="118">
        <v>133</v>
      </c>
      <c r="B114" s="10">
        <v>2022</v>
      </c>
      <c r="C114" s="9" t="s">
        <v>1180</v>
      </c>
      <c r="D114" s="10" t="s">
        <v>1209</v>
      </c>
      <c r="E114" s="143" t="s">
        <v>1064</v>
      </c>
      <c r="F114" s="122">
        <v>1669452.37</v>
      </c>
      <c r="G114" s="16" t="s">
        <v>1276</v>
      </c>
    </row>
    <row r="115" spans="1:7" x14ac:dyDescent="0.25">
      <c r="A115" s="118">
        <v>107</v>
      </c>
      <c r="B115" s="10">
        <v>2022</v>
      </c>
      <c r="C115" s="9" t="s">
        <v>1180</v>
      </c>
      <c r="D115" s="10" t="s">
        <v>1209</v>
      </c>
      <c r="E115" s="121" t="s">
        <v>478</v>
      </c>
      <c r="F115" s="8">
        <v>2828792.9</v>
      </c>
      <c r="G115" s="5" t="s">
        <v>1255</v>
      </c>
    </row>
    <row r="116" spans="1:7" x14ac:dyDescent="0.25">
      <c r="A116" s="118">
        <v>138</v>
      </c>
      <c r="B116" s="10">
        <v>2022</v>
      </c>
      <c r="C116" s="9" t="s">
        <v>1180</v>
      </c>
      <c r="D116" s="10" t="s">
        <v>1209</v>
      </c>
      <c r="E116" s="8" t="s">
        <v>1280</v>
      </c>
      <c r="F116" s="8">
        <v>13103790.23</v>
      </c>
      <c r="G116" s="115" t="s">
        <v>1281</v>
      </c>
    </row>
    <row r="117" spans="1:7" x14ac:dyDescent="0.25">
      <c r="A117" s="118">
        <v>140</v>
      </c>
      <c r="B117" s="118">
        <v>2022</v>
      </c>
      <c r="C117" s="9" t="s">
        <v>1180</v>
      </c>
      <c r="D117" s="118" t="s">
        <v>1209</v>
      </c>
      <c r="E117" s="121" t="s">
        <v>500</v>
      </c>
      <c r="F117" s="121">
        <v>4584013.84</v>
      </c>
      <c r="G117" s="115" t="s">
        <v>1284</v>
      </c>
    </row>
    <row r="118" spans="1:7" x14ac:dyDescent="0.25">
      <c r="A118" s="118">
        <v>92</v>
      </c>
      <c r="B118" s="118">
        <v>2022</v>
      </c>
      <c r="C118" s="9" t="s">
        <v>1180</v>
      </c>
      <c r="D118" s="118" t="s">
        <v>1209</v>
      </c>
      <c r="E118" s="121" t="s">
        <v>1245</v>
      </c>
      <c r="F118" s="121">
        <v>345790.35</v>
      </c>
      <c r="G118" s="115" t="s">
        <v>1246</v>
      </c>
    </row>
    <row r="119" spans="1:7" x14ac:dyDescent="0.25">
      <c r="A119" s="118">
        <v>153</v>
      </c>
      <c r="B119" s="10">
        <v>2022</v>
      </c>
      <c r="C119" s="9" t="s">
        <v>1180</v>
      </c>
      <c r="D119" s="118" t="s">
        <v>1209</v>
      </c>
      <c r="E119" s="121" t="s">
        <v>524</v>
      </c>
      <c r="F119" s="121">
        <v>5107000</v>
      </c>
      <c r="G119" s="115" t="s">
        <v>1288</v>
      </c>
    </row>
    <row r="120" spans="1:7" x14ac:dyDescent="0.25">
      <c r="A120" s="118">
        <v>154</v>
      </c>
      <c r="B120" s="10">
        <v>2022</v>
      </c>
      <c r="C120" s="9" t="s">
        <v>1180</v>
      </c>
      <c r="D120" s="118" t="s">
        <v>1209</v>
      </c>
      <c r="E120" s="121" t="s">
        <v>526</v>
      </c>
      <c r="F120" s="121">
        <v>9762579.4800000004</v>
      </c>
      <c r="G120" s="115" t="s">
        <v>1288</v>
      </c>
    </row>
    <row r="121" spans="1:7" x14ac:dyDescent="0.25">
      <c r="A121" s="118">
        <v>136</v>
      </c>
      <c r="B121" s="118">
        <v>2021</v>
      </c>
      <c r="C121" s="118" t="s">
        <v>19</v>
      </c>
      <c r="D121" s="118" t="s">
        <v>1209</v>
      </c>
      <c r="E121" s="115" t="s">
        <v>425</v>
      </c>
      <c r="F121" s="122">
        <v>19019785.280000001</v>
      </c>
      <c r="G121" s="115" t="s">
        <v>1282</v>
      </c>
    </row>
    <row r="122" spans="1:7" x14ac:dyDescent="0.25">
      <c r="A122" s="118">
        <v>160</v>
      </c>
      <c r="B122" s="118">
        <v>2022</v>
      </c>
      <c r="C122" s="9" t="s">
        <v>1180</v>
      </c>
      <c r="D122" s="121" t="s">
        <v>1209</v>
      </c>
      <c r="E122" s="23" t="s">
        <v>527</v>
      </c>
      <c r="F122" s="121">
        <v>2936638.12</v>
      </c>
      <c r="G122" s="16" t="s">
        <v>1295</v>
      </c>
    </row>
    <row r="123" spans="1:7" x14ac:dyDescent="0.25">
      <c r="A123" s="21">
        <v>49</v>
      </c>
      <c r="B123" s="21">
        <v>2022</v>
      </c>
      <c r="C123" s="9" t="s">
        <v>1180</v>
      </c>
      <c r="D123" s="10" t="s">
        <v>1209</v>
      </c>
      <c r="E123" s="16" t="s">
        <v>528</v>
      </c>
      <c r="F123" s="122">
        <v>14657380.82</v>
      </c>
      <c r="G123" s="115" t="s">
        <v>1210</v>
      </c>
    </row>
    <row r="124" spans="1:7" x14ac:dyDescent="0.25">
      <c r="A124" s="118">
        <v>142</v>
      </c>
      <c r="B124" s="118">
        <v>2022</v>
      </c>
      <c r="C124" s="9" t="s">
        <v>1180</v>
      </c>
      <c r="D124" s="10" t="s">
        <v>1209</v>
      </c>
      <c r="E124" s="121" t="s">
        <v>534</v>
      </c>
      <c r="F124" s="121">
        <v>39566712.619999997</v>
      </c>
      <c r="G124" s="115" t="s">
        <v>1283</v>
      </c>
    </row>
    <row r="125" spans="1:7" x14ac:dyDescent="0.25">
      <c r="A125" s="118">
        <v>155</v>
      </c>
      <c r="B125" s="10">
        <v>2022</v>
      </c>
      <c r="C125" s="9" t="s">
        <v>1180</v>
      </c>
      <c r="D125" s="10" t="s">
        <v>1209</v>
      </c>
      <c r="E125" s="8" t="s">
        <v>548</v>
      </c>
      <c r="F125" s="8">
        <v>2757780</v>
      </c>
      <c r="G125" s="115" t="s">
        <v>1288</v>
      </c>
    </row>
    <row r="126" spans="1:7" x14ac:dyDescent="0.25">
      <c r="A126" s="118">
        <v>130</v>
      </c>
      <c r="B126" s="10">
        <v>2022</v>
      </c>
      <c r="C126" s="9" t="s">
        <v>1180</v>
      </c>
      <c r="D126" s="10" t="s">
        <v>1209</v>
      </c>
      <c r="E126" s="145" t="s">
        <v>1044</v>
      </c>
      <c r="F126" s="8">
        <v>1125172.76</v>
      </c>
      <c r="G126" s="16" t="s">
        <v>1273</v>
      </c>
    </row>
    <row r="127" spans="1:7" x14ac:dyDescent="0.25">
      <c r="A127" s="118">
        <v>111</v>
      </c>
      <c r="B127" s="10">
        <v>2022</v>
      </c>
      <c r="C127" s="9" t="s">
        <v>1180</v>
      </c>
      <c r="D127" s="10" t="s">
        <v>1209</v>
      </c>
      <c r="E127" s="8" t="s">
        <v>550</v>
      </c>
      <c r="F127" s="8">
        <v>5100564.88</v>
      </c>
      <c r="G127" s="115" t="s">
        <v>1257</v>
      </c>
    </row>
    <row r="128" spans="1:7" ht="30" x14ac:dyDescent="0.25">
      <c r="A128" s="118">
        <v>126</v>
      </c>
      <c r="B128" s="10">
        <v>2022</v>
      </c>
      <c r="C128" s="9" t="s">
        <v>1180</v>
      </c>
      <c r="D128" s="10" t="s">
        <v>1209</v>
      </c>
      <c r="E128" s="144" t="s">
        <v>553</v>
      </c>
      <c r="F128" s="8">
        <v>26671997.879999999</v>
      </c>
      <c r="G128" s="16" t="s">
        <v>1279</v>
      </c>
    </row>
    <row r="129" spans="1:7" x14ac:dyDescent="0.25">
      <c r="A129" s="118">
        <v>131</v>
      </c>
      <c r="B129" s="118">
        <v>2022</v>
      </c>
      <c r="C129" s="9" t="s">
        <v>1180</v>
      </c>
      <c r="D129" s="118" t="s">
        <v>1207</v>
      </c>
      <c r="E129" s="115" t="s">
        <v>631</v>
      </c>
      <c r="F129" s="122">
        <v>1143551.67</v>
      </c>
      <c r="G129" s="16" t="s">
        <v>1275</v>
      </c>
    </row>
    <row r="130" spans="1:7" x14ac:dyDescent="0.25">
      <c r="A130" s="118">
        <v>45</v>
      </c>
      <c r="B130" s="21">
        <v>2022</v>
      </c>
      <c r="C130" s="9" t="s">
        <v>1180</v>
      </c>
      <c r="D130" s="10" t="s">
        <v>1207</v>
      </c>
      <c r="E130" s="115" t="s">
        <v>632</v>
      </c>
      <c r="F130" s="122">
        <v>1385346.99</v>
      </c>
      <c r="G130" s="115" t="s">
        <v>1208</v>
      </c>
    </row>
    <row r="131" spans="1:7" x14ac:dyDescent="0.25">
      <c r="A131" s="118">
        <v>47</v>
      </c>
      <c r="B131" s="21">
        <v>2022</v>
      </c>
      <c r="C131" s="9" t="s">
        <v>1180</v>
      </c>
      <c r="D131" s="10" t="s">
        <v>1207</v>
      </c>
      <c r="E131" s="115" t="s">
        <v>635</v>
      </c>
      <c r="F131" s="122">
        <v>32741076.440000001</v>
      </c>
      <c r="G131" s="115" t="s">
        <v>1208</v>
      </c>
    </row>
    <row r="132" spans="1:7" x14ac:dyDescent="0.25">
      <c r="A132" s="118">
        <v>65</v>
      </c>
      <c r="B132" s="118">
        <v>2022</v>
      </c>
      <c r="C132" s="9" t="s">
        <v>1180</v>
      </c>
      <c r="D132" s="10" t="s">
        <v>1207</v>
      </c>
      <c r="E132" s="115" t="s">
        <v>1222</v>
      </c>
      <c r="F132" s="122">
        <v>711659.25</v>
      </c>
      <c r="G132" s="115" t="s">
        <v>1223</v>
      </c>
    </row>
    <row r="133" spans="1:7" x14ac:dyDescent="0.25">
      <c r="A133" s="118">
        <v>62</v>
      </c>
      <c r="B133" s="21">
        <v>2022</v>
      </c>
      <c r="C133" s="9" t="s">
        <v>1180</v>
      </c>
      <c r="D133" s="10" t="s">
        <v>1207</v>
      </c>
      <c r="E133" s="5" t="s">
        <v>1215</v>
      </c>
      <c r="F133" s="9">
        <v>2850764.08</v>
      </c>
      <c r="G133" s="115" t="s">
        <v>1216</v>
      </c>
    </row>
    <row r="134" spans="1:7" x14ac:dyDescent="0.25">
      <c r="A134" s="118">
        <v>108</v>
      </c>
      <c r="B134" s="10">
        <v>2021</v>
      </c>
      <c r="C134" s="10" t="s">
        <v>19</v>
      </c>
      <c r="D134" s="10" t="s">
        <v>1209</v>
      </c>
      <c r="E134" s="121" t="s">
        <v>1066</v>
      </c>
      <c r="F134" s="121">
        <v>2129691.13</v>
      </c>
      <c r="G134" s="115" t="s">
        <v>1256</v>
      </c>
    </row>
    <row r="135" spans="1:7" x14ac:dyDescent="0.25">
      <c r="A135" s="118">
        <v>66</v>
      </c>
      <c r="B135" s="118">
        <v>2022</v>
      </c>
      <c r="C135" s="9" t="s">
        <v>1180</v>
      </c>
      <c r="D135" s="10" t="s">
        <v>1207</v>
      </c>
      <c r="E135" s="115" t="s">
        <v>669</v>
      </c>
      <c r="F135" s="9">
        <v>2023191.06</v>
      </c>
      <c r="G135" s="115" t="s">
        <v>1224</v>
      </c>
    </row>
    <row r="136" spans="1:7" x14ac:dyDescent="0.25">
      <c r="A136" s="118">
        <v>69</v>
      </c>
      <c r="B136" s="118">
        <v>2022</v>
      </c>
      <c r="C136" s="9" t="s">
        <v>1180</v>
      </c>
      <c r="D136" s="118" t="s">
        <v>1207</v>
      </c>
      <c r="E136" s="115" t="s">
        <v>1229</v>
      </c>
      <c r="F136" s="122">
        <v>2460444.29</v>
      </c>
      <c r="G136" s="115" t="s">
        <v>1227</v>
      </c>
    </row>
    <row r="137" spans="1:7" x14ac:dyDescent="0.25">
      <c r="A137" s="118">
        <v>70</v>
      </c>
      <c r="B137" s="10">
        <v>2022</v>
      </c>
      <c r="C137" s="9" t="s">
        <v>1180</v>
      </c>
      <c r="D137" s="118" t="s">
        <v>1207</v>
      </c>
      <c r="E137" s="115" t="s">
        <v>671</v>
      </c>
      <c r="F137" s="122">
        <v>2499515.12</v>
      </c>
      <c r="G137" s="115" t="s">
        <v>1228</v>
      </c>
    </row>
    <row r="138" spans="1:7" x14ac:dyDescent="0.25">
      <c r="A138" s="118">
        <v>132</v>
      </c>
      <c r="B138" s="10">
        <v>2021</v>
      </c>
      <c r="C138" s="10" t="s">
        <v>19</v>
      </c>
      <c r="D138" s="10" t="s">
        <v>1209</v>
      </c>
      <c r="E138" s="5" t="s">
        <v>1064</v>
      </c>
      <c r="F138" s="9">
        <v>1669452.37</v>
      </c>
      <c r="G138" s="16" t="s">
        <v>1276</v>
      </c>
    </row>
    <row r="139" spans="1:7" x14ac:dyDescent="0.25">
      <c r="A139" s="118">
        <v>68</v>
      </c>
      <c r="B139" s="118">
        <v>2022</v>
      </c>
      <c r="C139" s="9" t="s">
        <v>1180</v>
      </c>
      <c r="D139" s="118" t="s">
        <v>1207</v>
      </c>
      <c r="E139" s="119" t="s">
        <v>672</v>
      </c>
      <c r="F139" s="123">
        <v>2199833.41</v>
      </c>
      <c r="G139" s="115" t="s">
        <v>1226</v>
      </c>
    </row>
    <row r="140" spans="1:7" x14ac:dyDescent="0.25">
      <c r="A140" s="118">
        <v>67</v>
      </c>
      <c r="B140" s="118">
        <v>2022</v>
      </c>
      <c r="C140" s="29" t="s">
        <v>1180</v>
      </c>
      <c r="D140" s="27" t="s">
        <v>1207</v>
      </c>
      <c r="E140" s="115" t="s">
        <v>673</v>
      </c>
      <c r="F140" s="122">
        <v>2455292.5499999998</v>
      </c>
      <c r="G140" s="26" t="s">
        <v>1225</v>
      </c>
    </row>
    <row r="141" spans="1:7" x14ac:dyDescent="0.25">
      <c r="A141" s="118">
        <v>106</v>
      </c>
      <c r="B141" s="27">
        <v>2021</v>
      </c>
      <c r="C141" s="27" t="s">
        <v>19</v>
      </c>
      <c r="D141" s="27" t="s">
        <v>1209</v>
      </c>
      <c r="E141" s="121" t="s">
        <v>478</v>
      </c>
      <c r="F141" s="121">
        <v>2828792.9</v>
      </c>
      <c r="G141" s="26" t="s">
        <v>1255</v>
      </c>
    </row>
    <row r="142" spans="1:7" x14ac:dyDescent="0.25">
      <c r="A142" s="118">
        <v>8</v>
      </c>
      <c r="B142" s="27">
        <v>2022</v>
      </c>
      <c r="C142" s="118" t="s">
        <v>1180</v>
      </c>
      <c r="D142" s="27" t="s">
        <v>1171</v>
      </c>
      <c r="E142" s="118" t="s">
        <v>1169</v>
      </c>
      <c r="F142" s="149">
        <v>9519431.1899999995</v>
      </c>
      <c r="G142" s="26" t="s">
        <v>1172</v>
      </c>
    </row>
    <row r="143" spans="1:7" x14ac:dyDescent="0.25">
      <c r="A143" s="118">
        <v>139</v>
      </c>
      <c r="B143" s="27">
        <v>2020</v>
      </c>
      <c r="C143" s="27" t="s">
        <v>19</v>
      </c>
      <c r="D143" s="27" t="s">
        <v>1209</v>
      </c>
      <c r="E143" s="8" t="s">
        <v>500</v>
      </c>
      <c r="F143" s="8">
        <v>4584013.84</v>
      </c>
      <c r="G143" s="26" t="s">
        <v>1282</v>
      </c>
    </row>
    <row r="144" spans="1:7" x14ac:dyDescent="0.25">
      <c r="A144" s="118">
        <v>9</v>
      </c>
      <c r="B144" s="27">
        <v>2022</v>
      </c>
      <c r="C144" s="118" t="s">
        <v>1180</v>
      </c>
      <c r="D144" s="118" t="s">
        <v>1171</v>
      </c>
      <c r="E144" s="118" t="s">
        <v>1170</v>
      </c>
      <c r="F144" s="149">
        <v>9519431.1899999995</v>
      </c>
      <c r="G144" s="115" t="s">
        <v>1172</v>
      </c>
    </row>
    <row r="145" spans="1:7" x14ac:dyDescent="0.25">
      <c r="A145" s="118">
        <v>48</v>
      </c>
      <c r="B145" s="21">
        <v>2021</v>
      </c>
      <c r="C145" s="122" t="s">
        <v>19</v>
      </c>
      <c r="D145" s="27" t="s">
        <v>1209</v>
      </c>
      <c r="E145" s="115" t="s">
        <v>528</v>
      </c>
      <c r="F145" s="122">
        <v>14657380.82</v>
      </c>
      <c r="G145" s="115" t="s">
        <v>1210</v>
      </c>
    </row>
    <row r="146" spans="1:7" x14ac:dyDescent="0.25">
      <c r="A146" s="118">
        <v>118</v>
      </c>
      <c r="B146" s="27">
        <v>2022</v>
      </c>
      <c r="C146" s="29" t="s">
        <v>1180</v>
      </c>
      <c r="D146" s="122" t="s">
        <v>1181</v>
      </c>
      <c r="E146" s="146" t="s">
        <v>700</v>
      </c>
      <c r="F146" s="130">
        <v>790334.89</v>
      </c>
      <c r="G146" s="16" t="s">
        <v>1264</v>
      </c>
    </row>
    <row r="147" spans="1:7" x14ac:dyDescent="0.25">
      <c r="A147" s="118">
        <v>141</v>
      </c>
      <c r="B147" s="118">
        <v>2021</v>
      </c>
      <c r="C147" s="118" t="s">
        <v>19</v>
      </c>
      <c r="D147" s="118" t="s">
        <v>1209</v>
      </c>
      <c r="E147" s="121" t="s">
        <v>534</v>
      </c>
      <c r="F147" s="121">
        <v>39566712.619999997</v>
      </c>
      <c r="G147" s="115" t="s">
        <v>1282</v>
      </c>
    </row>
    <row r="148" spans="1:7" x14ac:dyDescent="0.25">
      <c r="A148" s="118">
        <v>113</v>
      </c>
      <c r="B148" s="118">
        <v>2022</v>
      </c>
      <c r="C148" s="29" t="s">
        <v>1180</v>
      </c>
      <c r="D148" s="118" t="s">
        <v>1181</v>
      </c>
      <c r="E148" s="144" t="s">
        <v>711</v>
      </c>
      <c r="F148" s="8">
        <v>15830496.59</v>
      </c>
      <c r="G148" s="115" t="s">
        <v>1259</v>
      </c>
    </row>
    <row r="149" spans="1:7" s="30" customFormat="1" x14ac:dyDescent="0.25">
      <c r="A149" s="118">
        <v>110</v>
      </c>
      <c r="B149" s="27">
        <v>2021</v>
      </c>
      <c r="C149" s="27" t="s">
        <v>19</v>
      </c>
      <c r="D149" s="27" t="s">
        <v>1209</v>
      </c>
      <c r="E149" s="121" t="s">
        <v>550</v>
      </c>
      <c r="F149" s="121">
        <v>5100564.88</v>
      </c>
      <c r="G149" s="115" t="s">
        <v>1257</v>
      </c>
    </row>
    <row r="150" spans="1:7" s="30" customFormat="1" x14ac:dyDescent="0.25">
      <c r="A150" s="118">
        <v>114</v>
      </c>
      <c r="B150" s="118">
        <v>2022</v>
      </c>
      <c r="C150" s="29" t="s">
        <v>1180</v>
      </c>
      <c r="D150" s="118" t="s">
        <v>1181</v>
      </c>
      <c r="E150" s="28" t="s">
        <v>712</v>
      </c>
      <c r="F150" s="28">
        <v>15595808.5</v>
      </c>
      <c r="G150" s="115" t="s">
        <v>1260</v>
      </c>
    </row>
    <row r="151" spans="1:7" s="30" customFormat="1" x14ac:dyDescent="0.25">
      <c r="A151" s="118">
        <v>46</v>
      </c>
      <c r="B151" s="21">
        <v>2021</v>
      </c>
      <c r="C151" s="122" t="s">
        <v>19</v>
      </c>
      <c r="D151" s="27" t="s">
        <v>1207</v>
      </c>
      <c r="E151" s="115" t="s">
        <v>635</v>
      </c>
      <c r="F151" s="122">
        <v>32741076.440000001</v>
      </c>
      <c r="G151" s="115" t="s">
        <v>1208</v>
      </c>
    </row>
    <row r="152" spans="1:7" s="30" customFormat="1" x14ac:dyDescent="0.25">
      <c r="A152" s="118">
        <v>163</v>
      </c>
      <c r="B152" s="118">
        <v>2022</v>
      </c>
      <c r="C152" s="29" t="s">
        <v>1180</v>
      </c>
      <c r="D152" s="121" t="s">
        <v>1181</v>
      </c>
      <c r="E152" s="23" t="s">
        <v>728</v>
      </c>
      <c r="F152" s="121">
        <v>13748326.83</v>
      </c>
      <c r="G152" s="147" t="s">
        <v>1299</v>
      </c>
    </row>
    <row r="153" spans="1:7" s="30" customFormat="1" x14ac:dyDescent="0.25">
      <c r="A153" s="118">
        <v>17</v>
      </c>
      <c r="B153" s="21">
        <v>2021</v>
      </c>
      <c r="C153" s="122" t="s">
        <v>19</v>
      </c>
      <c r="D153" s="122" t="s">
        <v>1189</v>
      </c>
      <c r="E153" s="16" t="s">
        <v>753</v>
      </c>
      <c r="F153" s="122">
        <v>1062925.97</v>
      </c>
      <c r="G153" s="16" t="s">
        <v>1190</v>
      </c>
    </row>
    <row r="154" spans="1:7" s="30" customFormat="1" x14ac:dyDescent="0.25">
      <c r="A154" s="118">
        <v>112</v>
      </c>
      <c r="B154" s="27">
        <v>2022</v>
      </c>
      <c r="C154" s="29" t="s">
        <v>1180</v>
      </c>
      <c r="D154" s="27" t="s">
        <v>1181</v>
      </c>
      <c r="E154" s="28" t="s">
        <v>734</v>
      </c>
      <c r="F154" s="28">
        <v>14879268.279999999</v>
      </c>
      <c r="G154" s="115" t="s">
        <v>1258</v>
      </c>
    </row>
    <row r="155" spans="1:7" s="30" customFormat="1" x14ac:dyDescent="0.25">
      <c r="A155" s="118">
        <v>13</v>
      </c>
      <c r="B155" s="21">
        <v>2022</v>
      </c>
      <c r="C155" s="29" t="s">
        <v>1180</v>
      </c>
      <c r="D155" s="122" t="s">
        <v>1181</v>
      </c>
      <c r="E155" s="122" t="s">
        <v>1182</v>
      </c>
      <c r="F155" s="122"/>
      <c r="G155" s="16" t="s">
        <v>1183</v>
      </c>
    </row>
    <row r="156" spans="1:7" s="30" customFormat="1" x14ac:dyDescent="0.25">
      <c r="A156" s="118">
        <v>72</v>
      </c>
      <c r="B156" s="27">
        <v>2022</v>
      </c>
      <c r="C156" s="29" t="s">
        <v>1180</v>
      </c>
      <c r="D156" s="122" t="s">
        <v>1181</v>
      </c>
      <c r="E156" s="118" t="s">
        <v>740</v>
      </c>
      <c r="F156" s="118">
        <v>9318900.5999999996</v>
      </c>
      <c r="G156" s="26" t="s">
        <v>1231</v>
      </c>
    </row>
    <row r="157" spans="1:7" s="30" customFormat="1" x14ac:dyDescent="0.25">
      <c r="A157" s="118">
        <v>71</v>
      </c>
      <c r="B157" s="27">
        <v>2022</v>
      </c>
      <c r="C157" s="29" t="s">
        <v>1180</v>
      </c>
      <c r="D157" s="122" t="s">
        <v>1181</v>
      </c>
      <c r="E157" s="115" t="s">
        <v>745</v>
      </c>
      <c r="F157" s="118">
        <v>18321543.609999999</v>
      </c>
      <c r="G157" s="26" t="s">
        <v>1230</v>
      </c>
    </row>
    <row r="158" spans="1:7" s="30" customFormat="1" x14ac:dyDescent="0.25">
      <c r="A158" s="118">
        <v>161</v>
      </c>
      <c r="B158" s="118">
        <v>2022</v>
      </c>
      <c r="C158" s="122" t="s">
        <v>1180</v>
      </c>
      <c r="D158" s="121" t="s">
        <v>1181</v>
      </c>
      <c r="E158" s="23" t="s">
        <v>746</v>
      </c>
      <c r="F158" s="28">
        <v>980804.6</v>
      </c>
      <c r="G158" s="16" t="s">
        <v>1297</v>
      </c>
    </row>
    <row r="159" spans="1:7" s="30" customFormat="1" x14ac:dyDescent="0.25">
      <c r="A159" s="118">
        <v>18</v>
      </c>
      <c r="B159" s="21">
        <v>2022</v>
      </c>
      <c r="C159" s="122" t="s">
        <v>1180</v>
      </c>
      <c r="D159" s="122" t="s">
        <v>1189</v>
      </c>
      <c r="E159" s="16" t="s">
        <v>753</v>
      </c>
      <c r="F159" s="122">
        <v>1062925.97</v>
      </c>
      <c r="G159" s="16" t="s">
        <v>1191</v>
      </c>
    </row>
    <row r="160" spans="1:7" x14ac:dyDescent="0.25">
      <c r="A160" s="118">
        <v>127</v>
      </c>
      <c r="B160" s="118">
        <v>2022</v>
      </c>
      <c r="C160" s="122" t="s">
        <v>1180</v>
      </c>
      <c r="D160" s="118" t="s">
        <v>1189</v>
      </c>
      <c r="E160" s="121" t="s">
        <v>754</v>
      </c>
      <c r="F160" s="121">
        <v>2564412.63</v>
      </c>
      <c r="G160" s="16" t="s">
        <v>1271</v>
      </c>
    </row>
    <row r="161" spans="1:7" x14ac:dyDescent="0.25">
      <c r="A161" s="118">
        <v>26</v>
      </c>
      <c r="B161" s="21">
        <v>2022</v>
      </c>
      <c r="C161" s="122" t="s">
        <v>1180</v>
      </c>
      <c r="D161" s="118" t="s">
        <v>1189</v>
      </c>
      <c r="E161" s="121" t="s">
        <v>757</v>
      </c>
      <c r="F161" s="121">
        <v>5190310.28</v>
      </c>
      <c r="G161" s="16" t="s">
        <v>1198</v>
      </c>
    </row>
    <row r="162" spans="1:7" s="31" customFormat="1" x14ac:dyDescent="0.25">
      <c r="A162" s="118">
        <v>28</v>
      </c>
      <c r="B162" s="21">
        <v>2022</v>
      </c>
      <c r="C162" s="122" t="s">
        <v>1180</v>
      </c>
      <c r="D162" s="118" t="s">
        <v>1189</v>
      </c>
      <c r="E162" s="121" t="s">
        <v>761</v>
      </c>
      <c r="F162" s="121">
        <v>1636180.84</v>
      </c>
      <c r="G162" s="16" t="s">
        <v>1200</v>
      </c>
    </row>
    <row r="163" spans="1:7" s="31" customFormat="1" x14ac:dyDescent="0.25">
      <c r="A163" s="118">
        <v>156</v>
      </c>
      <c r="B163" s="118">
        <v>2022</v>
      </c>
      <c r="C163" s="122" t="s">
        <v>1180</v>
      </c>
      <c r="D163" s="121" t="s">
        <v>1189</v>
      </c>
      <c r="E163" s="121" t="s">
        <v>767</v>
      </c>
      <c r="F163" s="121">
        <v>8461228.9499999993</v>
      </c>
      <c r="G163" s="16" t="s">
        <v>1291</v>
      </c>
    </row>
    <row r="164" spans="1:7" x14ac:dyDescent="0.25">
      <c r="A164" s="118">
        <v>135</v>
      </c>
      <c r="B164" s="118">
        <v>2022</v>
      </c>
      <c r="C164" s="122" t="s">
        <v>1180</v>
      </c>
      <c r="D164" s="121" t="s">
        <v>1189</v>
      </c>
      <c r="E164" s="121" t="s">
        <v>768</v>
      </c>
      <c r="F164" s="121">
        <v>1040963.38</v>
      </c>
      <c r="G164" s="16" t="s">
        <v>1296</v>
      </c>
    </row>
    <row r="165" spans="1:7" x14ac:dyDescent="0.25">
      <c r="A165" s="118">
        <v>157</v>
      </c>
      <c r="B165" s="118">
        <v>2022</v>
      </c>
      <c r="C165" s="122" t="s">
        <v>1180</v>
      </c>
      <c r="D165" s="121" t="s">
        <v>1189</v>
      </c>
      <c r="E165" s="121" t="s">
        <v>769</v>
      </c>
      <c r="F165" s="121">
        <v>1657742.17</v>
      </c>
      <c r="G165" s="16" t="s">
        <v>1292</v>
      </c>
    </row>
  </sheetData>
  <autoFilter ref="A2:G165">
    <sortState ref="A10:G165">
      <sortCondition ref="D2:D165"/>
    </sortState>
  </autoFilter>
  <customSheetViews>
    <customSheetView guid="{B7B10EDA-E134-40CB-ADBD-23A3F4B6F1C3}" scale="80" showAutoFilter="1" topLeftCell="A136">
      <selection activeCell="F163" sqref="F163"/>
      <pageMargins left="0.7" right="0.7" top="0.75" bottom="0.75" header="0.3" footer="0.3"/>
      <pageSetup paperSize="9" orientation="portrait" r:id="rId1"/>
      <autoFilter ref="A2:G165">
        <sortState ref="A10:G165">
          <sortCondition ref="D2:D165"/>
        </sortState>
      </autoFilter>
    </customSheetView>
    <customSheetView guid="{588C31BA-C36B-4B9E-AE8B-D926F1C5CA78}" scale="80" showAutoFilter="1" topLeftCell="A136">
      <selection activeCell="D168" sqref="D168"/>
      <pageMargins left="0.7" right="0.7" top="0.75" bottom="0.75" header="0.3" footer="0.3"/>
      <pageSetup paperSize="9" orientation="portrait" r:id="rId2"/>
      <autoFilter ref="A2:G165">
        <sortState ref="A10:G165">
          <sortCondition ref="D2:D165"/>
        </sortState>
      </autoFilter>
    </customSheetView>
    <customSheetView guid="{A299C84D-C097-439E-954D-685D90CA46C9}" scale="80" showAutoFilter="1" topLeftCell="A136">
      <selection activeCell="F163" sqref="F163"/>
      <pageMargins left="0.7" right="0.7" top="0.75" bottom="0.75" header="0.3" footer="0.3"/>
      <pageSetup paperSize="9" orientation="portrait" r:id="rId3"/>
      <autoFilter ref="A2:G165">
        <sortState ref="A10:G165">
          <sortCondition ref="D2:D165"/>
        </sortState>
      </autoFilter>
    </customSheetView>
    <customSheetView guid="{80B49383-3F91-409A-996F-34ABFA0932ED}" scale="80" showAutoFilter="1">
      <selection activeCell="C14" sqref="C14"/>
      <pageMargins left="0.7" right="0.7" top="0.75" bottom="0.75" header="0.3" footer="0.3"/>
      <pageSetup paperSize="9" orientation="portrait" r:id="rId4"/>
      <autoFilter ref="A2:G143"/>
    </customSheetView>
    <customSheetView guid="{9595E341-47B0-4869-BE47-43740FED65BC}" scale="80" filter="1" showAutoFilter="1">
      <selection activeCell="G93" sqref="G92:G93"/>
      <pageMargins left="0.7" right="0.7" top="0.75" bottom="0.75" header="0.3" footer="0.3"/>
      <pageSetup paperSize="9" orientation="portrait" r:id="rId5"/>
      <autoFilter ref="A2:G141">
        <filterColumn colId="3">
          <filters>
            <filter val="Ханты-Мансийск"/>
          </filters>
        </filterColumn>
      </autoFilter>
    </customSheetView>
    <customSheetView guid="{9A943439-F664-43C2-949A-487E1A5DB2A1}" scale="80" showAutoFilter="1">
      <selection activeCell="D23" sqref="D23"/>
      <pageMargins left="0.7" right="0.7" top="0.75" bottom="0.75" header="0.3" footer="0.3"/>
      <pageSetup paperSize="9" orientation="portrait" r:id="rId6"/>
      <autoFilter ref="A2:G184">
        <sortState ref="A4:G180">
          <sortCondition ref="D2:D178"/>
        </sortState>
      </autoFilter>
    </customSheetView>
    <customSheetView guid="{95B45164-2B22-4B3E-9BF2-B5657F4E1DD7}" scale="80" showAutoFilter="1">
      <selection activeCell="D7" sqref="D7"/>
      <pageMargins left="0.7" right="0.7" top="0.75" bottom="0.75" header="0.3" footer="0.3"/>
      <pageSetup paperSize="9" orientation="portrait" r:id="rId7"/>
      <autoFilter ref="A2:G202"/>
    </customSheetView>
    <customSheetView guid="{CC0B14FE-FE4E-4AA7-81DD-DEB86EDD2118}" scale="80" showAutoFilter="1">
      <selection activeCell="C64" sqref="C64"/>
      <pageMargins left="0.7" right="0.7" top="0.75" bottom="0.75" header="0.3" footer="0.3"/>
      <pageSetup paperSize="9" orientation="portrait" r:id="rId8"/>
      <autoFilter ref="A2:G111"/>
    </customSheetView>
    <customSheetView guid="{C2BC3CC9-5A33-4838-B0C9-765C41E09E42}" scale="80" showAutoFilter="1" topLeftCell="A34">
      <selection activeCell="F53" sqref="F53"/>
      <pageMargins left="0.7" right="0.7" top="0.75" bottom="0.75" header="0.3" footer="0.3"/>
      <pageSetup paperSize="9" orientation="portrait" r:id="rId9"/>
      <autoFilter ref="A2:G111"/>
    </customSheetView>
    <customSheetView guid="{7983ADE0-D144-4B83-855C-E3C3810460CA}" scale="80" showAutoFilter="1" topLeftCell="A136">
      <selection activeCell="F163" sqref="F163"/>
      <pageMargins left="0.7" right="0.7" top="0.75" bottom="0.75" header="0.3" footer="0.3"/>
      <pageSetup paperSize="9" orientation="portrait" r:id="rId10"/>
      <autoFilter ref="A2:G165">
        <sortState ref="A10:G165">
          <sortCondition ref="D2:D165"/>
        </sortState>
      </autoFilter>
    </customSheetView>
  </customSheetViews>
  <phoneticPr fontId="18" type="noConversion"/>
  <pageMargins left="0.7" right="0.7" top="0.75" bottom="0.75" header="0.3" footer="0.3"/>
  <pageSetup paperSize="9" orientation="portrait" r:id="rId11"/>
</worksheet>
</file>

<file path=xl/worksheets/wsSortMap1.xml><?xml version="1.0" encoding="utf-8"?>
<worksheetSortMap xmlns="http://schemas.microsoft.com/office/excel/2006/main">
  <rowSortMap ref="A448:XFD2092" count="50">
    <row newVal="447" oldVal="449"/>
    <row newVal="448" oldVal="447"/>
    <row newVal="449" oldVal="448"/>
    <row newVal="454" oldVal="455"/>
    <row newVal="455" oldVal="454"/>
    <row newVal="473" oldVal="474"/>
    <row newVal="474" oldVal="475"/>
    <row newVal="475" oldVal="473"/>
    <row newVal="476" oldVal="477"/>
    <row newVal="477" oldVal="476"/>
    <row newVal="478" oldVal="479"/>
    <row newVal="479" oldVal="478"/>
    <row newVal="480" oldVal="481"/>
    <row newVal="481" oldVal="480"/>
    <row newVal="505" oldVal="506"/>
    <row newVal="506" oldVal="507"/>
    <row newVal="507" oldVal="505"/>
    <row newVal="516" oldVal="517"/>
    <row newVal="517" oldVal="518"/>
    <row newVal="518" oldVal="519"/>
    <row newVal="519" oldVal="516"/>
    <row newVal="565" oldVal="566"/>
    <row newVal="566" oldVal="565"/>
    <row newVal="595" oldVal="596"/>
    <row newVal="596" oldVal="595"/>
    <row newVal="898" oldVal="899"/>
    <row newVal="899" oldVal="900"/>
    <row newVal="900" oldVal="898"/>
    <row newVal="1126" oldVal="1131"/>
    <row newVal="1128" oldVal="1126"/>
    <row newVal="1129" oldVal="1128"/>
    <row newVal="1130" oldVal="1129"/>
    <row newVal="1131" oldVal="1130"/>
    <row newVal="1448" oldVal="1449"/>
    <row newVal="1449" oldVal="1448"/>
    <row newVal="1576" oldVal="1577"/>
    <row newVal="1577" oldVal="1576"/>
    <row newVal="1996" oldVal="1998"/>
    <row newVal="1997" oldVal="1996"/>
    <row newVal="1998" oldVal="1997"/>
    <row newVal="2021" oldVal="2023"/>
    <row newVal="2023" oldVal="2021"/>
    <row newVal="2062" oldVal="2063"/>
    <row newVal="2063" oldVal="2062"/>
    <row newVal="2069" oldVal="2070"/>
    <row newVal="2070" oldVal="2069"/>
    <row newVal="2074" oldVal="2075"/>
    <row newVal="2075" oldVal="2074"/>
    <row newVal="2090" oldVal="2091"/>
    <row newVal="2091" oldVal="2090"/>
  </rowSortMap>
</worksheetSortMap>
</file>

<file path=xl/worksheets/wsSortMap2.xml><?xml version="1.0" encoding="utf-8"?>
<worksheetSortMap xmlns="http://schemas.microsoft.com/office/excel/2006/main">
  <rowSortMap ref="A3:XFD165" count="163">
    <row newVal="2" oldVal="18"/>
    <row newVal="3" oldVal="109"/>
    <row newVal="4" oldVal="25"/>
    <row newVal="5" oldVal="37"/>
    <row newVal="6" oldVal="118"/>
    <row newVal="7" oldVal="80"/>
    <row newVal="8" oldVal="127"/>
    <row newVal="9" oldVal="121"/>
    <row newVal="10" oldVal="136"/>
    <row newVal="11" oldVal="84"/>
    <row newVal="12" oldVal="133"/>
    <row newVal="13" oldVal="17"/>
    <row newVal="14" oldVal="16"/>
    <row newVal="15" oldVal="79"/>
    <row newVal="16" oldVal="27"/>
    <row newVal="17" oldVal="2"/>
    <row newVal="18" oldVal="130"/>
    <row newVal="19" oldVal="71"/>
    <row newVal="20" oldVal="72"/>
    <row newVal="21" oldVal="26"/>
    <row newVal="22" oldVal="41"/>
    <row newVal="23" oldVal="95"/>
    <row newVal="24" oldVal="128"/>
    <row newVal="25" oldVal="30"/>
    <row newVal="26" oldVal="134"/>
    <row newVal="27" oldVal="36"/>
    <row newVal="28" oldVal="48"/>
    <row newVal="29" oldVal="117"/>
    <row newVal="30" oldVal="149"/>
    <row newVal="31" oldVal="104"/>
    <row newVal="32" oldVal="129"/>
    <row newVal="33" oldVal="96"/>
    <row newVal="34" oldVal="14"/>
    <row newVal="35" oldVal="145"/>
    <row newVal="36" oldVal="21"/>
    <row newVal="37" oldVal="60"/>
    <row newVal="38" oldVal="65"/>
    <row newVal="39" oldVal="151"/>
    <row newVal="40" oldVal="34"/>
    <row newVal="41" oldVal="42"/>
    <row newVal="42" oldVal="28"/>
    <row newVal="43" oldVal="63"/>
    <row newVal="44" oldVal="32"/>
    <row newVal="45" oldVal="110"/>
    <row newVal="46" oldVal="61"/>
    <row newVal="47" oldVal="148"/>
    <row newVal="48" oldVal="107"/>
    <row newVal="49" oldVal="75"/>
    <row newVal="50" oldVal="153"/>
    <row newVal="51" oldVal="62"/>
    <row newVal="52" oldVal="147"/>
    <row newVal="53" oldVal="144"/>
    <row newVal="54" oldVal="55"/>
    <row newVal="55" oldVal="52"/>
    <row newVal="56" oldVal="47"/>
    <row newVal="57" oldVal="137"/>
    <row newVal="58" oldVal="150"/>
    <row newVal="59" oldVal="64"/>
    <row newVal="60" oldVal="29"/>
    <row newVal="61" oldVal="31"/>
    <row newVal="62" oldVal="40"/>
    <row newVal="63" oldVal="7"/>
    <row newVal="64" oldVal="6"/>
    <row newVal="65" oldVal="113"/>
    <row newVal="66" oldVal="112"/>
    <row newVal="67" oldVal="115"/>
    <row newVal="68" oldVal="114"/>
    <row newVal="69" oldVal="50"/>
    <row newVal="70" oldVal="49"/>
    <row newVal="71" oldVal="20"/>
    <row newVal="72" oldVal="38"/>
    <row newVal="73" oldVal="120"/>
    <row newVal="74" oldVal="123"/>
    <row newVal="75" oldVal="57"/>
    <row newVal="76" oldVal="54"/>
    <row newVal="77" oldVal="122"/>
    <row newVal="78" oldVal="106"/>
    <row newVal="79" oldVal="159"/>
    <row newVal="80" oldVal="124"/>
    <row newVal="81" oldVal="24"/>
    <row newVal="82" oldVal="163"/>
    <row newVal="83" oldVal="152"/>
    <row newVal="84" oldVal="160"/>
    <row newVal="85" oldVal="108"/>
    <row newVal="86" oldVal="76"/>
    <row newVal="87" oldVal="146"/>
    <row newVal="88" oldVal="131"/>
    <row newVal="89" oldVal="125"/>
    <row newVal="90" oldVal="66"/>
    <row newVal="91" oldVal="43"/>
    <row newVal="92" oldVal="98"/>
    <row newVal="93" oldVal="99"/>
    <row newVal="94" oldVal="68"/>
    <row newVal="95" oldVal="33"/>
    <row newVal="96" oldVal="19"/>
    <row newVal="97" oldVal="46"/>
    <row newVal="98" oldVal="77"/>
    <row newVal="99" oldVal="74"/>
    <row newVal="100" oldVal="70"/>
    <row newVal="101" oldVal="132"/>
    <row newVal="102" oldVal="56"/>
    <row newVal="103" oldVal="88"/>
    <row newVal="104" oldVal="97"/>
    <row newVal="105" oldVal="89"/>
    <row newVal="106" oldVal="138"/>
    <row newVal="107" oldVal="69"/>
    <row newVal="108" oldVal="86"/>
    <row newVal="109" oldVal="23"/>
    <row newVal="110" oldVal="9"/>
    <row newVal="111" oldVal="73"/>
    <row newVal="112" oldVal="101"/>
    <row newVal="113" oldVal="44"/>
    <row newVal="114" oldVal="100"/>
    <row newVal="115" oldVal="139"/>
    <row newVal="116" oldVal="141"/>
    <row newVal="117" oldVal="87"/>
    <row newVal="118" oldVal="154"/>
    <row newVal="119" oldVal="155"/>
    <row newVal="120" oldVal="10"/>
    <row newVal="121" oldVal="161"/>
    <row newVal="122" oldVal="67"/>
    <row newVal="123" oldVal="143"/>
    <row newVal="124" oldVal="156"/>
    <row newVal="125" oldVal="82"/>
    <row newVal="126" oldVal="102"/>
    <row newVal="127" oldVal="83"/>
    <row newVal="128" oldVal="8"/>
    <row newVal="129" oldVal="12"/>
    <row newVal="130" oldVal="15"/>
    <row newVal="131" oldVal="78"/>
    <row newVal="132" oldVal="39"/>
    <row newVal="133" oldVal="91"/>
    <row newVal="134" oldVal="3"/>
    <row newVal="135" oldVal="58"/>
    <row newVal="136" oldVal="22"/>
    <row newVal="137" oldVal="45"/>
    <row newVal="138" oldVal="59"/>
    <row newVal="139" oldVal="11"/>
    <row newVal="140" oldVal="90"/>
    <row newVal="141" oldVal="119"/>
    <row newVal="142" oldVal="140"/>
    <row newVal="143" oldVal="126"/>
    <row newVal="144" oldVal="13"/>
    <row newVal="145" oldVal="105"/>
    <row newVal="146" oldVal="142"/>
    <row newVal="147" oldVal="103"/>
    <row newVal="148" oldVal="92"/>
    <row newVal="149" oldVal="94"/>
    <row newVal="150" oldVal="35"/>
    <row newVal="151" oldVal="164"/>
    <row newVal="152" oldVal="4"/>
    <row newVal="153" oldVal="93"/>
    <row newVal="154" oldVal="111"/>
    <row newVal="155" oldVal="51"/>
    <row newVal="156" oldVal="53"/>
    <row newVal="157" oldVal="162"/>
    <row newVal="158" oldVal="5"/>
    <row newVal="159" oldVal="85"/>
    <row newVal="160" oldVal="81"/>
    <row newVal="161" oldVal="116"/>
    <row newVal="162" oldVal="157"/>
    <row newVal="163" oldVal="135"/>
    <row newVal="164" oldVal="158"/>
  </rowSortMap>
</worksheetSortMap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2020-2022</vt:lpstr>
      <vt:lpstr>Примечания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Корчагина София Александровна</dc:creator>
  <cp:lastModifiedBy>Пользователь</cp:lastModifiedBy>
  <cp:lastPrinted>2021-09-22T05:43:13Z</cp:lastPrinted>
  <dcterms:created xsi:type="dcterms:W3CDTF">2006-09-16T00:00:00Z</dcterms:created>
  <dcterms:modified xsi:type="dcterms:W3CDTF">2022-01-13T11:14:46Z</dcterms:modified>
</cp:coreProperties>
</file>