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5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0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25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25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25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25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257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25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25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253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600" windowWidth="11520" windowHeight="12360"/>
  </bookViews>
  <sheets>
    <sheet name="2020-2022" sheetId="1" r:id="rId1"/>
    <sheet name="Примечания" sheetId="2" r:id="rId2"/>
  </sheets>
  <definedNames>
    <definedName name="_xlnm._FilterDatabase" localSheetId="0" hidden="1">'2020-2022'!$A$7:$T$2060</definedName>
    <definedName name="_xlnm._FilterDatabase" localSheetId="1" hidden="1">Примечания!$A$2:$G$179</definedName>
    <definedName name="Z_0EE2082C_54C0_42B4_82B1_00451051B8CD_.wvu.FilterData" localSheetId="0" hidden="1">'2020-2022'!$A$7:$S$2060</definedName>
    <definedName name="Z_0EE2082C_54C0_42B4_82B1_00451051B8CD_.wvu.FilterData" localSheetId="1" hidden="1">Примечания!$A$2:$G$26</definedName>
    <definedName name="Z_14216874_F8F0_4ABB_834B_A423535416A6_.wvu.FilterData" localSheetId="1" hidden="1">Примечания!$A$2:$G$90</definedName>
    <definedName name="Z_160742A4_49A0_4DC9_9E84_664DD73CAA2B_.wvu.FilterData" localSheetId="0" hidden="1">'2020-2022'!$A$7:$S$2060</definedName>
    <definedName name="Z_160742A4_49A0_4DC9_9E84_664DD73CAA2B_.wvu.FilterData" localSheetId="1" hidden="1">Примечания!$A$2:$G$29</definedName>
    <definedName name="Z_20EC2B98_D2DD_4040_B4D3_0C331D8ADAB1_.wvu.FilterData" localSheetId="1" hidden="1">Примечания!$A$2:$G$2</definedName>
    <definedName name="Z_264EC013_9A1D_4F27_8CA7_D9DAD0D51CE2_.wvu.FilterData" localSheetId="0" hidden="1">'2020-2022'!$A$7:$S$2060</definedName>
    <definedName name="Z_28716AB1_E5A0_42E5_8E03_1F80B9C3EA60_.wvu.FilterData" localSheetId="0" hidden="1">'2020-2022'!$A$7:$S$2060</definedName>
    <definedName name="Z_28716AB1_E5A0_42E5_8E03_1F80B9C3EA60_.wvu.FilterData" localSheetId="1" hidden="1">Примечания!$A$2:$G$26</definedName>
    <definedName name="Z_2D15701A_D80C_4B6F_812F_744E1C63C567_.wvu.FilterData" localSheetId="0" hidden="1">'2020-2022'!$A$7:$T$2060</definedName>
    <definedName name="Z_2D15701A_D80C_4B6F_812F_744E1C63C567_.wvu.FilterData" localSheetId="1" hidden="1">Примечания!$A$2:$G$179</definedName>
    <definedName name="Z_2D15701A_D80C_4B6F_812F_744E1C63C567_.wvu.Rows" localSheetId="0" hidden="1">'2020-2022'!$11:$594,'2020-2022'!$622:$795,'2020-2022'!$798:$1349,'2020-2022'!$1376:$1551,'2020-2022'!$1554:$1943,'2020-2022'!$1954:$2060</definedName>
    <definedName name="Z_340DC04D_4E9D_4137_A913_CAA01E3309F3_.wvu.FilterData" localSheetId="0" hidden="1">'2020-2022'!$A$7:$S$2060</definedName>
    <definedName name="Z_340DC04D_4E9D_4137_A913_CAA01E3309F3_.wvu.FilterData" localSheetId="1" hidden="1">Примечания!$A$2:$G$62</definedName>
    <definedName name="Z_37165194_FF5C_4726_B903_7FD4801FE576_.wvu.FilterData" localSheetId="0" hidden="1">'2020-2022'!$A$7:$S$2060</definedName>
    <definedName name="Z_37165194_FF5C_4726_B903_7FD4801FE576_.wvu.FilterData" localSheetId="1" hidden="1">Примечания!$A$2:$G$51</definedName>
    <definedName name="Z_37F665E2_05B8_42F3_831E_50C5679BD5BC_.wvu.FilterData" localSheetId="1" hidden="1">Примечания!$A$2:$G$108</definedName>
    <definedName name="Z_3C2C1AA4_FD55_43ED_A00A_E3DE0BF48C8A_.wvu.FilterData" localSheetId="1" hidden="1">Примечания!$A$2:$G$52</definedName>
    <definedName name="Z_3C354498_5A15_4848_8B80_B375F8C72683_.wvu.FilterData" localSheetId="0" hidden="1">'2020-2022'!$A$7:$S$2060</definedName>
    <definedName name="Z_3C354498_5A15_4848_8B80_B375F8C72683_.wvu.FilterData" localSheetId="1" hidden="1">Примечания!$A$2:$G$44</definedName>
    <definedName name="Z_445FCA62_AE0B_4CD3_8AE8_1788EF9713AE_.wvu.FilterData" localSheetId="0" hidden="1">'2020-2022'!$A$7:$S$2060</definedName>
    <definedName name="Z_445FCA62_AE0B_4CD3_8AE8_1788EF9713AE_.wvu.FilterData" localSheetId="1" hidden="1">Примечания!$A$2:$G$5</definedName>
    <definedName name="Z_50F9DE5B_5A94_40F5_872B_76971A291F21_.wvu.FilterData" localSheetId="0" hidden="1">'2020-2022'!$A$7:$S$2060</definedName>
    <definedName name="Z_50F9DE5B_5A94_40F5_872B_76971A291F21_.wvu.FilterData" localSheetId="1" hidden="1">Примечания!$A$2:$G$2</definedName>
    <definedName name="Z_588C31BA_C36B_4B9E_AE8B_D926F1C5CA78_.wvu.FilterData" localSheetId="0" hidden="1">'2020-2022'!$A$7:$S$2060</definedName>
    <definedName name="Z_588C31BA_C36B_4B9E_AE8B_D926F1C5CA78_.wvu.FilterData" localSheetId="1" hidden="1">Примечания!$A$2:$G$124</definedName>
    <definedName name="Z_5A69E3B3_42F9_4E2F_B5F0_E7DDBD1C173D_.wvu.FilterData" localSheetId="1" hidden="1">Примечания!$A$2:$G$2</definedName>
    <definedName name="Z_5AADBD6D_D45D_4A3C_A633_3515D9E6457E_.wvu.FilterData" localSheetId="0" hidden="1">'2020-2022'!$A$7:$S$2060</definedName>
    <definedName name="Z_5AADBD6D_D45D_4A3C_A633_3515D9E6457E_.wvu.FilterData" localSheetId="1" hidden="1">Примечания!$A$2:$G$44</definedName>
    <definedName name="Z_66E444A0_FD6A_448C_B387_E79994D3DD51_.wvu.FilterData" localSheetId="0" hidden="1">'2020-2022'!$A$7:$S$2060</definedName>
    <definedName name="Z_66E444A0_FD6A_448C_B387_E79994D3DD51_.wvu.FilterData" localSheetId="1" hidden="1">Примечания!$A$2:$G$62</definedName>
    <definedName name="Z_6BD3D018_1BDF_4869_8BEC_F2600447FE0D_.wvu.FilterData" localSheetId="0" hidden="1">'2020-2022'!$A$7:$S$2060</definedName>
    <definedName name="Z_6BD3D018_1BDF_4869_8BEC_F2600447FE0D_.wvu.FilterData" localSheetId="1" hidden="1">Примечания!$A$2:$G$44</definedName>
    <definedName name="Z_6EF6EC8B_67AE_4AD6_A90C_ED13AFDCB754_.wvu.FilterData" localSheetId="0" hidden="1">'2020-2022'!$A$7:$S$2060</definedName>
    <definedName name="Z_786ED349_6DB8_4086_A37C_859A0CF5F5AA_.wvu.FilterData" localSheetId="0" hidden="1">'2020-2022'!$A$7:$S$2060</definedName>
    <definedName name="Z_786ED349_6DB8_4086_A37C_859A0CF5F5AA_.wvu.FilterData" localSheetId="1" hidden="1">Примечания!$A$2:$G$30</definedName>
    <definedName name="Z_8901A1B7_7886_4B75_BE83_3E87ECE26741_.wvu.FilterData" localSheetId="0" hidden="1">'2020-2022'!$A$7:$S$2060</definedName>
    <definedName name="Z_8901A1B7_7886_4B75_BE83_3E87ECE26741_.wvu.FilterData" localSheetId="1" hidden="1">Примечания!$A$2:$G$26</definedName>
    <definedName name="Z_8E20B889_DCA9_4E20_BF37_8DF96766DA3C_.wvu.FilterData" localSheetId="1" hidden="1">Примечания!$A$2:$G$2</definedName>
    <definedName name="Z_9595E341_47B0_4869_BE47_43740FED65BC_.wvu.FilterData" localSheetId="0" hidden="1">'2020-2022'!$A$7:$S$2060</definedName>
    <definedName name="Z_9595E341_47B0_4869_BE47_43740FED65BC_.wvu.FilterData" localSheetId="1" hidden="1">Примечания!$A$2:$G$108</definedName>
    <definedName name="Z_95B45164_2B22_4B3E_9BF2_B5657F4E1DD7_.wvu.FilterData" localSheetId="0" hidden="1">'2020-2022'!$A$7:$S$2060</definedName>
    <definedName name="Z_95B45164_2B22_4B3E_9BF2_B5657F4E1DD7_.wvu.FilterData" localSheetId="1" hidden="1">Примечания!$A$2:$G$2</definedName>
    <definedName name="Z_9A943439_F664_43C2_949A_487E1A5DB2A1_.wvu.FilterData" localSheetId="0" hidden="1">'2020-2022'!$A$7:$S$2060</definedName>
    <definedName name="Z_9A943439_F664_43C2_949A_487E1A5DB2A1_.wvu.FilterData" localSheetId="1" hidden="1">Примечания!$A$2:$G$2</definedName>
    <definedName name="Z_A299C84D_C097_439E_954D_685D90CA46C9_.wvu.FilterData" localSheetId="0" hidden="1">'2020-2022'!$A$7:$T$2060</definedName>
    <definedName name="Z_A299C84D_C097_439E_954D_685D90CA46C9_.wvu.FilterData" localSheetId="1" hidden="1">Примечания!$A$2:$G$179</definedName>
    <definedName name="Z_ACBF8DEB_E400_4AB7_BB8D_B14008C2F0EF_.wvu.FilterData" localSheetId="0" hidden="1">'2020-2022'!$A$7:$S$2060</definedName>
    <definedName name="Z_ACBF8DEB_E400_4AB7_BB8D_B14008C2F0EF_.wvu.FilterData" localSheetId="1" hidden="1">Примечания!$A$2:$G$84</definedName>
    <definedName name="Z_AEC031A3_7B9D_41E0_9F92_6EE4C0C7A0AA_.wvu.FilterData" localSheetId="1" hidden="1">Примечания!$A$2:$G$29</definedName>
    <definedName name="Z_BAD53998_9EF8_4AB6_AE90_3AB4A088C2EE_.wvu.FilterData" localSheetId="0" hidden="1">'2020-2022'!$A$7:$S$2060</definedName>
    <definedName name="Z_BB9ABBB3_8DF0_458C_A261_3008A5BAAA62_.wvu.FilterData" localSheetId="1" hidden="1">Примечания!$A$2:$G$90</definedName>
    <definedName name="Z_C2BC3CC9_5A33_4838_B0C9_765C41E09E42_.wvu.FilterData" localSheetId="0" hidden="1">'2020-2022'!$A$7:$S$2060</definedName>
    <definedName name="Z_C2BC3CC9_5A33_4838_B0C9_765C41E09E42_.wvu.FilterData" localSheetId="1" hidden="1">Примечания!$A$2:$G$124</definedName>
    <definedName name="Z_C3D390E5_0F13_4875_9F1D_879F09C88916_.wvu.FilterData" localSheetId="0" hidden="1">'2020-2022'!$A$7:$S$2060</definedName>
    <definedName name="Z_C3D390E5_0F13_4875_9F1D_879F09C88916_.wvu.FilterData" localSheetId="1" hidden="1">Примечания!$A$2:$G$26</definedName>
    <definedName name="Z_C6F24245_0558_4D8D_8C7B_A176478D1494_.wvu.FilterData" localSheetId="0" hidden="1">'2020-2022'!$A$7:$S$2060</definedName>
    <definedName name="Z_C6F24245_0558_4D8D_8C7B_A176478D1494_.wvu.FilterData" localSheetId="1" hidden="1">Примечания!$A$2:$G$75</definedName>
    <definedName name="Z_C9377F56_E549_4701_A8AD_7625126A6986_.wvu.FilterData" localSheetId="0" hidden="1">'2020-2022'!$A$7:$S$2060</definedName>
    <definedName name="Z_C9377F56_E549_4701_A8AD_7625126A6986_.wvu.FilterData" localSheetId="1" hidden="1">Примечания!$A$2:$G$2</definedName>
    <definedName name="Z_D1DB80C4_E629_4478_B23B_2439C775C479_.wvu.FilterData" localSheetId="0" hidden="1">'2020-2022'!$A$7:$S$2060</definedName>
    <definedName name="Z_D31AE9E4_D825_4015_BFDF_AE99C69DD5BD_.wvu.FilterData" localSheetId="0" hidden="1">'2020-2022'!$A$7:$S$2060</definedName>
    <definedName name="Z_D42D9651_C0D2_4346_9E1D_375932EB6E07_.wvu.FilterData" localSheetId="0" hidden="1">'2020-2022'!$A$7:$S$2060</definedName>
    <definedName name="Z_D4F6BFCA_D8BE_457D_8F2C_BF91C953D645_.wvu.FilterData" localSheetId="1" hidden="1">Примечания!$A$2:$G$88</definedName>
    <definedName name="Z_D965B6A5_43CB_4576_906D_05F1851524BB_.wvu.FilterData" localSheetId="0" hidden="1">'2020-2022'!$A$7:$S$2060</definedName>
    <definedName name="Z_D965B6A5_43CB_4576_906D_05F1851524BB_.wvu.FilterData" localSheetId="1" hidden="1">Примечания!$A$2:$G$15</definedName>
    <definedName name="Z_E97083F0_953A_4BBB_AE5F_5C8EECE95553_.wvu.FilterData" localSheetId="0" hidden="1">'2020-2022'!$A$7:$S$2060</definedName>
    <definedName name="Z_EC829802_E729_4DB8_91F1_CDA82A6C3240_.wvu.FilterData" localSheetId="0" hidden="1">'2020-2022'!$A$7:$S$2060</definedName>
    <definedName name="Z_EC829802_E729_4DB8_91F1_CDA82A6C3240_.wvu.FilterData" localSheetId="1" hidden="1">Примечания!$A$2:$G$86</definedName>
    <definedName name="Z_EC849AC7_6218_4CD5_85F7_2A6CA6C184D4_.wvu.FilterData" localSheetId="0" hidden="1">'2020-2022'!$A$7:$S$2060</definedName>
    <definedName name="Z_EC849AC7_6218_4CD5_85F7_2A6CA6C184D4_.wvu.FilterData" localSheetId="1" hidden="1">Примечания!$A$2:$G$51</definedName>
    <definedName name="Z_ED1E6362_B2A3_4C67_9BE4_5B3F451DFC81_.wvu.FilterData" localSheetId="1" hidden="1">Примечания!$A$2:$G$29</definedName>
    <definedName name="Z_EEB9C789_7C9F_42B9_AB72_F28612C9DE45_.wvu.FilterData" localSheetId="0" hidden="1">'2020-2022'!$A$7:$S$2060</definedName>
    <definedName name="Z_F3BBE83F_7914_4F70_BCA7_E831ABF280F2_.wvu.FilterData" localSheetId="0" hidden="1">'2020-2022'!$A$7:$S$2060</definedName>
    <definedName name="Z_F3BBE83F_7914_4F70_BCA7_E831ABF280F2_.wvu.FilterData" localSheetId="1" hidden="1">Примечания!$A$2:$G$66</definedName>
    <definedName name="Z_F95BD715_A3E2_4069_9DD7_1CB2FF3B9633_.wvu.FilterData" localSheetId="0" hidden="1">'2020-2022'!$A$7:$S$2060</definedName>
    <definedName name="Z_F95BD715_A3E2_4069_9DD7_1CB2FF3B9633_.wvu.FilterData" localSheetId="1" hidden="1">Примечания!$A$2:$G$75</definedName>
  </definedNames>
  <calcPr calcId="144525"/>
  <customWorkbookViews>
    <customWorkbookView name="Героева - Личное представление" guid="{2D15701A-D80C-4B6F-812F-744E1C63C567}" mergeInterval="0" personalView="1" maximized="1" windowWidth="1418" windowHeight="616" activeSheetId="1"/>
    <customWorkbookView name="Корчагина София Александровна - Личное представление" guid="{A299C84D-C097-439E-954D-685D90CA46C9}" mergeInterval="0" personalView="1" maximized="1" xWindow="-9" yWindow="-9" windowWidth="1938" windowHeight="1048" activeSheetId="1"/>
    <customWorkbookView name="Седунова Александра Аркадьевна - Личное представление" guid="{C2BC3CC9-5A33-4838-B0C9-765C41E09E42}" mergeInterval="0" personalView="1" maximized="1" windowWidth="1596" windowHeight="675" activeSheetId="1"/>
    <customWorkbookView name="Andrey Pellinen - Личное представление" guid="{9A943439-F664-43C2-949A-487E1A5DB2A1}" mergeInterval="0" personalView="1" maximized="1" xWindow="-8" yWindow="-8" windowWidth="1936" windowHeight="1066" activeSheetId="1" showComments="commIndAndComment"/>
    <customWorkbookView name="Савосина Ирина Викторовна - Личное представление" guid="{95B45164-2B22-4B3E-9BF2-B5657F4E1DD7}" mergeInterval="0" personalView="1" xWindow="960" windowWidth="960" windowHeight="1040" activeSheetId="2"/>
    <customWorkbookView name="Аплакова Виктория Николаевна - Личное представление" guid="{9595E341-47B0-4869-BE47-43740FED65BC}" mergeInterval="0" personalView="1" showHorizontalScroll="0" showVerticalScroll="0" showSheetTabs="0" xWindow="958" windowWidth="956" windowHeight="998" activeSheetId="1"/>
    <customWorkbookView name="Шелепова Анастасия Михайловна - Личное представление" guid="{588C31BA-C36B-4B9E-AE8B-D926F1C5CA78}" mergeInterval="0" personalView="1" xWindow="959" yWindow="-1" windowWidth="962" windowHeight="103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75" i="1" l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P1108" i="1" l="1"/>
  <c r="Q1108" i="1"/>
  <c r="R1108" i="1"/>
  <c r="S1108" i="1"/>
  <c r="O1108" i="1"/>
  <c r="E1108" i="1"/>
  <c r="F1108" i="1"/>
  <c r="G1108" i="1"/>
  <c r="H1108" i="1"/>
  <c r="I1108" i="1"/>
  <c r="J1108" i="1"/>
  <c r="K1108" i="1"/>
  <c r="L1108" i="1"/>
  <c r="M1108" i="1"/>
  <c r="D999" i="1"/>
  <c r="C999" i="1" s="1"/>
  <c r="D205" i="1"/>
  <c r="C205" i="1" s="1"/>
  <c r="D1059" i="1" l="1"/>
  <c r="C1059" i="1" s="1"/>
  <c r="P1523" i="1"/>
  <c r="Q1523" i="1"/>
  <c r="R1523" i="1"/>
  <c r="S1523" i="1"/>
  <c r="O1523" i="1"/>
  <c r="E1523" i="1"/>
  <c r="F1523" i="1"/>
  <c r="G1523" i="1"/>
  <c r="H1523" i="1"/>
  <c r="I1523" i="1"/>
  <c r="J1523" i="1"/>
  <c r="K1523" i="1"/>
  <c r="L1523" i="1"/>
  <c r="M1523" i="1"/>
  <c r="C868" i="1"/>
  <c r="P1444" i="1" l="1"/>
  <c r="Q1444" i="1"/>
  <c r="R1444" i="1"/>
  <c r="S1444" i="1"/>
  <c r="O1444" i="1"/>
  <c r="E1444" i="1"/>
  <c r="F1444" i="1"/>
  <c r="G1444" i="1"/>
  <c r="H1444" i="1"/>
  <c r="I1444" i="1"/>
  <c r="J1444" i="1"/>
  <c r="K1444" i="1"/>
  <c r="L1444" i="1"/>
  <c r="M1444" i="1"/>
  <c r="P355" i="1" l="1"/>
  <c r="Q355" i="1"/>
  <c r="R355" i="1"/>
  <c r="S355" i="1"/>
  <c r="O355" i="1"/>
  <c r="E355" i="1"/>
  <c r="F355" i="1"/>
  <c r="G355" i="1"/>
  <c r="H355" i="1"/>
  <c r="I355" i="1"/>
  <c r="J355" i="1"/>
  <c r="K355" i="1"/>
  <c r="L355" i="1"/>
  <c r="M355" i="1"/>
  <c r="D932" i="1" l="1"/>
  <c r="C932" i="1" s="1"/>
  <c r="D925" i="1"/>
  <c r="C925" i="1" s="1"/>
  <c r="C915" i="1"/>
  <c r="D917" i="1"/>
  <c r="C917" i="1" s="1"/>
  <c r="D916" i="1"/>
  <c r="C916" i="1" s="1"/>
  <c r="G890" i="1"/>
  <c r="Q890" i="1"/>
  <c r="D865" i="1"/>
  <c r="C865" i="1" s="1"/>
  <c r="D859" i="1"/>
  <c r="C859" i="1" s="1"/>
  <c r="D1360" i="1" l="1"/>
  <c r="C1360" i="1" s="1"/>
  <c r="D1357" i="1"/>
  <c r="C1357" i="1" s="1"/>
  <c r="D1356" i="1"/>
  <c r="C1356" i="1" s="1"/>
  <c r="D1425" i="1" l="1"/>
  <c r="C1425" i="1" s="1"/>
  <c r="D1443" i="1"/>
  <c r="C1443" i="1" s="1"/>
  <c r="D1434" i="1"/>
  <c r="C1434" i="1" s="1"/>
  <c r="D1428" i="1"/>
  <c r="C1428" i="1" s="1"/>
  <c r="D1419" i="1"/>
  <c r="D1418" i="1"/>
  <c r="C1418" i="1" s="1"/>
  <c r="D1407" i="1"/>
  <c r="C1407" i="1" s="1"/>
  <c r="D1406" i="1"/>
  <c r="C1406" i="1" s="1"/>
  <c r="D1405" i="1"/>
  <c r="C1405" i="1" s="1"/>
  <c r="D1380" i="1"/>
  <c r="Q554" i="1"/>
  <c r="D1308" i="1"/>
  <c r="C1308" i="1" s="1"/>
  <c r="D1388" i="1"/>
  <c r="C1388" i="1" s="1"/>
  <c r="D1389" i="1"/>
  <c r="C1389" i="1" s="1"/>
  <c r="D1341" i="1" l="1"/>
  <c r="C1341" i="1" s="1"/>
  <c r="D1340" i="1"/>
  <c r="C1340" i="1" s="1"/>
  <c r="D1283" i="1"/>
  <c r="C1283" i="1" s="1"/>
  <c r="C354" i="1"/>
  <c r="D1254" i="1"/>
  <c r="C1254" i="1" s="1"/>
  <c r="D1237" i="1" l="1"/>
  <c r="C1237" i="1" s="1"/>
  <c r="D1229" i="1"/>
  <c r="C1229" i="1" s="1"/>
  <c r="D1307" i="1"/>
  <c r="C1307" i="1" s="1"/>
  <c r="D553" i="1"/>
  <c r="D1269" i="1"/>
  <c r="C1269" i="1" s="1"/>
  <c r="D1268" i="1"/>
  <c r="C1268" i="1" s="1"/>
  <c r="D1252" i="1"/>
  <c r="C1252" i="1" s="1"/>
  <c r="D1245" i="1"/>
  <c r="C1245" i="1" s="1"/>
  <c r="D1224" i="1"/>
  <c r="C1224" i="1" s="1"/>
  <c r="D1217" i="1"/>
  <c r="C1217" i="1" s="1"/>
  <c r="D1337" i="1"/>
  <c r="C1337" i="1" s="1"/>
  <c r="D1270" i="1"/>
  <c r="C1270" i="1" s="1"/>
  <c r="D1243" i="1"/>
  <c r="C1243" i="1" s="1"/>
  <c r="D1238" i="1"/>
  <c r="C1238" i="1" s="1"/>
  <c r="D1230" i="1"/>
  <c r="C1230" i="1" s="1"/>
  <c r="D1118" i="1"/>
  <c r="C1118" i="1" s="1"/>
  <c r="D871" i="1"/>
  <c r="C871" i="1" s="1"/>
  <c r="D870" i="1"/>
  <c r="C870" i="1" s="1"/>
  <c r="D872" i="1"/>
  <c r="C872" i="1" s="1"/>
  <c r="D1129" i="1"/>
  <c r="C1129" i="1" s="1"/>
  <c r="D913" i="1"/>
  <c r="C913" i="1" s="1"/>
  <c r="I2048" i="1" l="1"/>
  <c r="H2048" i="1"/>
  <c r="G2048" i="1"/>
  <c r="D847" i="1" l="1"/>
  <c r="C847" i="1" s="1"/>
  <c r="D816" i="1"/>
  <c r="C816" i="1" s="1"/>
  <c r="D813" i="1"/>
  <c r="C813" i="1" s="1"/>
  <c r="D888" i="1"/>
  <c r="C888" i="1" s="1"/>
  <c r="D886" i="1"/>
  <c r="C886" i="1" s="1"/>
  <c r="D881" i="1"/>
  <c r="C881" i="1" s="1"/>
  <c r="C879" i="1"/>
  <c r="D889" i="1"/>
  <c r="C889" i="1" s="1"/>
  <c r="D869" i="1"/>
  <c r="C869" i="1" s="1"/>
  <c r="D867" i="1"/>
  <c r="C867" i="1" s="1"/>
  <c r="D1002" i="1"/>
  <c r="C1002" i="1" s="1"/>
  <c r="D1107" i="1"/>
  <c r="C1107" i="1" s="1"/>
  <c r="D1106" i="1"/>
  <c r="C1106" i="1" s="1"/>
  <c r="D1061" i="1"/>
  <c r="C1061" i="1" s="1"/>
  <c r="D1043" i="1"/>
  <c r="C1043" i="1" s="1"/>
  <c r="D866" i="1"/>
  <c r="C866" i="1" s="1"/>
  <c r="D1007" i="1"/>
  <c r="C1007" i="1" s="1"/>
  <c r="C1041" i="1"/>
  <c r="D1194" i="1"/>
  <c r="C1194" i="1" s="1"/>
  <c r="C1084" i="1"/>
  <c r="C1062" i="1"/>
  <c r="C1060" i="1"/>
  <c r="C1006" i="1"/>
  <c r="D990" i="1"/>
  <c r="C990" i="1" s="1"/>
  <c r="C922" i="1" l="1"/>
  <c r="D923" i="1"/>
  <c r="C923" i="1" s="1"/>
  <c r="D921" i="1"/>
  <c r="C921" i="1" s="1"/>
  <c r="D912" i="1"/>
  <c r="C912" i="1" s="1"/>
  <c r="D1546" i="1"/>
  <c r="C1546" i="1" s="1"/>
  <c r="D1533" i="1"/>
  <c r="C1533" i="1" s="1"/>
  <c r="D1530" i="1"/>
  <c r="C1530" i="1" s="1"/>
  <c r="D1525" i="1"/>
  <c r="C1525" i="1" s="1"/>
  <c r="D1366" i="1" l="1"/>
  <c r="C1366" i="1" s="1"/>
  <c r="D1367" i="1"/>
  <c r="C1367" i="1" s="1"/>
  <c r="D1495" i="1" l="1"/>
  <c r="C1495" i="1" s="1"/>
  <c r="C747" i="1"/>
  <c r="C1463" i="1"/>
  <c r="D605" i="1"/>
  <c r="D1362" i="1"/>
  <c r="C1362" i="1" s="1"/>
  <c r="D1358" i="1"/>
  <c r="C1358" i="1" s="1"/>
  <c r="C1163" i="1"/>
  <c r="D1359" i="1" l="1"/>
  <c r="C1359" i="1" s="1"/>
  <c r="D1353" i="1" l="1"/>
  <c r="C1353" i="1" s="1"/>
  <c r="C909" i="1" l="1"/>
  <c r="C347" i="1" l="1"/>
  <c r="D507" i="1" l="1"/>
  <c r="C507" i="1" s="1"/>
  <c r="D508" i="1"/>
  <c r="C508" i="1" s="1"/>
  <c r="D1499" i="1" l="1"/>
  <c r="C1499" i="1" s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67" i="1"/>
  <c r="O93" i="1"/>
  <c r="J93" i="1"/>
  <c r="I93" i="1"/>
  <c r="H93" i="1"/>
  <c r="G93" i="1"/>
  <c r="E93" i="1"/>
  <c r="R911" i="1" l="1"/>
  <c r="D63" i="1" l="1"/>
  <c r="C63" i="1" s="1"/>
  <c r="D62" i="1" l="1"/>
  <c r="C62" i="1" s="1"/>
  <c r="D61" i="1"/>
  <c r="C61" i="1" s="1"/>
  <c r="C470" i="1" l="1"/>
  <c r="C533" i="1" l="1"/>
  <c r="D483" i="1" l="1"/>
  <c r="D484" i="1"/>
  <c r="C483" i="1" l="1"/>
  <c r="C484" i="1"/>
  <c r="C485" i="1"/>
  <c r="D1075" i="1" l="1"/>
  <c r="D742" i="1" l="1"/>
  <c r="C603" i="1" l="1"/>
  <c r="D289" i="1" l="1"/>
  <c r="C289" i="1" s="1"/>
  <c r="D686" i="1" l="1"/>
  <c r="D554" i="1"/>
  <c r="D552" i="1"/>
  <c r="D414" i="1"/>
  <c r="D411" i="1"/>
  <c r="C411" i="1" s="1"/>
  <c r="D410" i="1"/>
  <c r="C410" i="1" s="1"/>
  <c r="D400" i="1"/>
  <c r="C400" i="1" s="1"/>
  <c r="D298" i="1"/>
  <c r="D188" i="1"/>
  <c r="D187" i="1"/>
  <c r="D136" i="1"/>
  <c r="D125" i="1"/>
  <c r="C311" i="1" l="1"/>
  <c r="E795" i="1" l="1"/>
  <c r="E416" i="1"/>
  <c r="E376" i="1"/>
  <c r="E358" i="1"/>
  <c r="E312" i="1"/>
  <c r="E295" i="1"/>
  <c r="E111" i="1"/>
  <c r="E65" i="1"/>
  <c r="E34" i="1"/>
  <c r="D643" i="1" l="1"/>
  <c r="C643" i="1" s="1"/>
  <c r="D640" i="1"/>
  <c r="C640" i="1" s="1"/>
  <c r="D641" i="1"/>
  <c r="C641" i="1" s="1"/>
  <c r="D642" i="1"/>
  <c r="C642" i="1" s="1"/>
  <c r="D655" i="1"/>
  <c r="C655" i="1" s="1"/>
  <c r="D656" i="1"/>
  <c r="D657" i="1"/>
  <c r="C657" i="1" s="1"/>
  <c r="D1071" i="1" l="1"/>
  <c r="C1071" i="1" s="1"/>
  <c r="D1909" i="1" l="1"/>
  <c r="C1909" i="1" s="1"/>
  <c r="C1309" i="1"/>
  <c r="C552" i="1" l="1"/>
  <c r="C553" i="1"/>
  <c r="C298" i="1" l="1"/>
  <c r="D534" i="1" l="1"/>
  <c r="C534" i="1" s="1"/>
  <c r="C880" i="1" l="1"/>
  <c r="S2060" i="1" l="1"/>
  <c r="R2060" i="1"/>
  <c r="Q2060" i="1"/>
  <c r="P2060" i="1"/>
  <c r="O2060" i="1"/>
  <c r="M2060" i="1"/>
  <c r="L2060" i="1"/>
  <c r="K2060" i="1"/>
  <c r="J2060" i="1"/>
  <c r="I2060" i="1"/>
  <c r="H2060" i="1"/>
  <c r="G2060" i="1"/>
  <c r="F2060" i="1"/>
  <c r="E2060" i="1"/>
  <c r="D2059" i="1"/>
  <c r="C2059" i="1" s="1"/>
  <c r="D2058" i="1"/>
  <c r="C2058" i="1" s="1"/>
  <c r="D2057" i="1"/>
  <c r="C2057" i="1" s="1"/>
  <c r="D2056" i="1"/>
  <c r="C2056" i="1" s="1"/>
  <c r="D2055" i="1"/>
  <c r="C2055" i="1" s="1"/>
  <c r="D2054" i="1"/>
  <c r="C2054" i="1" s="1"/>
  <c r="C2053" i="1"/>
  <c r="D2052" i="1"/>
  <c r="C2052" i="1" s="1"/>
  <c r="D2051" i="1"/>
  <c r="C2051" i="1" s="1"/>
  <c r="D2050" i="1"/>
  <c r="C2050" i="1" s="1"/>
  <c r="D2049" i="1"/>
  <c r="C2049" i="1" s="1"/>
  <c r="D2048" i="1"/>
  <c r="C2047" i="1"/>
  <c r="S2045" i="1"/>
  <c r="R2045" i="1"/>
  <c r="Q2045" i="1"/>
  <c r="P2045" i="1"/>
  <c r="O2045" i="1"/>
  <c r="M2045" i="1"/>
  <c r="L2045" i="1"/>
  <c r="K2045" i="1"/>
  <c r="J2045" i="1"/>
  <c r="I2045" i="1"/>
  <c r="H2045" i="1"/>
  <c r="G2045" i="1"/>
  <c r="F2045" i="1"/>
  <c r="E2045" i="1"/>
  <c r="D2044" i="1"/>
  <c r="C2044" i="1" s="1"/>
  <c r="D2043" i="1"/>
  <c r="C2043" i="1" s="1"/>
  <c r="D2042" i="1"/>
  <c r="C2042" i="1" s="1"/>
  <c r="D2041" i="1"/>
  <c r="C2041" i="1" s="1"/>
  <c r="D2040" i="1"/>
  <c r="C2040" i="1" s="1"/>
  <c r="D2039" i="1"/>
  <c r="C2039" i="1" s="1"/>
  <c r="D2038" i="1"/>
  <c r="C2038" i="1" s="1"/>
  <c r="D2037" i="1"/>
  <c r="C2037" i="1" s="1"/>
  <c r="D2036" i="1"/>
  <c r="C2036" i="1" s="1"/>
  <c r="D2035" i="1"/>
  <c r="C2035" i="1" s="1"/>
  <c r="D2034" i="1"/>
  <c r="C2034" i="1" s="1"/>
  <c r="D2033" i="1"/>
  <c r="C2033" i="1" s="1"/>
  <c r="D2032" i="1"/>
  <c r="C2032" i="1" s="1"/>
  <c r="D2031" i="1"/>
  <c r="C2031" i="1" s="1"/>
  <c r="D2030" i="1"/>
  <c r="C2030" i="1" s="1"/>
  <c r="D2029" i="1"/>
  <c r="C2029" i="1" s="1"/>
  <c r="D2028" i="1"/>
  <c r="C2028" i="1" s="1"/>
  <c r="D2027" i="1"/>
  <c r="C2027" i="1" s="1"/>
  <c r="D2026" i="1"/>
  <c r="C2026" i="1" s="1"/>
  <c r="D2025" i="1"/>
  <c r="C2025" i="1" s="1"/>
  <c r="D2024" i="1"/>
  <c r="C2024" i="1" s="1"/>
  <c r="D2023" i="1"/>
  <c r="C2023" i="1" s="1"/>
  <c r="D2022" i="1"/>
  <c r="C2022" i="1" s="1"/>
  <c r="D2021" i="1"/>
  <c r="C2021" i="1" s="1"/>
  <c r="D2020" i="1"/>
  <c r="C2020" i="1" s="1"/>
  <c r="D2019" i="1"/>
  <c r="C2019" i="1" s="1"/>
  <c r="D2018" i="1"/>
  <c r="C2018" i="1" s="1"/>
  <c r="D2017" i="1"/>
  <c r="C2017" i="1" s="1"/>
  <c r="D2016" i="1"/>
  <c r="C2016" i="1" s="1"/>
  <c r="S2014" i="1"/>
  <c r="R2014" i="1"/>
  <c r="Q2014" i="1"/>
  <c r="P2014" i="1"/>
  <c r="O2014" i="1"/>
  <c r="M2014" i="1"/>
  <c r="L2014" i="1"/>
  <c r="K2014" i="1"/>
  <c r="J2014" i="1"/>
  <c r="I2014" i="1"/>
  <c r="H2014" i="1"/>
  <c r="G2014" i="1"/>
  <c r="F2014" i="1"/>
  <c r="E2014" i="1"/>
  <c r="D2013" i="1"/>
  <c r="C2013" i="1" s="1"/>
  <c r="D2012" i="1"/>
  <c r="C2012" i="1" s="1"/>
  <c r="D2011" i="1"/>
  <c r="C2011" i="1" s="1"/>
  <c r="D2010" i="1"/>
  <c r="C2010" i="1" s="1"/>
  <c r="D2009" i="1"/>
  <c r="C2009" i="1" s="1"/>
  <c r="D2008" i="1"/>
  <c r="C2008" i="1" s="1"/>
  <c r="D2007" i="1"/>
  <c r="C2007" i="1" s="1"/>
  <c r="D2006" i="1"/>
  <c r="S2004" i="1"/>
  <c r="R2004" i="1"/>
  <c r="Q2004" i="1"/>
  <c r="P2004" i="1"/>
  <c r="O2004" i="1"/>
  <c r="M2004" i="1"/>
  <c r="L2004" i="1"/>
  <c r="K2004" i="1"/>
  <c r="J2004" i="1"/>
  <c r="I2004" i="1"/>
  <c r="H2004" i="1"/>
  <c r="G2004" i="1"/>
  <c r="F2004" i="1"/>
  <c r="E2004" i="1"/>
  <c r="D2003" i="1"/>
  <c r="C2003" i="1" s="1"/>
  <c r="D2002" i="1"/>
  <c r="C2002" i="1" s="1"/>
  <c r="D2001" i="1"/>
  <c r="C2001" i="1" s="1"/>
  <c r="D2000" i="1"/>
  <c r="C2000" i="1" s="1"/>
  <c r="D1999" i="1"/>
  <c r="C1999" i="1" s="1"/>
  <c r="D1998" i="1"/>
  <c r="C1998" i="1" s="1"/>
  <c r="D1997" i="1"/>
  <c r="C1997" i="1" s="1"/>
  <c r="D1996" i="1"/>
  <c r="C1996" i="1" s="1"/>
  <c r="D1995" i="1"/>
  <c r="C1995" i="1" s="1"/>
  <c r="D1994" i="1"/>
  <c r="C1994" i="1" s="1"/>
  <c r="D1993" i="1"/>
  <c r="C1993" i="1" s="1"/>
  <c r="D1992" i="1"/>
  <c r="C1992" i="1" s="1"/>
  <c r="D1991" i="1"/>
  <c r="C1991" i="1" s="1"/>
  <c r="D1990" i="1"/>
  <c r="C1990" i="1" s="1"/>
  <c r="D1989" i="1"/>
  <c r="C1989" i="1" s="1"/>
  <c r="D1988" i="1"/>
  <c r="C1988" i="1" s="1"/>
  <c r="D1987" i="1"/>
  <c r="C1987" i="1" s="1"/>
  <c r="D1986" i="1"/>
  <c r="C1986" i="1" s="1"/>
  <c r="D1985" i="1"/>
  <c r="C1985" i="1" s="1"/>
  <c r="D1984" i="1"/>
  <c r="C1984" i="1" s="1"/>
  <c r="D1983" i="1"/>
  <c r="C1983" i="1" s="1"/>
  <c r="D1982" i="1"/>
  <c r="C1982" i="1" s="1"/>
  <c r="D1981" i="1"/>
  <c r="C1981" i="1" s="1"/>
  <c r="D1980" i="1"/>
  <c r="C1980" i="1" s="1"/>
  <c r="D1979" i="1"/>
  <c r="C1979" i="1" s="1"/>
  <c r="D1978" i="1"/>
  <c r="C1978" i="1" s="1"/>
  <c r="D1977" i="1"/>
  <c r="C1977" i="1" s="1"/>
  <c r="D1976" i="1"/>
  <c r="C1976" i="1" s="1"/>
  <c r="D1975" i="1"/>
  <c r="C1975" i="1" s="1"/>
  <c r="D1974" i="1"/>
  <c r="C1974" i="1" s="1"/>
  <c r="D1973" i="1"/>
  <c r="C1973" i="1" s="1"/>
  <c r="D1972" i="1"/>
  <c r="C1972" i="1" s="1"/>
  <c r="D1971" i="1"/>
  <c r="C1971" i="1" s="1"/>
  <c r="D1970" i="1"/>
  <c r="C1970" i="1" s="1"/>
  <c r="D1969" i="1"/>
  <c r="C1969" i="1" s="1"/>
  <c r="D1968" i="1"/>
  <c r="C1968" i="1" s="1"/>
  <c r="D1967" i="1"/>
  <c r="C1967" i="1" s="1"/>
  <c r="D1966" i="1"/>
  <c r="C1966" i="1" s="1"/>
  <c r="D1965" i="1"/>
  <c r="C1965" i="1" s="1"/>
  <c r="D1964" i="1"/>
  <c r="C1964" i="1" s="1"/>
  <c r="D1963" i="1"/>
  <c r="C1963" i="1" s="1"/>
  <c r="D1962" i="1"/>
  <c r="C1962" i="1" s="1"/>
  <c r="D1961" i="1"/>
  <c r="C1961" i="1" s="1"/>
  <c r="D1960" i="1"/>
  <c r="C1960" i="1" s="1"/>
  <c r="D1959" i="1"/>
  <c r="C1959" i="1" s="1"/>
  <c r="D1958" i="1"/>
  <c r="C1958" i="1" s="1"/>
  <c r="D1957" i="1"/>
  <c r="C1957" i="1" s="1"/>
  <c r="D1956" i="1"/>
  <c r="C1956" i="1" s="1"/>
  <c r="D1955" i="1"/>
  <c r="S1953" i="1"/>
  <c r="R1953" i="1"/>
  <c r="Q1953" i="1"/>
  <c r="P1953" i="1"/>
  <c r="O1953" i="1"/>
  <c r="M1953" i="1"/>
  <c r="L1953" i="1"/>
  <c r="K1953" i="1"/>
  <c r="J1953" i="1"/>
  <c r="I1953" i="1"/>
  <c r="H1953" i="1"/>
  <c r="G1953" i="1"/>
  <c r="F1953" i="1"/>
  <c r="E1953" i="1"/>
  <c r="D1952" i="1"/>
  <c r="C1952" i="1" s="1"/>
  <c r="D1951" i="1"/>
  <c r="C1951" i="1" s="1"/>
  <c r="D1950" i="1"/>
  <c r="C1950" i="1" s="1"/>
  <c r="D1949" i="1"/>
  <c r="C1949" i="1" s="1"/>
  <c r="D1948" i="1"/>
  <c r="C1948" i="1" s="1"/>
  <c r="D1947" i="1"/>
  <c r="C1947" i="1" s="1"/>
  <c r="D1946" i="1"/>
  <c r="C1946" i="1" s="1"/>
  <c r="D1945" i="1"/>
  <c r="C1945" i="1" s="1"/>
  <c r="S1943" i="1"/>
  <c r="R1943" i="1"/>
  <c r="Q1943" i="1"/>
  <c r="P1943" i="1"/>
  <c r="O1943" i="1"/>
  <c r="M1943" i="1"/>
  <c r="L1943" i="1"/>
  <c r="K1943" i="1"/>
  <c r="J1943" i="1"/>
  <c r="I1943" i="1"/>
  <c r="H1943" i="1"/>
  <c r="G1943" i="1"/>
  <c r="F1943" i="1"/>
  <c r="E1943" i="1"/>
  <c r="D1942" i="1"/>
  <c r="C1942" i="1" s="1"/>
  <c r="D1941" i="1"/>
  <c r="C1941" i="1" s="1"/>
  <c r="D1940" i="1"/>
  <c r="C1940" i="1" s="1"/>
  <c r="D1939" i="1"/>
  <c r="C1939" i="1" s="1"/>
  <c r="D1938" i="1"/>
  <c r="C1938" i="1" s="1"/>
  <c r="D1937" i="1"/>
  <c r="C1937" i="1" s="1"/>
  <c r="D1936" i="1"/>
  <c r="C1936" i="1" s="1"/>
  <c r="D1935" i="1"/>
  <c r="C1935" i="1" s="1"/>
  <c r="D1934" i="1"/>
  <c r="C1934" i="1" s="1"/>
  <c r="D1933" i="1"/>
  <c r="C1933" i="1" s="1"/>
  <c r="D1932" i="1"/>
  <c r="C1932" i="1" s="1"/>
  <c r="D1931" i="1"/>
  <c r="C1931" i="1" s="1"/>
  <c r="D1930" i="1"/>
  <c r="C1930" i="1" s="1"/>
  <c r="D1929" i="1"/>
  <c r="C1929" i="1" s="1"/>
  <c r="D1928" i="1"/>
  <c r="C1928" i="1" s="1"/>
  <c r="D1927" i="1"/>
  <c r="C1927" i="1" s="1"/>
  <c r="D1926" i="1"/>
  <c r="C1926" i="1" s="1"/>
  <c r="D1925" i="1"/>
  <c r="C1925" i="1" s="1"/>
  <c r="D1924" i="1"/>
  <c r="C1924" i="1" s="1"/>
  <c r="D1923" i="1"/>
  <c r="C1923" i="1" s="1"/>
  <c r="D1922" i="1"/>
  <c r="C1922" i="1" s="1"/>
  <c r="D1921" i="1"/>
  <c r="C1921" i="1" s="1"/>
  <c r="D1920" i="1"/>
  <c r="C1920" i="1" s="1"/>
  <c r="D1919" i="1"/>
  <c r="C1919" i="1" s="1"/>
  <c r="D1918" i="1"/>
  <c r="C1918" i="1" s="1"/>
  <c r="D1917" i="1"/>
  <c r="C1917" i="1" s="1"/>
  <c r="D1916" i="1"/>
  <c r="C1916" i="1" s="1"/>
  <c r="D1915" i="1"/>
  <c r="C1915" i="1" s="1"/>
  <c r="D1914" i="1"/>
  <c r="C1914" i="1" s="1"/>
  <c r="D1913" i="1"/>
  <c r="C1913" i="1" s="1"/>
  <c r="D1912" i="1"/>
  <c r="C1912" i="1" s="1"/>
  <c r="D1911" i="1"/>
  <c r="C1911" i="1" s="1"/>
  <c r="D1910" i="1"/>
  <c r="C1910" i="1" s="1"/>
  <c r="D1908" i="1"/>
  <c r="C1908" i="1" s="1"/>
  <c r="D1907" i="1"/>
  <c r="C1907" i="1" s="1"/>
  <c r="D1906" i="1"/>
  <c r="C1906" i="1" s="1"/>
  <c r="D1905" i="1"/>
  <c r="C1905" i="1" s="1"/>
  <c r="D1904" i="1"/>
  <c r="C1904" i="1" s="1"/>
  <c r="D1903" i="1"/>
  <c r="C1903" i="1" s="1"/>
  <c r="D1902" i="1"/>
  <c r="C1902" i="1" s="1"/>
  <c r="D1901" i="1"/>
  <c r="C1901" i="1" s="1"/>
  <c r="D1900" i="1"/>
  <c r="C1900" i="1" s="1"/>
  <c r="D1899" i="1"/>
  <c r="C1899" i="1" s="1"/>
  <c r="D1898" i="1"/>
  <c r="C1898" i="1" s="1"/>
  <c r="D1897" i="1"/>
  <c r="C1897" i="1" s="1"/>
  <c r="D1896" i="1"/>
  <c r="C1896" i="1" s="1"/>
  <c r="D1895" i="1"/>
  <c r="C1895" i="1" s="1"/>
  <c r="D1894" i="1"/>
  <c r="C1894" i="1" s="1"/>
  <c r="D1893" i="1"/>
  <c r="C1893" i="1" s="1"/>
  <c r="D1892" i="1"/>
  <c r="C1892" i="1" s="1"/>
  <c r="D1891" i="1"/>
  <c r="C1891" i="1" s="1"/>
  <c r="D1890" i="1"/>
  <c r="C1890" i="1" s="1"/>
  <c r="D1889" i="1"/>
  <c r="C1889" i="1" s="1"/>
  <c r="D1888" i="1"/>
  <c r="C1888" i="1" s="1"/>
  <c r="D1887" i="1"/>
  <c r="C1887" i="1" s="1"/>
  <c r="D1886" i="1"/>
  <c r="C1886" i="1" s="1"/>
  <c r="D1885" i="1"/>
  <c r="C1885" i="1" s="1"/>
  <c r="D1884" i="1"/>
  <c r="C1884" i="1" s="1"/>
  <c r="D1883" i="1"/>
  <c r="C1883" i="1" s="1"/>
  <c r="D1882" i="1"/>
  <c r="C1882" i="1" s="1"/>
  <c r="D1881" i="1"/>
  <c r="C1881" i="1" s="1"/>
  <c r="D1880" i="1"/>
  <c r="C1880" i="1" s="1"/>
  <c r="D1879" i="1"/>
  <c r="C1879" i="1" s="1"/>
  <c r="D1878" i="1"/>
  <c r="C1878" i="1" s="1"/>
  <c r="D1877" i="1"/>
  <c r="C1877" i="1" s="1"/>
  <c r="D1876" i="1"/>
  <c r="C1876" i="1" s="1"/>
  <c r="D1875" i="1"/>
  <c r="C1875" i="1" s="1"/>
  <c r="D1874" i="1"/>
  <c r="C1874" i="1" s="1"/>
  <c r="D1873" i="1"/>
  <c r="C1873" i="1" s="1"/>
  <c r="D1872" i="1"/>
  <c r="C1872" i="1" s="1"/>
  <c r="D1871" i="1"/>
  <c r="C1871" i="1" s="1"/>
  <c r="D1870" i="1"/>
  <c r="C1870" i="1" s="1"/>
  <c r="D1869" i="1"/>
  <c r="C1869" i="1" s="1"/>
  <c r="D1868" i="1"/>
  <c r="C1868" i="1" s="1"/>
  <c r="D1867" i="1"/>
  <c r="C1867" i="1" s="1"/>
  <c r="D1866" i="1"/>
  <c r="C1866" i="1" s="1"/>
  <c r="D1865" i="1"/>
  <c r="C1865" i="1" s="1"/>
  <c r="D1864" i="1"/>
  <c r="C1864" i="1" s="1"/>
  <c r="D1863" i="1"/>
  <c r="C1863" i="1" s="1"/>
  <c r="D1862" i="1"/>
  <c r="C1862" i="1" s="1"/>
  <c r="D1861" i="1"/>
  <c r="C1861" i="1" s="1"/>
  <c r="D1860" i="1"/>
  <c r="C1860" i="1" s="1"/>
  <c r="D1859" i="1"/>
  <c r="C1859" i="1" s="1"/>
  <c r="D1858" i="1"/>
  <c r="C1858" i="1" s="1"/>
  <c r="D1857" i="1"/>
  <c r="C1857" i="1" s="1"/>
  <c r="D1856" i="1"/>
  <c r="C1856" i="1" s="1"/>
  <c r="D1855" i="1"/>
  <c r="C1855" i="1" s="1"/>
  <c r="D1854" i="1"/>
  <c r="C1854" i="1" s="1"/>
  <c r="D1853" i="1"/>
  <c r="C1853" i="1" s="1"/>
  <c r="D1852" i="1"/>
  <c r="C1852" i="1" s="1"/>
  <c r="C1851" i="1"/>
  <c r="D1850" i="1"/>
  <c r="C1850" i="1" s="1"/>
  <c r="D1849" i="1"/>
  <c r="C1849" i="1" s="1"/>
  <c r="D1848" i="1"/>
  <c r="C1848" i="1" s="1"/>
  <c r="D1847" i="1"/>
  <c r="C1847" i="1" s="1"/>
  <c r="D1846" i="1"/>
  <c r="C1846" i="1" s="1"/>
  <c r="D1845" i="1"/>
  <c r="C1845" i="1" s="1"/>
  <c r="D1844" i="1"/>
  <c r="C1844" i="1" s="1"/>
  <c r="D1843" i="1"/>
  <c r="C1843" i="1" s="1"/>
  <c r="D1842" i="1"/>
  <c r="C1842" i="1" s="1"/>
  <c r="D1841" i="1"/>
  <c r="C1841" i="1" s="1"/>
  <c r="D1840" i="1"/>
  <c r="C1840" i="1" s="1"/>
  <c r="D1839" i="1"/>
  <c r="C1839" i="1" s="1"/>
  <c r="D1838" i="1"/>
  <c r="C1838" i="1" s="1"/>
  <c r="D1837" i="1"/>
  <c r="C1837" i="1" s="1"/>
  <c r="D1836" i="1"/>
  <c r="C1836" i="1" s="1"/>
  <c r="D1835" i="1"/>
  <c r="C1835" i="1" s="1"/>
  <c r="D1834" i="1"/>
  <c r="C1834" i="1" s="1"/>
  <c r="D1833" i="1"/>
  <c r="C1833" i="1" s="1"/>
  <c r="D1832" i="1"/>
  <c r="C1832" i="1" s="1"/>
  <c r="D1831" i="1"/>
  <c r="C1831" i="1" s="1"/>
  <c r="D1830" i="1"/>
  <c r="C1830" i="1" s="1"/>
  <c r="D1829" i="1"/>
  <c r="C1829" i="1" s="1"/>
  <c r="D1828" i="1"/>
  <c r="C1828" i="1" s="1"/>
  <c r="D1827" i="1"/>
  <c r="C1827" i="1" s="1"/>
  <c r="D1826" i="1"/>
  <c r="C1826" i="1" s="1"/>
  <c r="D1825" i="1"/>
  <c r="C1825" i="1" s="1"/>
  <c r="D1824" i="1"/>
  <c r="C1824" i="1" s="1"/>
  <c r="D1823" i="1"/>
  <c r="C1823" i="1" s="1"/>
  <c r="D1822" i="1"/>
  <c r="C1822" i="1" s="1"/>
  <c r="D1821" i="1"/>
  <c r="C1821" i="1" s="1"/>
  <c r="D1820" i="1"/>
  <c r="C1820" i="1" s="1"/>
  <c r="D1819" i="1"/>
  <c r="C1819" i="1" s="1"/>
  <c r="D1818" i="1"/>
  <c r="C1818" i="1" s="1"/>
  <c r="D1817" i="1"/>
  <c r="C1817" i="1" s="1"/>
  <c r="D1816" i="1"/>
  <c r="S1814" i="1"/>
  <c r="R1814" i="1"/>
  <c r="Q1814" i="1"/>
  <c r="P1814" i="1"/>
  <c r="O1814" i="1"/>
  <c r="M1814" i="1"/>
  <c r="L1814" i="1"/>
  <c r="K1814" i="1"/>
  <c r="J1814" i="1"/>
  <c r="I1814" i="1"/>
  <c r="H1814" i="1"/>
  <c r="G1814" i="1"/>
  <c r="F1814" i="1"/>
  <c r="E1814" i="1"/>
  <c r="D1813" i="1"/>
  <c r="C1813" i="1" s="1"/>
  <c r="D1812" i="1"/>
  <c r="C1812" i="1" s="1"/>
  <c r="D1811" i="1"/>
  <c r="C1811" i="1" s="1"/>
  <c r="D1810" i="1"/>
  <c r="C1810" i="1" s="1"/>
  <c r="D1809" i="1"/>
  <c r="C1809" i="1" s="1"/>
  <c r="D1808" i="1"/>
  <c r="C1808" i="1" s="1"/>
  <c r="S1806" i="1"/>
  <c r="R1806" i="1"/>
  <c r="Q1806" i="1"/>
  <c r="P1806" i="1"/>
  <c r="O1806" i="1"/>
  <c r="M1806" i="1"/>
  <c r="L1806" i="1"/>
  <c r="K1806" i="1"/>
  <c r="J1806" i="1"/>
  <c r="I1806" i="1"/>
  <c r="H1806" i="1"/>
  <c r="G1806" i="1"/>
  <c r="F1806" i="1"/>
  <c r="E1806" i="1"/>
  <c r="D1805" i="1"/>
  <c r="C1805" i="1" s="1"/>
  <c r="D1804" i="1"/>
  <c r="C1804" i="1" s="1"/>
  <c r="D1803" i="1"/>
  <c r="C1803" i="1" s="1"/>
  <c r="D1802" i="1"/>
  <c r="C1802" i="1" s="1"/>
  <c r="D1801" i="1"/>
  <c r="C1801" i="1" s="1"/>
  <c r="D1800" i="1"/>
  <c r="C1800" i="1" s="1"/>
  <c r="D1799" i="1"/>
  <c r="C1799" i="1" s="1"/>
  <c r="D1798" i="1"/>
  <c r="C1798" i="1" s="1"/>
  <c r="D1797" i="1"/>
  <c r="C1797" i="1" s="1"/>
  <c r="D1796" i="1"/>
  <c r="C1796" i="1" s="1"/>
  <c r="S1794" i="1"/>
  <c r="R1794" i="1"/>
  <c r="Q1794" i="1"/>
  <c r="P1794" i="1"/>
  <c r="O1794" i="1"/>
  <c r="M1794" i="1"/>
  <c r="L1794" i="1"/>
  <c r="K1794" i="1"/>
  <c r="J1794" i="1"/>
  <c r="I1794" i="1"/>
  <c r="H1794" i="1"/>
  <c r="G1794" i="1"/>
  <c r="F1794" i="1"/>
  <c r="E1794" i="1"/>
  <c r="D1793" i="1"/>
  <c r="C1793" i="1" s="1"/>
  <c r="D1792" i="1"/>
  <c r="C1792" i="1" s="1"/>
  <c r="D1791" i="1"/>
  <c r="C1791" i="1" s="1"/>
  <c r="D1790" i="1"/>
  <c r="C1790" i="1" s="1"/>
  <c r="D1789" i="1"/>
  <c r="C1789" i="1" s="1"/>
  <c r="D1788" i="1"/>
  <c r="C1788" i="1" s="1"/>
  <c r="D1787" i="1"/>
  <c r="C1787" i="1" s="1"/>
  <c r="D1786" i="1"/>
  <c r="C1786" i="1" s="1"/>
  <c r="D1785" i="1"/>
  <c r="S1783" i="1"/>
  <c r="R1783" i="1"/>
  <c r="Q1783" i="1"/>
  <c r="P1783" i="1"/>
  <c r="O1783" i="1"/>
  <c r="M1783" i="1"/>
  <c r="L1783" i="1"/>
  <c r="K1783" i="1"/>
  <c r="J1783" i="1"/>
  <c r="I1783" i="1"/>
  <c r="H1783" i="1"/>
  <c r="G1783" i="1"/>
  <c r="F1783" i="1"/>
  <c r="E1783" i="1"/>
  <c r="D1782" i="1"/>
  <c r="C1782" i="1" s="1"/>
  <c r="S1780" i="1"/>
  <c r="R1780" i="1"/>
  <c r="Q1780" i="1"/>
  <c r="P1780" i="1"/>
  <c r="O1780" i="1"/>
  <c r="M1780" i="1"/>
  <c r="L1780" i="1"/>
  <c r="K1780" i="1"/>
  <c r="J1780" i="1"/>
  <c r="I1780" i="1"/>
  <c r="H1780" i="1"/>
  <c r="G1780" i="1"/>
  <c r="F1780" i="1"/>
  <c r="E1780" i="1"/>
  <c r="D1779" i="1"/>
  <c r="C1779" i="1" s="1"/>
  <c r="D1778" i="1"/>
  <c r="C1778" i="1" s="1"/>
  <c r="D1777" i="1"/>
  <c r="C1777" i="1" s="1"/>
  <c r="D1776" i="1"/>
  <c r="C1776" i="1" s="1"/>
  <c r="D1775" i="1"/>
  <c r="C1775" i="1" s="1"/>
  <c r="D1774" i="1"/>
  <c r="C1774" i="1" s="1"/>
  <c r="D1773" i="1"/>
  <c r="C1773" i="1" s="1"/>
  <c r="D1772" i="1"/>
  <c r="C1772" i="1" s="1"/>
  <c r="D1771" i="1"/>
  <c r="C1771" i="1" s="1"/>
  <c r="D1770" i="1"/>
  <c r="C1770" i="1" s="1"/>
  <c r="D1769" i="1"/>
  <c r="C1769" i="1" s="1"/>
  <c r="D1768" i="1"/>
  <c r="C1768" i="1" s="1"/>
  <c r="D1767" i="1"/>
  <c r="C1767" i="1" s="1"/>
  <c r="D1766" i="1"/>
  <c r="C1766" i="1" s="1"/>
  <c r="D1765" i="1"/>
  <c r="C1765" i="1" s="1"/>
  <c r="D1764" i="1"/>
  <c r="C1764" i="1" s="1"/>
  <c r="D1763" i="1"/>
  <c r="C1763" i="1" s="1"/>
  <c r="D1762" i="1"/>
  <c r="C1762" i="1" s="1"/>
  <c r="D1761" i="1"/>
  <c r="C1761" i="1" s="1"/>
  <c r="D1760" i="1"/>
  <c r="C1760" i="1" s="1"/>
  <c r="D1759" i="1"/>
  <c r="C1759" i="1" s="1"/>
  <c r="D1758" i="1"/>
  <c r="C1758" i="1" s="1"/>
  <c r="D1757" i="1"/>
  <c r="C1757" i="1" s="1"/>
  <c r="D1756" i="1"/>
  <c r="C1756" i="1" s="1"/>
  <c r="D1755" i="1"/>
  <c r="C1755" i="1" s="1"/>
  <c r="D1754" i="1"/>
  <c r="C1754" i="1" s="1"/>
  <c r="D1753" i="1"/>
  <c r="C1753" i="1" s="1"/>
  <c r="D1752" i="1"/>
  <c r="S1750" i="1"/>
  <c r="R1750" i="1"/>
  <c r="Q1750" i="1"/>
  <c r="P1750" i="1"/>
  <c r="O1750" i="1"/>
  <c r="M1750" i="1"/>
  <c r="L1750" i="1"/>
  <c r="K1750" i="1"/>
  <c r="J1750" i="1"/>
  <c r="I1750" i="1"/>
  <c r="H1750" i="1"/>
  <c r="G1750" i="1"/>
  <c r="F1750" i="1"/>
  <c r="E1750" i="1"/>
  <c r="D1749" i="1"/>
  <c r="C1749" i="1" s="1"/>
  <c r="D1748" i="1"/>
  <c r="C1748" i="1" s="1"/>
  <c r="D1747" i="1"/>
  <c r="C1747" i="1" s="1"/>
  <c r="D1746" i="1"/>
  <c r="C1746" i="1" s="1"/>
  <c r="D1745" i="1"/>
  <c r="S1743" i="1"/>
  <c r="R1743" i="1"/>
  <c r="Q1743" i="1"/>
  <c r="P1743" i="1"/>
  <c r="O1743" i="1"/>
  <c r="M1743" i="1"/>
  <c r="L1743" i="1"/>
  <c r="K1743" i="1"/>
  <c r="J1743" i="1"/>
  <c r="I1743" i="1"/>
  <c r="H1743" i="1"/>
  <c r="G1743" i="1"/>
  <c r="F1743" i="1"/>
  <c r="E1743" i="1"/>
  <c r="D1742" i="1"/>
  <c r="C1742" i="1" s="1"/>
  <c r="D1741" i="1"/>
  <c r="C1741" i="1" s="1"/>
  <c r="D1740" i="1"/>
  <c r="C1740" i="1" s="1"/>
  <c r="D1739" i="1"/>
  <c r="C1739" i="1" s="1"/>
  <c r="D1738" i="1"/>
  <c r="C1738" i="1" s="1"/>
  <c r="D1737" i="1"/>
  <c r="C1737" i="1" s="1"/>
  <c r="D1736" i="1"/>
  <c r="C1736" i="1" s="1"/>
  <c r="D1735" i="1"/>
  <c r="C1735" i="1" s="1"/>
  <c r="D1734" i="1"/>
  <c r="C1734" i="1" s="1"/>
  <c r="D1733" i="1"/>
  <c r="C1733" i="1" s="1"/>
  <c r="D1732" i="1"/>
  <c r="C1732" i="1" s="1"/>
  <c r="D1731" i="1"/>
  <c r="C1731" i="1" s="1"/>
  <c r="D1730" i="1"/>
  <c r="C1730" i="1" s="1"/>
  <c r="D1729" i="1"/>
  <c r="C1729" i="1" s="1"/>
  <c r="D1728" i="1"/>
  <c r="C1728" i="1" s="1"/>
  <c r="D1727" i="1"/>
  <c r="C1727" i="1" s="1"/>
  <c r="D1726" i="1"/>
  <c r="C1726" i="1" s="1"/>
  <c r="D1725" i="1"/>
  <c r="C1725" i="1" s="1"/>
  <c r="D1724" i="1"/>
  <c r="C1724" i="1" s="1"/>
  <c r="D1723" i="1"/>
  <c r="C1723" i="1" s="1"/>
  <c r="D1722" i="1"/>
  <c r="C1722" i="1" s="1"/>
  <c r="D1721" i="1"/>
  <c r="C1721" i="1" s="1"/>
  <c r="D1720" i="1"/>
  <c r="C1720" i="1" s="1"/>
  <c r="D1719" i="1"/>
  <c r="C1719" i="1" s="1"/>
  <c r="D1718" i="1"/>
  <c r="C1718" i="1" s="1"/>
  <c r="D1717" i="1"/>
  <c r="C1717" i="1" s="1"/>
  <c r="D1716" i="1"/>
  <c r="C1716" i="1" s="1"/>
  <c r="D1715" i="1"/>
  <c r="C1715" i="1" s="1"/>
  <c r="D1714" i="1"/>
  <c r="C1714" i="1" s="1"/>
  <c r="D1713" i="1"/>
  <c r="C1713" i="1" s="1"/>
  <c r="D1712" i="1"/>
  <c r="C1712" i="1" s="1"/>
  <c r="D1711" i="1"/>
  <c r="C1711" i="1" s="1"/>
  <c r="D1710" i="1"/>
  <c r="C1710" i="1" s="1"/>
  <c r="D1709" i="1"/>
  <c r="C1709" i="1" s="1"/>
  <c r="D1708" i="1"/>
  <c r="C1708" i="1" s="1"/>
  <c r="D1707" i="1"/>
  <c r="C1707" i="1" s="1"/>
  <c r="D1706" i="1"/>
  <c r="C1706" i="1" s="1"/>
  <c r="D1705" i="1"/>
  <c r="C1705" i="1" s="1"/>
  <c r="D1704" i="1"/>
  <c r="C1704" i="1" s="1"/>
  <c r="D1703" i="1"/>
  <c r="C1703" i="1" s="1"/>
  <c r="D1702" i="1"/>
  <c r="C1702" i="1" s="1"/>
  <c r="D1701" i="1"/>
  <c r="C1701" i="1" s="1"/>
  <c r="D1700" i="1"/>
  <c r="C1700" i="1" s="1"/>
  <c r="D1699" i="1"/>
  <c r="C1699" i="1" s="1"/>
  <c r="D1698" i="1"/>
  <c r="C1698" i="1" s="1"/>
  <c r="D1697" i="1"/>
  <c r="C1697" i="1" s="1"/>
  <c r="D1696" i="1"/>
  <c r="C1696" i="1" s="1"/>
  <c r="D1695" i="1"/>
  <c r="C1695" i="1" s="1"/>
  <c r="D1694" i="1"/>
  <c r="C1694" i="1" s="1"/>
  <c r="D1693" i="1"/>
  <c r="C1693" i="1" s="1"/>
  <c r="D1692" i="1"/>
  <c r="C1692" i="1" s="1"/>
  <c r="D1691" i="1"/>
  <c r="C1691" i="1" s="1"/>
  <c r="D1690" i="1"/>
  <c r="C1690" i="1" s="1"/>
  <c r="D1689" i="1"/>
  <c r="C1689" i="1" s="1"/>
  <c r="D1688" i="1"/>
  <c r="C1688" i="1" s="1"/>
  <c r="D1687" i="1"/>
  <c r="C1687" i="1" s="1"/>
  <c r="D1686" i="1"/>
  <c r="S1684" i="1"/>
  <c r="R1684" i="1"/>
  <c r="Q1684" i="1"/>
  <c r="P1684" i="1"/>
  <c r="O1684" i="1"/>
  <c r="M1684" i="1"/>
  <c r="L1684" i="1"/>
  <c r="K1684" i="1"/>
  <c r="J1684" i="1"/>
  <c r="I1684" i="1"/>
  <c r="H1684" i="1"/>
  <c r="G1684" i="1"/>
  <c r="F1684" i="1"/>
  <c r="E1684" i="1"/>
  <c r="D1683" i="1"/>
  <c r="C1683" i="1" s="1"/>
  <c r="D1682" i="1"/>
  <c r="C1682" i="1" s="1"/>
  <c r="D1681" i="1"/>
  <c r="C1681" i="1" s="1"/>
  <c r="D1680" i="1"/>
  <c r="C1680" i="1" s="1"/>
  <c r="D1679" i="1"/>
  <c r="C1679" i="1" s="1"/>
  <c r="D1678" i="1"/>
  <c r="C1678" i="1" s="1"/>
  <c r="D1677" i="1"/>
  <c r="C1677" i="1" s="1"/>
  <c r="D1676" i="1"/>
  <c r="C1676" i="1" s="1"/>
  <c r="D1675" i="1"/>
  <c r="C1675" i="1" s="1"/>
  <c r="D1674" i="1"/>
  <c r="C1674" i="1" s="1"/>
  <c r="D1673" i="1"/>
  <c r="C1673" i="1" s="1"/>
  <c r="D1672" i="1"/>
  <c r="C1672" i="1" s="1"/>
  <c r="D1671" i="1"/>
  <c r="C1671" i="1" s="1"/>
  <c r="D1670" i="1"/>
  <c r="C1670" i="1" s="1"/>
  <c r="D1669" i="1"/>
  <c r="C1669" i="1" s="1"/>
  <c r="D1668" i="1"/>
  <c r="C1668" i="1" s="1"/>
  <c r="D1667" i="1"/>
  <c r="C1667" i="1" s="1"/>
  <c r="D1666" i="1"/>
  <c r="C1666" i="1" s="1"/>
  <c r="D1665" i="1"/>
  <c r="C1665" i="1" s="1"/>
  <c r="D1664" i="1"/>
  <c r="S1662" i="1"/>
  <c r="R1662" i="1"/>
  <c r="Q1662" i="1"/>
  <c r="P1662" i="1"/>
  <c r="O1662" i="1"/>
  <c r="M1662" i="1"/>
  <c r="L1662" i="1"/>
  <c r="K1662" i="1"/>
  <c r="J1662" i="1"/>
  <c r="I1662" i="1"/>
  <c r="H1662" i="1"/>
  <c r="G1662" i="1"/>
  <c r="F1662" i="1"/>
  <c r="E1662" i="1"/>
  <c r="D1661" i="1"/>
  <c r="C1661" i="1" s="1"/>
  <c r="D1660" i="1"/>
  <c r="C1660" i="1" s="1"/>
  <c r="D1659" i="1"/>
  <c r="C1659" i="1" s="1"/>
  <c r="D1658" i="1"/>
  <c r="C1658" i="1" s="1"/>
  <c r="D1657" i="1"/>
  <c r="C1657" i="1" s="1"/>
  <c r="D1656" i="1"/>
  <c r="C1656" i="1" s="1"/>
  <c r="D1655" i="1"/>
  <c r="C1655" i="1" s="1"/>
  <c r="D1654" i="1"/>
  <c r="C1654" i="1" s="1"/>
  <c r="D1653" i="1"/>
  <c r="C1653" i="1" s="1"/>
  <c r="D1652" i="1"/>
  <c r="C1652" i="1" s="1"/>
  <c r="D1651" i="1"/>
  <c r="C1651" i="1" s="1"/>
  <c r="D1650" i="1"/>
  <c r="C1650" i="1" s="1"/>
  <c r="D1649" i="1"/>
  <c r="C1649" i="1" s="1"/>
  <c r="D1648" i="1"/>
  <c r="C1648" i="1" s="1"/>
  <c r="D1647" i="1"/>
  <c r="C1647" i="1" s="1"/>
  <c r="D1646" i="1"/>
  <c r="C1646" i="1" s="1"/>
  <c r="D1645" i="1"/>
  <c r="C1645" i="1" s="1"/>
  <c r="D1644" i="1"/>
  <c r="C1644" i="1" s="1"/>
  <c r="D1643" i="1"/>
  <c r="C1643" i="1" s="1"/>
  <c r="D1642" i="1"/>
  <c r="C1642" i="1" s="1"/>
  <c r="D1641" i="1"/>
  <c r="C1641" i="1" s="1"/>
  <c r="D1640" i="1"/>
  <c r="C1640" i="1" s="1"/>
  <c r="D1639" i="1"/>
  <c r="C1639" i="1" s="1"/>
  <c r="D1638" i="1"/>
  <c r="C1638" i="1" s="1"/>
  <c r="D1637" i="1"/>
  <c r="C1637" i="1" s="1"/>
  <c r="D1636" i="1"/>
  <c r="C1636" i="1" s="1"/>
  <c r="D1635" i="1"/>
  <c r="C1635" i="1" s="1"/>
  <c r="D1634" i="1"/>
  <c r="C1634" i="1" s="1"/>
  <c r="D1633" i="1"/>
  <c r="C1633" i="1" s="1"/>
  <c r="D1632" i="1"/>
  <c r="C1632" i="1" s="1"/>
  <c r="D1631" i="1"/>
  <c r="C1631" i="1" s="1"/>
  <c r="D1630" i="1"/>
  <c r="C1630" i="1" s="1"/>
  <c r="D1629" i="1"/>
  <c r="C1629" i="1" s="1"/>
  <c r="D1628" i="1"/>
  <c r="C1628" i="1" s="1"/>
  <c r="D1627" i="1"/>
  <c r="C1627" i="1" s="1"/>
  <c r="D1626" i="1"/>
  <c r="C1626" i="1" s="1"/>
  <c r="D1625" i="1"/>
  <c r="C1625" i="1" s="1"/>
  <c r="D1624" i="1"/>
  <c r="C1624" i="1" s="1"/>
  <c r="D1623" i="1"/>
  <c r="C1623" i="1" s="1"/>
  <c r="D1622" i="1"/>
  <c r="C1622" i="1" s="1"/>
  <c r="D1621" i="1"/>
  <c r="C1621" i="1" s="1"/>
  <c r="D1620" i="1"/>
  <c r="C1620" i="1" s="1"/>
  <c r="D1619" i="1"/>
  <c r="C1619" i="1" s="1"/>
  <c r="D1618" i="1"/>
  <c r="C1618" i="1" s="1"/>
  <c r="D1617" i="1"/>
  <c r="C1617" i="1" s="1"/>
  <c r="D1616" i="1"/>
  <c r="C1616" i="1" s="1"/>
  <c r="D1615" i="1"/>
  <c r="C1615" i="1" s="1"/>
  <c r="S1613" i="1"/>
  <c r="R1613" i="1"/>
  <c r="Q1613" i="1"/>
  <c r="P1613" i="1"/>
  <c r="O1613" i="1"/>
  <c r="M1613" i="1"/>
  <c r="L1613" i="1"/>
  <c r="K1613" i="1"/>
  <c r="J1613" i="1"/>
  <c r="I1613" i="1"/>
  <c r="H1613" i="1"/>
  <c r="G1613" i="1"/>
  <c r="F1613" i="1"/>
  <c r="E1613" i="1"/>
  <c r="D1612" i="1"/>
  <c r="C1612" i="1" s="1"/>
  <c r="D1611" i="1"/>
  <c r="C1611" i="1" s="1"/>
  <c r="D1610" i="1"/>
  <c r="C1610" i="1" s="1"/>
  <c r="D1609" i="1"/>
  <c r="C1609" i="1" s="1"/>
  <c r="D1608" i="1"/>
  <c r="C1608" i="1" s="1"/>
  <c r="D1607" i="1"/>
  <c r="C1607" i="1" s="1"/>
  <c r="D1606" i="1"/>
  <c r="C1606" i="1" s="1"/>
  <c r="S1604" i="1"/>
  <c r="R1604" i="1"/>
  <c r="Q1604" i="1"/>
  <c r="P1604" i="1"/>
  <c r="O1604" i="1"/>
  <c r="M1604" i="1"/>
  <c r="L1604" i="1"/>
  <c r="K1604" i="1"/>
  <c r="J1604" i="1"/>
  <c r="I1604" i="1"/>
  <c r="H1604" i="1"/>
  <c r="G1604" i="1"/>
  <c r="F1604" i="1"/>
  <c r="E1604" i="1"/>
  <c r="D1602" i="1"/>
  <c r="C1602" i="1" s="1"/>
  <c r="D1601" i="1"/>
  <c r="C1601" i="1" s="1"/>
  <c r="D1600" i="1"/>
  <c r="C1600" i="1" s="1"/>
  <c r="D1599" i="1"/>
  <c r="C1599" i="1" s="1"/>
  <c r="D1598" i="1"/>
  <c r="C1598" i="1" s="1"/>
  <c r="D1597" i="1"/>
  <c r="C1597" i="1" s="1"/>
  <c r="D1603" i="1"/>
  <c r="C1603" i="1" s="1"/>
  <c r="D1596" i="1"/>
  <c r="C1596" i="1" s="1"/>
  <c r="D1595" i="1"/>
  <c r="C1595" i="1" s="1"/>
  <c r="D1594" i="1"/>
  <c r="C1594" i="1" s="1"/>
  <c r="D1593" i="1"/>
  <c r="C1593" i="1" s="1"/>
  <c r="D1592" i="1"/>
  <c r="S1590" i="1"/>
  <c r="R1590" i="1"/>
  <c r="Q1590" i="1"/>
  <c r="P1590" i="1"/>
  <c r="O1590" i="1"/>
  <c r="M1590" i="1"/>
  <c r="L1590" i="1"/>
  <c r="K1590" i="1"/>
  <c r="J1590" i="1"/>
  <c r="I1590" i="1"/>
  <c r="H1590" i="1"/>
  <c r="G1590" i="1"/>
  <c r="F1590" i="1"/>
  <c r="E1590" i="1"/>
  <c r="D1589" i="1"/>
  <c r="C1589" i="1" s="1"/>
  <c r="D1588" i="1"/>
  <c r="C1588" i="1" s="1"/>
  <c r="D1587" i="1"/>
  <c r="C1587" i="1" s="1"/>
  <c r="D1586" i="1"/>
  <c r="C1586" i="1" s="1"/>
  <c r="D1585" i="1"/>
  <c r="C1585" i="1" s="1"/>
  <c r="D1584" i="1"/>
  <c r="C1584" i="1" s="1"/>
  <c r="D1583" i="1"/>
  <c r="C1583" i="1" s="1"/>
  <c r="D1582" i="1"/>
  <c r="C1582" i="1" s="1"/>
  <c r="D1581" i="1"/>
  <c r="C1581" i="1" s="1"/>
  <c r="D1580" i="1"/>
  <c r="C1580" i="1" s="1"/>
  <c r="D1579" i="1"/>
  <c r="C1579" i="1" s="1"/>
  <c r="D1578" i="1"/>
  <c r="C1578" i="1" s="1"/>
  <c r="D1577" i="1"/>
  <c r="C1577" i="1" s="1"/>
  <c r="D1576" i="1"/>
  <c r="C1576" i="1" s="1"/>
  <c r="D1575" i="1"/>
  <c r="C1575" i="1" s="1"/>
  <c r="D1574" i="1"/>
  <c r="C1574" i="1" s="1"/>
  <c r="D1573" i="1"/>
  <c r="C1573" i="1" s="1"/>
  <c r="D1572" i="1"/>
  <c r="C1572" i="1" s="1"/>
  <c r="D1571" i="1"/>
  <c r="C1571" i="1" s="1"/>
  <c r="D1570" i="1"/>
  <c r="C1570" i="1" s="1"/>
  <c r="S1568" i="1"/>
  <c r="R1568" i="1"/>
  <c r="Q1568" i="1"/>
  <c r="P1568" i="1"/>
  <c r="O1568" i="1"/>
  <c r="M1568" i="1"/>
  <c r="L1568" i="1"/>
  <c r="K1568" i="1"/>
  <c r="J1568" i="1"/>
  <c r="I1568" i="1"/>
  <c r="H1568" i="1"/>
  <c r="G1568" i="1"/>
  <c r="F1568" i="1"/>
  <c r="E1568" i="1"/>
  <c r="D1567" i="1"/>
  <c r="C1567" i="1" s="1"/>
  <c r="D1566" i="1"/>
  <c r="C1566" i="1" s="1"/>
  <c r="D1565" i="1"/>
  <c r="C1565" i="1" s="1"/>
  <c r="D1564" i="1"/>
  <c r="C1564" i="1" s="1"/>
  <c r="D1563" i="1"/>
  <c r="C1563" i="1" s="1"/>
  <c r="D1562" i="1"/>
  <c r="C1562" i="1" s="1"/>
  <c r="D1561" i="1"/>
  <c r="C1561" i="1" s="1"/>
  <c r="D1560" i="1"/>
  <c r="C1560" i="1" s="1"/>
  <c r="S1558" i="1"/>
  <c r="R1558" i="1"/>
  <c r="Q1558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7" i="1"/>
  <c r="C1557" i="1" s="1"/>
  <c r="D1556" i="1"/>
  <c r="C1556" i="1" s="1"/>
  <c r="D1555" i="1"/>
  <c r="A1553" i="1"/>
  <c r="S1551" i="1"/>
  <c r="R1551" i="1"/>
  <c r="Q1551" i="1"/>
  <c r="P1551" i="1"/>
  <c r="O1551" i="1"/>
  <c r="M1551" i="1"/>
  <c r="L1551" i="1"/>
  <c r="K1551" i="1"/>
  <c r="J1551" i="1"/>
  <c r="I1551" i="1"/>
  <c r="H1551" i="1"/>
  <c r="G1551" i="1"/>
  <c r="F1551" i="1"/>
  <c r="E1551" i="1"/>
  <c r="D1550" i="1"/>
  <c r="C1550" i="1" s="1"/>
  <c r="D1549" i="1"/>
  <c r="C1549" i="1" s="1"/>
  <c r="D1548" i="1"/>
  <c r="C1548" i="1" s="1"/>
  <c r="D1547" i="1"/>
  <c r="C1547" i="1" s="1"/>
  <c r="D1545" i="1"/>
  <c r="C1545" i="1" s="1"/>
  <c r="C1544" i="1"/>
  <c r="C1543" i="1"/>
  <c r="C1542" i="1"/>
  <c r="C1541" i="1"/>
  <c r="C1540" i="1"/>
  <c r="D1539" i="1"/>
  <c r="C1539" i="1" s="1"/>
  <c r="D1538" i="1"/>
  <c r="C1538" i="1" s="1"/>
  <c r="C1537" i="1"/>
  <c r="C1536" i="1"/>
  <c r="C1535" i="1"/>
  <c r="C1534" i="1"/>
  <c r="C1532" i="1"/>
  <c r="C1531" i="1"/>
  <c r="D1529" i="1"/>
  <c r="C1529" i="1" s="1"/>
  <c r="D1528" i="1"/>
  <c r="C1528" i="1" s="1"/>
  <c r="D1527" i="1"/>
  <c r="C1527" i="1" s="1"/>
  <c r="D1526" i="1"/>
  <c r="C1526" i="1" s="1"/>
  <c r="D1520" i="1"/>
  <c r="C1520" i="1" s="1"/>
  <c r="D1519" i="1"/>
  <c r="C1519" i="1" s="1"/>
  <c r="D1518" i="1"/>
  <c r="C1518" i="1" s="1"/>
  <c r="C1517" i="1"/>
  <c r="D1516" i="1"/>
  <c r="C1516" i="1" s="1"/>
  <c r="D1515" i="1"/>
  <c r="C1515" i="1" s="1"/>
  <c r="D1514" i="1"/>
  <c r="C1514" i="1" s="1"/>
  <c r="D1513" i="1"/>
  <c r="C1513" i="1" s="1"/>
  <c r="D1512" i="1"/>
  <c r="C1512" i="1" s="1"/>
  <c r="D1511" i="1"/>
  <c r="C1511" i="1" s="1"/>
  <c r="D1510" i="1"/>
  <c r="C1510" i="1" s="1"/>
  <c r="D1509" i="1"/>
  <c r="C1509" i="1" s="1"/>
  <c r="D1508" i="1"/>
  <c r="C1508" i="1" s="1"/>
  <c r="D1507" i="1"/>
  <c r="C1507" i="1" s="1"/>
  <c r="C1506" i="1"/>
  <c r="D1505" i="1"/>
  <c r="C1505" i="1" s="1"/>
  <c r="C1504" i="1"/>
  <c r="C1503" i="1"/>
  <c r="D1502" i="1"/>
  <c r="C1502" i="1" s="1"/>
  <c r="D1501" i="1"/>
  <c r="C1501" i="1" s="1"/>
  <c r="D1500" i="1"/>
  <c r="C1500" i="1" s="1"/>
  <c r="C1498" i="1"/>
  <c r="D1497" i="1"/>
  <c r="C1497" i="1" s="1"/>
  <c r="D1496" i="1"/>
  <c r="C1496" i="1" s="1"/>
  <c r="D1494" i="1"/>
  <c r="C1494" i="1" s="1"/>
  <c r="D1493" i="1"/>
  <c r="C1493" i="1" s="1"/>
  <c r="D1492" i="1"/>
  <c r="C1492" i="1" s="1"/>
  <c r="D1491" i="1"/>
  <c r="C1491" i="1" s="1"/>
  <c r="D1490" i="1"/>
  <c r="C1490" i="1" s="1"/>
  <c r="D1489" i="1"/>
  <c r="C1489" i="1" s="1"/>
  <c r="D1488" i="1"/>
  <c r="C1488" i="1" s="1"/>
  <c r="D1487" i="1"/>
  <c r="C1487" i="1" s="1"/>
  <c r="C1486" i="1"/>
  <c r="C1485" i="1"/>
  <c r="C1484" i="1"/>
  <c r="D1483" i="1"/>
  <c r="C1483" i="1" s="1"/>
  <c r="D1482" i="1"/>
  <c r="C1482" i="1" s="1"/>
  <c r="C1481" i="1"/>
  <c r="D1480" i="1"/>
  <c r="C1480" i="1" s="1"/>
  <c r="D1479" i="1"/>
  <c r="C1479" i="1" s="1"/>
  <c r="D1478" i="1"/>
  <c r="C1478" i="1" s="1"/>
  <c r="D1477" i="1"/>
  <c r="C1477" i="1" s="1"/>
  <c r="C1476" i="1"/>
  <c r="D1475" i="1"/>
  <c r="C1475" i="1" s="1"/>
  <c r="C1474" i="1"/>
  <c r="C1473" i="1"/>
  <c r="D1472" i="1"/>
  <c r="C1472" i="1" s="1"/>
  <c r="D1471" i="1"/>
  <c r="C1471" i="1" s="1"/>
  <c r="D1470" i="1"/>
  <c r="C1470" i="1" s="1"/>
  <c r="D1469" i="1"/>
  <c r="C1469" i="1" s="1"/>
  <c r="C1468" i="1"/>
  <c r="C1467" i="1"/>
  <c r="D1466" i="1"/>
  <c r="C1466" i="1" s="1"/>
  <c r="D1465" i="1"/>
  <c r="C1465" i="1" s="1"/>
  <c r="D1464" i="1"/>
  <c r="C1464" i="1" s="1"/>
  <c r="D1462" i="1"/>
  <c r="C1462" i="1" s="1"/>
  <c r="D1461" i="1"/>
  <c r="C1461" i="1" s="1"/>
  <c r="D1460" i="1"/>
  <c r="C1459" i="1"/>
  <c r="C1458" i="1"/>
  <c r="S1456" i="1"/>
  <c r="R1456" i="1"/>
  <c r="Q1456" i="1"/>
  <c r="P1456" i="1"/>
  <c r="O1456" i="1"/>
  <c r="M1456" i="1"/>
  <c r="L1456" i="1"/>
  <c r="K1456" i="1"/>
  <c r="J1456" i="1"/>
  <c r="I1456" i="1"/>
  <c r="H1456" i="1"/>
  <c r="F1456" i="1"/>
  <c r="E1456" i="1"/>
  <c r="D1455" i="1"/>
  <c r="C1455" i="1" s="1"/>
  <c r="D1454" i="1"/>
  <c r="C1454" i="1" s="1"/>
  <c r="D1453" i="1"/>
  <c r="C1453" i="1" s="1"/>
  <c r="D1452" i="1"/>
  <c r="C1452" i="1" s="1"/>
  <c r="D1451" i="1"/>
  <c r="C1451" i="1" s="1"/>
  <c r="G1450" i="1"/>
  <c r="D1449" i="1"/>
  <c r="C1449" i="1" s="1"/>
  <c r="D1448" i="1"/>
  <c r="C1448" i="1" s="1"/>
  <c r="D1447" i="1"/>
  <c r="C1447" i="1" s="1"/>
  <c r="D1446" i="1"/>
  <c r="C1446" i="1" s="1"/>
  <c r="D1442" i="1"/>
  <c r="C1442" i="1" s="1"/>
  <c r="D1441" i="1"/>
  <c r="C1441" i="1" s="1"/>
  <c r="D1440" i="1"/>
  <c r="C1440" i="1" s="1"/>
  <c r="D1439" i="1"/>
  <c r="C1439" i="1" s="1"/>
  <c r="D1438" i="1"/>
  <c r="C1438" i="1" s="1"/>
  <c r="D1437" i="1"/>
  <c r="C1437" i="1" s="1"/>
  <c r="D1436" i="1"/>
  <c r="C1436" i="1" s="1"/>
  <c r="C1435" i="1"/>
  <c r="D1433" i="1"/>
  <c r="C1433" i="1" s="1"/>
  <c r="D1432" i="1"/>
  <c r="C1432" i="1" s="1"/>
  <c r="D1431" i="1"/>
  <c r="C1431" i="1" s="1"/>
  <c r="D1430" i="1"/>
  <c r="C1430" i="1" s="1"/>
  <c r="D1429" i="1"/>
  <c r="C1429" i="1" s="1"/>
  <c r="D1427" i="1"/>
  <c r="C1427" i="1" s="1"/>
  <c r="D1426" i="1"/>
  <c r="C1426" i="1" s="1"/>
  <c r="D1424" i="1"/>
  <c r="C1424" i="1" s="1"/>
  <c r="D1423" i="1"/>
  <c r="C1423" i="1" s="1"/>
  <c r="D1422" i="1"/>
  <c r="C1422" i="1" s="1"/>
  <c r="D1421" i="1"/>
  <c r="C1421" i="1" s="1"/>
  <c r="C1420" i="1"/>
  <c r="C1419" i="1"/>
  <c r="C1417" i="1"/>
  <c r="C1416" i="1"/>
  <c r="C1415" i="1"/>
  <c r="C1414" i="1"/>
  <c r="C1413" i="1"/>
  <c r="C1412" i="1"/>
  <c r="C1411" i="1"/>
  <c r="C1410" i="1"/>
  <c r="C1409" i="1"/>
  <c r="C1408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D1391" i="1"/>
  <c r="C1391" i="1" s="1"/>
  <c r="D1390" i="1"/>
  <c r="C1390" i="1" s="1"/>
  <c r="D1387" i="1"/>
  <c r="C1387" i="1" s="1"/>
  <c r="C1386" i="1"/>
  <c r="D1385" i="1"/>
  <c r="C1385" i="1" s="1"/>
  <c r="D1384" i="1"/>
  <c r="C1384" i="1" s="1"/>
  <c r="D1383" i="1"/>
  <c r="C1383" i="1" s="1"/>
  <c r="D1382" i="1"/>
  <c r="C1382" i="1" s="1"/>
  <c r="D1381" i="1"/>
  <c r="C1381" i="1" s="1"/>
  <c r="C1380" i="1"/>
  <c r="D1379" i="1"/>
  <c r="C1379" i="1" s="1"/>
  <c r="D1378" i="1"/>
  <c r="C1378" i="1" s="1"/>
  <c r="D1377" i="1"/>
  <c r="S1375" i="1"/>
  <c r="R1375" i="1"/>
  <c r="Q1375" i="1"/>
  <c r="P1375" i="1"/>
  <c r="O1375" i="1"/>
  <c r="M1375" i="1"/>
  <c r="L1375" i="1"/>
  <c r="K1375" i="1"/>
  <c r="J1375" i="1"/>
  <c r="I1375" i="1"/>
  <c r="H1375" i="1"/>
  <c r="G1375" i="1"/>
  <c r="F1375" i="1"/>
  <c r="E1375" i="1"/>
  <c r="C1374" i="1"/>
  <c r="D1373" i="1"/>
  <c r="C1373" i="1" s="1"/>
  <c r="D1372" i="1"/>
  <c r="C1372" i="1" s="1"/>
  <c r="D1371" i="1"/>
  <c r="C1371" i="1" s="1"/>
  <c r="D1370" i="1"/>
  <c r="C1370" i="1" s="1"/>
  <c r="D1369" i="1"/>
  <c r="C1369" i="1" s="1"/>
  <c r="D1368" i="1"/>
  <c r="C1368" i="1" s="1"/>
  <c r="C1365" i="1"/>
  <c r="C1364" i="1"/>
  <c r="D1363" i="1"/>
  <c r="C1363" i="1" s="1"/>
  <c r="D1361" i="1"/>
  <c r="C1361" i="1" s="1"/>
  <c r="D1355" i="1"/>
  <c r="C1355" i="1" s="1"/>
  <c r="D1354" i="1"/>
  <c r="C1354" i="1" s="1"/>
  <c r="D1352" i="1"/>
  <c r="D1351" i="1"/>
  <c r="C1351" i="1" s="1"/>
  <c r="S1349" i="1"/>
  <c r="R1349" i="1"/>
  <c r="Q1349" i="1"/>
  <c r="P1349" i="1"/>
  <c r="O1349" i="1"/>
  <c r="M1349" i="1"/>
  <c r="L1349" i="1"/>
  <c r="K1349" i="1"/>
  <c r="J1349" i="1"/>
  <c r="I1349" i="1"/>
  <c r="H1349" i="1"/>
  <c r="G1349" i="1"/>
  <c r="F1349" i="1"/>
  <c r="D1348" i="1"/>
  <c r="C1348" i="1" s="1"/>
  <c r="D1347" i="1"/>
  <c r="C1347" i="1" s="1"/>
  <c r="D1346" i="1"/>
  <c r="C1346" i="1" s="1"/>
  <c r="D1345" i="1"/>
  <c r="C1345" i="1" s="1"/>
  <c r="D1344" i="1"/>
  <c r="C1344" i="1" s="1"/>
  <c r="D1343" i="1"/>
  <c r="C1343" i="1" s="1"/>
  <c r="D1342" i="1"/>
  <c r="C1342" i="1" s="1"/>
  <c r="D1339" i="1"/>
  <c r="C1339" i="1" s="1"/>
  <c r="D1338" i="1"/>
  <c r="C1338" i="1" s="1"/>
  <c r="C1336" i="1"/>
  <c r="C1335" i="1"/>
  <c r="C1334" i="1"/>
  <c r="E1333" i="1"/>
  <c r="D1333" i="1"/>
  <c r="D1332" i="1"/>
  <c r="C1332" i="1" s="1"/>
  <c r="C1331" i="1"/>
  <c r="C1330" i="1"/>
  <c r="C1329" i="1"/>
  <c r="C1328" i="1"/>
  <c r="C1327" i="1"/>
  <c r="C1326" i="1"/>
  <c r="D1325" i="1"/>
  <c r="C1325" i="1" s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6" i="1"/>
  <c r="D1305" i="1"/>
  <c r="C1305" i="1" s="1"/>
  <c r="D1304" i="1"/>
  <c r="C1304" i="1" s="1"/>
  <c r="D1303" i="1"/>
  <c r="C1303" i="1" s="1"/>
  <c r="D1302" i="1"/>
  <c r="C1302" i="1" s="1"/>
  <c r="C1301" i="1"/>
  <c r="C1300" i="1"/>
  <c r="D1299" i="1"/>
  <c r="C1299" i="1" s="1"/>
  <c r="D1298" i="1"/>
  <c r="C1298" i="1" s="1"/>
  <c r="C1297" i="1"/>
  <c r="C1296" i="1"/>
  <c r="C1295" i="1"/>
  <c r="C1294" i="1"/>
  <c r="C1293" i="1"/>
  <c r="C1292" i="1"/>
  <c r="C1291" i="1"/>
  <c r="C1290" i="1"/>
  <c r="C1289" i="1"/>
  <c r="C1288" i="1"/>
  <c r="C1287" i="1"/>
  <c r="D1286" i="1"/>
  <c r="C1286" i="1" s="1"/>
  <c r="D1285" i="1"/>
  <c r="C1285" i="1" s="1"/>
  <c r="D1284" i="1"/>
  <c r="C1284" i="1" s="1"/>
  <c r="D1282" i="1"/>
  <c r="C1282" i="1" s="1"/>
  <c r="D1281" i="1"/>
  <c r="C1281" i="1" s="1"/>
  <c r="D1280" i="1"/>
  <c r="C1280" i="1" s="1"/>
  <c r="D1279" i="1"/>
  <c r="C1279" i="1" s="1"/>
  <c r="C1278" i="1"/>
  <c r="C1277" i="1"/>
  <c r="C1276" i="1"/>
  <c r="D1275" i="1"/>
  <c r="C1275" i="1" s="1"/>
  <c r="D1274" i="1"/>
  <c r="C1274" i="1" s="1"/>
  <c r="C1273" i="1"/>
  <c r="C1272" i="1"/>
  <c r="C1271" i="1"/>
  <c r="C1267" i="1"/>
  <c r="C1266" i="1"/>
  <c r="C1265" i="1"/>
  <c r="D1264" i="1"/>
  <c r="C1264" i="1" s="1"/>
  <c r="D1263" i="1"/>
  <c r="C1263" i="1" s="1"/>
  <c r="D1262" i="1"/>
  <c r="C1262" i="1" s="1"/>
  <c r="D1261" i="1"/>
  <c r="C1261" i="1" s="1"/>
  <c r="D1260" i="1"/>
  <c r="C1260" i="1" s="1"/>
  <c r="D1259" i="1"/>
  <c r="C1259" i="1" s="1"/>
  <c r="D1258" i="1"/>
  <c r="C1258" i="1" s="1"/>
  <c r="C1257" i="1"/>
  <c r="C1256" i="1"/>
  <c r="C1255" i="1"/>
  <c r="C1253" i="1"/>
  <c r="C1251" i="1"/>
  <c r="C1250" i="1"/>
  <c r="D1249" i="1"/>
  <c r="C1249" i="1" s="1"/>
  <c r="D1248" i="1"/>
  <c r="C1248" i="1" s="1"/>
  <c r="C1247" i="1"/>
  <c r="C1246" i="1"/>
  <c r="D1244" i="1"/>
  <c r="C1244" i="1" s="1"/>
  <c r="C1242" i="1"/>
  <c r="C1241" i="1"/>
  <c r="D1240" i="1"/>
  <c r="C1240" i="1" s="1"/>
  <c r="D1239" i="1"/>
  <c r="C1239" i="1" s="1"/>
  <c r="C1236" i="1"/>
  <c r="C1235" i="1"/>
  <c r="C1234" i="1"/>
  <c r="D1233" i="1"/>
  <c r="C1233" i="1" s="1"/>
  <c r="D1232" i="1"/>
  <c r="C1232" i="1" s="1"/>
  <c r="D1231" i="1"/>
  <c r="C1231" i="1" s="1"/>
  <c r="D1228" i="1"/>
  <c r="C1228" i="1" s="1"/>
  <c r="D1227" i="1"/>
  <c r="C1227" i="1" s="1"/>
  <c r="D1226" i="1"/>
  <c r="C1226" i="1" s="1"/>
  <c r="D1225" i="1"/>
  <c r="C1225" i="1" s="1"/>
  <c r="D1223" i="1"/>
  <c r="C1223" i="1" s="1"/>
  <c r="D1222" i="1"/>
  <c r="C1222" i="1" s="1"/>
  <c r="D1221" i="1"/>
  <c r="C1221" i="1" s="1"/>
  <c r="D1220" i="1"/>
  <c r="C1220" i="1" s="1"/>
  <c r="D1219" i="1"/>
  <c r="C1219" i="1" s="1"/>
  <c r="D1218" i="1"/>
  <c r="C1218" i="1" s="1"/>
  <c r="D1216" i="1"/>
  <c r="C1216" i="1" s="1"/>
  <c r="D1215" i="1"/>
  <c r="C1215" i="1" s="1"/>
  <c r="D1214" i="1"/>
  <c r="C1214" i="1" s="1"/>
  <c r="C1213" i="1"/>
  <c r="C1212" i="1"/>
  <c r="C1211" i="1"/>
  <c r="C1210" i="1"/>
  <c r="C1209" i="1"/>
  <c r="D1208" i="1"/>
  <c r="C1208" i="1" s="1"/>
  <c r="D1207" i="1"/>
  <c r="C1207" i="1" s="1"/>
  <c r="D1206" i="1"/>
  <c r="C1206" i="1" s="1"/>
  <c r="D1205" i="1"/>
  <c r="C1205" i="1" s="1"/>
  <c r="D1204" i="1"/>
  <c r="C1204" i="1" s="1"/>
  <c r="D1203" i="1"/>
  <c r="C1203" i="1" s="1"/>
  <c r="D1202" i="1"/>
  <c r="C1202" i="1" s="1"/>
  <c r="D1201" i="1"/>
  <c r="C1201" i="1" s="1"/>
  <c r="D1200" i="1"/>
  <c r="C1200" i="1" s="1"/>
  <c r="D1199" i="1"/>
  <c r="C1199" i="1" s="1"/>
  <c r="C1198" i="1"/>
  <c r="S1196" i="1"/>
  <c r="R1196" i="1"/>
  <c r="Q1196" i="1"/>
  <c r="P1196" i="1"/>
  <c r="O1196" i="1"/>
  <c r="M1196" i="1"/>
  <c r="L1196" i="1"/>
  <c r="K1196" i="1"/>
  <c r="J1196" i="1"/>
  <c r="I1196" i="1"/>
  <c r="H1196" i="1"/>
  <c r="G1196" i="1"/>
  <c r="F1196" i="1"/>
  <c r="E1196" i="1"/>
  <c r="D1195" i="1"/>
  <c r="C1195" i="1" s="1"/>
  <c r="D1193" i="1"/>
  <c r="C1193" i="1" s="1"/>
  <c r="D1192" i="1"/>
  <c r="C1192" i="1" s="1"/>
  <c r="D1191" i="1"/>
  <c r="C1191" i="1" s="1"/>
  <c r="D1190" i="1"/>
  <c r="S1188" i="1"/>
  <c r="R1188" i="1"/>
  <c r="Q1188" i="1"/>
  <c r="P1188" i="1"/>
  <c r="O1188" i="1"/>
  <c r="M1188" i="1"/>
  <c r="L1188" i="1"/>
  <c r="K1188" i="1"/>
  <c r="J1188" i="1"/>
  <c r="I1188" i="1"/>
  <c r="H1188" i="1"/>
  <c r="G1188" i="1"/>
  <c r="F1188" i="1"/>
  <c r="E1188" i="1"/>
  <c r="C1187" i="1"/>
  <c r="C1186" i="1"/>
  <c r="D1185" i="1"/>
  <c r="C1185" i="1" s="1"/>
  <c r="D1184" i="1"/>
  <c r="C1184" i="1" s="1"/>
  <c r="D1183" i="1"/>
  <c r="C1183" i="1" s="1"/>
  <c r="D1182" i="1"/>
  <c r="C1182" i="1" s="1"/>
  <c r="D1181" i="1"/>
  <c r="C1181" i="1" s="1"/>
  <c r="C1180" i="1"/>
  <c r="D1179" i="1"/>
  <c r="C1179" i="1" s="1"/>
  <c r="C1178" i="1"/>
  <c r="C1177" i="1"/>
  <c r="C1176" i="1"/>
  <c r="C1175" i="1"/>
  <c r="D1174" i="1"/>
  <c r="C1174" i="1" s="1"/>
  <c r="D1173" i="1"/>
  <c r="C1173" i="1" s="1"/>
  <c r="D1172" i="1"/>
  <c r="C1172" i="1" s="1"/>
  <c r="D1171" i="1"/>
  <c r="C1171" i="1" s="1"/>
  <c r="S1169" i="1"/>
  <c r="R1169" i="1"/>
  <c r="Q1169" i="1"/>
  <c r="P1169" i="1"/>
  <c r="O1169" i="1"/>
  <c r="M1169" i="1"/>
  <c r="L1169" i="1"/>
  <c r="K1169" i="1"/>
  <c r="J1169" i="1"/>
  <c r="I1169" i="1"/>
  <c r="H1169" i="1"/>
  <c r="G1169" i="1"/>
  <c r="F1169" i="1"/>
  <c r="E1169" i="1"/>
  <c r="D1168" i="1"/>
  <c r="C1168" i="1" s="1"/>
  <c r="D1167" i="1"/>
  <c r="C1167" i="1" s="1"/>
  <c r="D1166" i="1"/>
  <c r="C1166" i="1" s="1"/>
  <c r="D1165" i="1"/>
  <c r="C1165" i="1" s="1"/>
  <c r="D1164" i="1"/>
  <c r="C1164" i="1" s="1"/>
  <c r="C1162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D1144" i="1"/>
  <c r="C1144" i="1" s="1"/>
  <c r="D1143" i="1"/>
  <c r="C1143" i="1" s="1"/>
  <c r="D1142" i="1"/>
  <c r="C1142" i="1" s="1"/>
  <c r="D1141" i="1"/>
  <c r="C1141" i="1" s="1"/>
  <c r="D1140" i="1"/>
  <c r="C1140" i="1" s="1"/>
  <c r="D1139" i="1"/>
  <c r="C1139" i="1" s="1"/>
  <c r="D1138" i="1"/>
  <c r="C1138" i="1" s="1"/>
  <c r="D1137" i="1"/>
  <c r="C1137" i="1" s="1"/>
  <c r="D1136" i="1"/>
  <c r="C1136" i="1" s="1"/>
  <c r="D1135" i="1"/>
  <c r="C1135" i="1" s="1"/>
  <c r="D1134" i="1"/>
  <c r="C1134" i="1" s="1"/>
  <c r="D1133" i="1"/>
  <c r="C1133" i="1" s="1"/>
  <c r="D1132" i="1"/>
  <c r="C1132" i="1" s="1"/>
  <c r="C1131" i="1"/>
  <c r="D1130" i="1"/>
  <c r="C1130" i="1" s="1"/>
  <c r="D1128" i="1"/>
  <c r="C1128" i="1" s="1"/>
  <c r="D1127" i="1"/>
  <c r="C1127" i="1" s="1"/>
  <c r="D1126" i="1"/>
  <c r="C1126" i="1" s="1"/>
  <c r="D1125" i="1"/>
  <c r="C1125" i="1" s="1"/>
  <c r="D1124" i="1"/>
  <c r="C1124" i="1" s="1"/>
  <c r="D1123" i="1"/>
  <c r="C1123" i="1" s="1"/>
  <c r="D1122" i="1"/>
  <c r="S1120" i="1"/>
  <c r="R1120" i="1"/>
  <c r="Q1120" i="1"/>
  <c r="P1120" i="1"/>
  <c r="O1120" i="1"/>
  <c r="M1120" i="1"/>
  <c r="L1120" i="1"/>
  <c r="K1120" i="1"/>
  <c r="J1120" i="1"/>
  <c r="I1120" i="1"/>
  <c r="H1120" i="1"/>
  <c r="G1120" i="1"/>
  <c r="F1120" i="1"/>
  <c r="E1120" i="1"/>
  <c r="D1119" i="1"/>
  <c r="C1119" i="1" s="1"/>
  <c r="D1117" i="1"/>
  <c r="C1117" i="1" s="1"/>
  <c r="D1116" i="1"/>
  <c r="C1116" i="1" s="1"/>
  <c r="D1115" i="1"/>
  <c r="C1115" i="1" s="1"/>
  <c r="D1114" i="1"/>
  <c r="C1114" i="1" s="1"/>
  <c r="D1113" i="1"/>
  <c r="C1113" i="1" s="1"/>
  <c r="D1112" i="1"/>
  <c r="C1112" i="1" s="1"/>
  <c r="D1111" i="1"/>
  <c r="C1111" i="1" s="1"/>
  <c r="D1110" i="1"/>
  <c r="D1105" i="1"/>
  <c r="C1105" i="1" s="1"/>
  <c r="D1104" i="1"/>
  <c r="C1104" i="1" s="1"/>
  <c r="D1103" i="1"/>
  <c r="C1103" i="1" s="1"/>
  <c r="D1102" i="1"/>
  <c r="C1102" i="1" s="1"/>
  <c r="D1101" i="1"/>
  <c r="C1101" i="1" s="1"/>
  <c r="D1100" i="1"/>
  <c r="C1100" i="1" s="1"/>
  <c r="D1099" i="1"/>
  <c r="C1099" i="1" s="1"/>
  <c r="C1098" i="1"/>
  <c r="C1097" i="1"/>
  <c r="C1096" i="1"/>
  <c r="C1095" i="1"/>
  <c r="C1094" i="1"/>
  <c r="D1093" i="1"/>
  <c r="C1093" i="1" s="1"/>
  <c r="D1092" i="1"/>
  <c r="C1092" i="1" s="1"/>
  <c r="C1091" i="1"/>
  <c r="C1090" i="1"/>
  <c r="D1089" i="1"/>
  <c r="C1089" i="1" s="1"/>
  <c r="C1088" i="1"/>
  <c r="C1087" i="1"/>
  <c r="D1086" i="1"/>
  <c r="C1086" i="1" s="1"/>
  <c r="C1085" i="1"/>
  <c r="C1083" i="1"/>
  <c r="C1082" i="1"/>
  <c r="C1081" i="1"/>
  <c r="C1080" i="1"/>
  <c r="C1079" i="1"/>
  <c r="D1078" i="1"/>
  <c r="C1078" i="1" s="1"/>
  <c r="D1077" i="1"/>
  <c r="C1077" i="1" s="1"/>
  <c r="D1076" i="1"/>
  <c r="C1076" i="1" s="1"/>
  <c r="C1075" i="1"/>
  <c r="D1074" i="1"/>
  <c r="C1074" i="1" s="1"/>
  <c r="D1073" i="1"/>
  <c r="C1073" i="1" s="1"/>
  <c r="D1072" i="1"/>
  <c r="C1072" i="1" s="1"/>
  <c r="D1070" i="1"/>
  <c r="C1070" i="1" s="1"/>
  <c r="C1069" i="1"/>
  <c r="C1068" i="1"/>
  <c r="C1067" i="1"/>
  <c r="D1066" i="1"/>
  <c r="C1066" i="1" s="1"/>
  <c r="D1065" i="1"/>
  <c r="C1065" i="1" s="1"/>
  <c r="C1064" i="1"/>
  <c r="D1063" i="1"/>
  <c r="C1063" i="1" s="1"/>
  <c r="D1058" i="1"/>
  <c r="C1058" i="1" s="1"/>
  <c r="D1057" i="1"/>
  <c r="C1057" i="1" s="1"/>
  <c r="D1056" i="1"/>
  <c r="C1056" i="1" s="1"/>
  <c r="C1055" i="1"/>
  <c r="C1054" i="1"/>
  <c r="D1053" i="1"/>
  <c r="C1053" i="1" s="1"/>
  <c r="C1052" i="1"/>
  <c r="C1051" i="1"/>
  <c r="C1050" i="1"/>
  <c r="C1049" i="1"/>
  <c r="C1048" i="1"/>
  <c r="C1047" i="1"/>
  <c r="C1046" i="1"/>
  <c r="C1045" i="1"/>
  <c r="D1044" i="1"/>
  <c r="C1044" i="1" s="1"/>
  <c r="D1042" i="1"/>
  <c r="C1042" i="1" s="1"/>
  <c r="C1040" i="1"/>
  <c r="C1039" i="1"/>
  <c r="C1038" i="1"/>
  <c r="C1037" i="1"/>
  <c r="C1036" i="1"/>
  <c r="C1035" i="1"/>
  <c r="C1034" i="1"/>
  <c r="C1033" i="1"/>
  <c r="D1032" i="1"/>
  <c r="C1032" i="1" s="1"/>
  <c r="C1031" i="1"/>
  <c r="D1030" i="1"/>
  <c r="C1030" i="1" s="1"/>
  <c r="C1029" i="1"/>
  <c r="D1028" i="1"/>
  <c r="C1028" i="1" s="1"/>
  <c r="D1027" i="1"/>
  <c r="C1027" i="1" s="1"/>
  <c r="D1026" i="1"/>
  <c r="C1026" i="1" s="1"/>
  <c r="D1025" i="1"/>
  <c r="C1025" i="1" s="1"/>
  <c r="D1024" i="1"/>
  <c r="C1024" i="1" s="1"/>
  <c r="C1023" i="1"/>
  <c r="C1022" i="1"/>
  <c r="C1021" i="1"/>
  <c r="D1020" i="1"/>
  <c r="C1020" i="1" s="1"/>
  <c r="D1019" i="1"/>
  <c r="C1019" i="1" s="1"/>
  <c r="C1018" i="1"/>
  <c r="D1017" i="1"/>
  <c r="C1017" i="1" s="1"/>
  <c r="C1016" i="1"/>
  <c r="D1015" i="1"/>
  <c r="C1015" i="1" s="1"/>
  <c r="D1014" i="1"/>
  <c r="C1014" i="1" s="1"/>
  <c r="C1013" i="1"/>
  <c r="C1012" i="1"/>
  <c r="C1011" i="1"/>
  <c r="C1010" i="1"/>
  <c r="D1009" i="1"/>
  <c r="C1009" i="1" s="1"/>
  <c r="D1008" i="1"/>
  <c r="C1008" i="1" s="1"/>
  <c r="D1005" i="1"/>
  <c r="C1005" i="1" s="1"/>
  <c r="D1004" i="1"/>
  <c r="C1004" i="1" s="1"/>
  <c r="D1003" i="1"/>
  <c r="C1003" i="1" s="1"/>
  <c r="C1001" i="1"/>
  <c r="D1000" i="1"/>
  <c r="S997" i="1"/>
  <c r="R997" i="1"/>
  <c r="Q997" i="1"/>
  <c r="P997" i="1"/>
  <c r="O997" i="1"/>
  <c r="M997" i="1"/>
  <c r="L997" i="1"/>
  <c r="K997" i="1"/>
  <c r="J997" i="1"/>
  <c r="I997" i="1"/>
  <c r="H997" i="1"/>
  <c r="G997" i="1"/>
  <c r="F997" i="1"/>
  <c r="C996" i="1"/>
  <c r="C995" i="1"/>
  <c r="C994" i="1"/>
  <c r="C993" i="1"/>
  <c r="C992" i="1"/>
  <c r="C991" i="1"/>
  <c r="C989" i="1"/>
  <c r="C988" i="1"/>
  <c r="C987" i="1"/>
  <c r="D986" i="1"/>
  <c r="C986" i="1" s="1"/>
  <c r="D985" i="1"/>
  <c r="C985" i="1" s="1"/>
  <c r="D984" i="1"/>
  <c r="C984" i="1" s="1"/>
  <c r="C983" i="1"/>
  <c r="D982" i="1"/>
  <c r="D981" i="1"/>
  <c r="C981" i="1" s="1"/>
  <c r="D980" i="1"/>
  <c r="C980" i="1" s="1"/>
  <c r="D979" i="1"/>
  <c r="C979" i="1" s="1"/>
  <c r="D978" i="1"/>
  <c r="C978" i="1" s="1"/>
  <c r="D977" i="1"/>
  <c r="C977" i="1" s="1"/>
  <c r="D976" i="1"/>
  <c r="C976" i="1" s="1"/>
  <c r="D975" i="1"/>
  <c r="C975" i="1" s="1"/>
  <c r="D974" i="1"/>
  <c r="C974" i="1" s="1"/>
  <c r="D973" i="1"/>
  <c r="C973" i="1" s="1"/>
  <c r="S971" i="1"/>
  <c r="R971" i="1"/>
  <c r="Q971" i="1"/>
  <c r="P971" i="1"/>
  <c r="O971" i="1"/>
  <c r="M971" i="1"/>
  <c r="L971" i="1"/>
  <c r="K971" i="1"/>
  <c r="J971" i="1"/>
  <c r="I971" i="1"/>
  <c r="H971" i="1"/>
  <c r="G971" i="1"/>
  <c r="F971" i="1"/>
  <c r="E971" i="1"/>
  <c r="C970" i="1"/>
  <c r="C969" i="1"/>
  <c r="D968" i="1"/>
  <c r="C968" i="1" s="1"/>
  <c r="D967" i="1"/>
  <c r="C967" i="1" s="1"/>
  <c r="D966" i="1"/>
  <c r="C966" i="1" s="1"/>
  <c r="C965" i="1"/>
  <c r="D964" i="1"/>
  <c r="C964" i="1" s="1"/>
  <c r="C963" i="1"/>
  <c r="C962" i="1"/>
  <c r="C961" i="1"/>
  <c r="C960" i="1"/>
  <c r="C959" i="1"/>
  <c r="C958" i="1"/>
  <c r="C957" i="1"/>
  <c r="D956" i="1"/>
  <c r="C956" i="1" s="1"/>
  <c r="D955" i="1"/>
  <c r="C955" i="1" s="1"/>
  <c r="D954" i="1"/>
  <c r="C954" i="1" s="1"/>
  <c r="D953" i="1"/>
  <c r="C953" i="1" s="1"/>
  <c r="D952" i="1"/>
  <c r="C952" i="1" s="1"/>
  <c r="C951" i="1"/>
  <c r="C950" i="1"/>
  <c r="D949" i="1"/>
  <c r="C949" i="1" s="1"/>
  <c r="C948" i="1"/>
  <c r="D947" i="1"/>
  <c r="C947" i="1" s="1"/>
  <c r="D946" i="1"/>
  <c r="C946" i="1" s="1"/>
  <c r="D945" i="1"/>
  <c r="C945" i="1" s="1"/>
  <c r="D944" i="1"/>
  <c r="C944" i="1" s="1"/>
  <c r="D943" i="1"/>
  <c r="C943" i="1" s="1"/>
  <c r="D942" i="1"/>
  <c r="C942" i="1" s="1"/>
  <c r="C941" i="1"/>
  <c r="D940" i="1"/>
  <c r="C940" i="1" s="1"/>
  <c r="D939" i="1"/>
  <c r="C939" i="1" s="1"/>
  <c r="C938" i="1"/>
  <c r="D937" i="1"/>
  <c r="C937" i="1" s="1"/>
  <c r="C936" i="1"/>
  <c r="C935" i="1"/>
  <c r="C934" i="1"/>
  <c r="C933" i="1"/>
  <c r="D931" i="1"/>
  <c r="C931" i="1" s="1"/>
  <c r="D930" i="1"/>
  <c r="C930" i="1" s="1"/>
  <c r="D929" i="1"/>
  <c r="C929" i="1" s="1"/>
  <c r="D928" i="1"/>
  <c r="C928" i="1" s="1"/>
  <c r="D927" i="1"/>
  <c r="C927" i="1" s="1"/>
  <c r="D926" i="1"/>
  <c r="C926" i="1" s="1"/>
  <c r="D924" i="1"/>
  <c r="C924" i="1" s="1"/>
  <c r="D920" i="1"/>
  <c r="C920" i="1" s="1"/>
  <c r="D919" i="1"/>
  <c r="C919" i="1" s="1"/>
  <c r="D918" i="1"/>
  <c r="C918" i="1" s="1"/>
  <c r="D914" i="1"/>
  <c r="C914" i="1" s="1"/>
  <c r="D911" i="1"/>
  <c r="C911" i="1" s="1"/>
  <c r="D910" i="1"/>
  <c r="C910" i="1" s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D893" i="1"/>
  <c r="C893" i="1" s="1"/>
  <c r="D892" i="1"/>
  <c r="S890" i="1"/>
  <c r="R890" i="1"/>
  <c r="P890" i="1"/>
  <c r="O890" i="1"/>
  <c r="M890" i="1"/>
  <c r="L890" i="1"/>
  <c r="K890" i="1"/>
  <c r="J890" i="1"/>
  <c r="I890" i="1"/>
  <c r="H890" i="1"/>
  <c r="F890" i="1"/>
  <c r="E890" i="1"/>
  <c r="D887" i="1"/>
  <c r="C887" i="1" s="1"/>
  <c r="D885" i="1"/>
  <c r="C885" i="1" s="1"/>
  <c r="D884" i="1"/>
  <c r="C884" i="1" s="1"/>
  <c r="D883" i="1"/>
  <c r="C883" i="1" s="1"/>
  <c r="D882" i="1"/>
  <c r="C882" i="1" s="1"/>
  <c r="C878" i="1"/>
  <c r="D877" i="1"/>
  <c r="C877" i="1" s="1"/>
  <c r="D876" i="1"/>
  <c r="C876" i="1" s="1"/>
  <c r="D875" i="1"/>
  <c r="S873" i="1"/>
  <c r="R873" i="1"/>
  <c r="Q873" i="1"/>
  <c r="P873" i="1"/>
  <c r="O873" i="1"/>
  <c r="M873" i="1"/>
  <c r="L873" i="1"/>
  <c r="K873" i="1"/>
  <c r="J873" i="1"/>
  <c r="I873" i="1"/>
  <c r="H873" i="1"/>
  <c r="G873" i="1"/>
  <c r="F873" i="1"/>
  <c r="E873" i="1"/>
  <c r="D861" i="1"/>
  <c r="C861" i="1" s="1"/>
  <c r="D860" i="1"/>
  <c r="C860" i="1" s="1"/>
  <c r="D864" i="1"/>
  <c r="C864" i="1" s="1"/>
  <c r="D863" i="1"/>
  <c r="C863" i="1" s="1"/>
  <c r="D862" i="1"/>
  <c r="C862" i="1" s="1"/>
  <c r="D858" i="1"/>
  <c r="C858" i="1" s="1"/>
  <c r="D857" i="1"/>
  <c r="C857" i="1" s="1"/>
  <c r="D856" i="1"/>
  <c r="C856" i="1" s="1"/>
  <c r="D855" i="1"/>
  <c r="C855" i="1" s="1"/>
  <c r="D854" i="1"/>
  <c r="C854" i="1" s="1"/>
  <c r="D853" i="1"/>
  <c r="C853" i="1" s="1"/>
  <c r="D852" i="1"/>
  <c r="S850" i="1"/>
  <c r="R850" i="1"/>
  <c r="Q850" i="1"/>
  <c r="P850" i="1"/>
  <c r="O850" i="1"/>
  <c r="M850" i="1"/>
  <c r="L850" i="1"/>
  <c r="K850" i="1"/>
  <c r="J850" i="1"/>
  <c r="I850" i="1"/>
  <c r="H850" i="1"/>
  <c r="G850" i="1"/>
  <c r="F850" i="1"/>
  <c r="E850" i="1"/>
  <c r="C849" i="1"/>
  <c r="C848" i="1"/>
  <c r="C846" i="1"/>
  <c r="C845" i="1"/>
  <c r="C844" i="1"/>
  <c r="C843" i="1"/>
  <c r="D842" i="1"/>
  <c r="C842" i="1" s="1"/>
  <c r="C841" i="1"/>
  <c r="D840" i="1"/>
  <c r="C840" i="1" s="1"/>
  <c r="D839" i="1"/>
  <c r="C839" i="1" s="1"/>
  <c r="D838" i="1"/>
  <c r="C838" i="1" s="1"/>
  <c r="D837" i="1"/>
  <c r="C837" i="1" s="1"/>
  <c r="D836" i="1"/>
  <c r="C836" i="1" s="1"/>
  <c r="D835" i="1"/>
  <c r="C835" i="1" s="1"/>
  <c r="C834" i="1"/>
  <c r="C833" i="1"/>
  <c r="C832" i="1"/>
  <c r="C831" i="1"/>
  <c r="C830" i="1"/>
  <c r="C829" i="1"/>
  <c r="C828" i="1"/>
  <c r="C827" i="1"/>
  <c r="C826" i="1"/>
  <c r="C825" i="1"/>
  <c r="C824" i="1"/>
  <c r="D823" i="1"/>
  <c r="C823" i="1" s="1"/>
  <c r="D822" i="1"/>
  <c r="C822" i="1" s="1"/>
  <c r="D821" i="1"/>
  <c r="C821" i="1" s="1"/>
  <c r="D820" i="1"/>
  <c r="C820" i="1" s="1"/>
  <c r="D819" i="1"/>
  <c r="C819" i="1" s="1"/>
  <c r="D818" i="1"/>
  <c r="C818" i="1" s="1"/>
  <c r="D817" i="1"/>
  <c r="C817" i="1" s="1"/>
  <c r="C815" i="1"/>
  <c r="C814" i="1"/>
  <c r="D812" i="1"/>
  <c r="C812" i="1" s="1"/>
  <c r="D811" i="1"/>
  <c r="C811" i="1" s="1"/>
  <c r="D810" i="1"/>
  <c r="C810" i="1" s="1"/>
  <c r="D809" i="1"/>
  <c r="C809" i="1" s="1"/>
  <c r="S807" i="1"/>
  <c r="R807" i="1"/>
  <c r="Q807" i="1"/>
  <c r="P807" i="1"/>
  <c r="O807" i="1"/>
  <c r="M807" i="1"/>
  <c r="L807" i="1"/>
  <c r="K807" i="1"/>
  <c r="J807" i="1"/>
  <c r="I807" i="1"/>
  <c r="H807" i="1"/>
  <c r="G807" i="1"/>
  <c r="F807" i="1"/>
  <c r="E807" i="1"/>
  <c r="D806" i="1"/>
  <c r="C806" i="1" s="1"/>
  <c r="D805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2" i="1"/>
  <c r="C802" i="1" s="1"/>
  <c r="D801" i="1"/>
  <c r="C801" i="1" s="1"/>
  <c r="D800" i="1"/>
  <c r="C800" i="1" s="1"/>
  <c r="D799" i="1"/>
  <c r="A797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C794" i="1"/>
  <c r="C793" i="1"/>
  <c r="C792" i="1"/>
  <c r="D791" i="1"/>
  <c r="C791" i="1" s="1"/>
  <c r="C790" i="1"/>
  <c r="D789" i="1"/>
  <c r="C789" i="1" s="1"/>
  <c r="C788" i="1"/>
  <c r="C787" i="1"/>
  <c r="C786" i="1"/>
  <c r="C785" i="1"/>
  <c r="C784" i="1"/>
  <c r="D783" i="1"/>
  <c r="C783" i="1" s="1"/>
  <c r="D782" i="1"/>
  <c r="C782" i="1" s="1"/>
  <c r="C781" i="1"/>
  <c r="C780" i="1"/>
  <c r="C779" i="1"/>
  <c r="C778" i="1"/>
  <c r="C777" i="1"/>
  <c r="D1522" i="1"/>
  <c r="C1522" i="1" s="1"/>
  <c r="C774" i="1"/>
  <c r="D1521" i="1"/>
  <c r="C1521" i="1" s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D749" i="1"/>
  <c r="C749" i="1" s="1"/>
  <c r="D748" i="1"/>
  <c r="C748" i="1" s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D715" i="1"/>
  <c r="C715" i="1" s="1"/>
  <c r="C714" i="1"/>
  <c r="C713" i="1"/>
  <c r="C712" i="1"/>
  <c r="D711" i="1"/>
  <c r="C710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F687" i="1"/>
  <c r="E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D669" i="1"/>
  <c r="C669" i="1" s="1"/>
  <c r="C668" i="1"/>
  <c r="C667" i="1"/>
  <c r="C666" i="1"/>
  <c r="C665" i="1"/>
  <c r="C664" i="1"/>
  <c r="C663" i="1"/>
  <c r="C662" i="1"/>
  <c r="C661" i="1"/>
  <c r="D660" i="1"/>
  <c r="C660" i="1" s="1"/>
  <c r="C659" i="1"/>
  <c r="C658" i="1"/>
  <c r="C656" i="1"/>
  <c r="D654" i="1"/>
  <c r="C654" i="1" s="1"/>
  <c r="D653" i="1"/>
  <c r="C653" i="1" s="1"/>
  <c r="C652" i="1"/>
  <c r="C651" i="1"/>
  <c r="C650" i="1"/>
  <c r="C649" i="1"/>
  <c r="C648" i="1"/>
  <c r="C647" i="1"/>
  <c r="D646" i="1"/>
  <c r="C646" i="1" s="1"/>
  <c r="C645" i="1"/>
  <c r="C644" i="1"/>
  <c r="D639" i="1"/>
  <c r="C639" i="1" s="1"/>
  <c r="C638" i="1"/>
  <c r="D637" i="1"/>
  <c r="C637" i="1" s="1"/>
  <c r="D636" i="1"/>
  <c r="C636" i="1" s="1"/>
  <c r="D635" i="1"/>
  <c r="C635" i="1" s="1"/>
  <c r="C633" i="1"/>
  <c r="D632" i="1"/>
  <c r="C632" i="1" s="1"/>
  <c r="C631" i="1"/>
  <c r="C630" i="1"/>
  <c r="C629" i="1"/>
  <c r="C628" i="1"/>
  <c r="C627" i="1"/>
  <c r="C625" i="1"/>
  <c r="C624" i="1"/>
  <c r="C623" i="1"/>
  <c r="S621" i="1"/>
  <c r="R621" i="1"/>
  <c r="Q621" i="1"/>
  <c r="P621" i="1"/>
  <c r="O621" i="1"/>
  <c r="M621" i="1"/>
  <c r="L621" i="1"/>
  <c r="K621" i="1"/>
  <c r="J621" i="1"/>
  <c r="I621" i="1"/>
  <c r="H621" i="1"/>
  <c r="G621" i="1"/>
  <c r="F621" i="1"/>
  <c r="E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D608" i="1"/>
  <c r="C608" i="1" s="1"/>
  <c r="C607" i="1"/>
  <c r="D606" i="1"/>
  <c r="C606" i="1" s="1"/>
  <c r="C605" i="1"/>
  <c r="C604" i="1"/>
  <c r="D602" i="1"/>
  <c r="C602" i="1" s="1"/>
  <c r="C601" i="1"/>
  <c r="D600" i="1"/>
  <c r="C600" i="1" s="1"/>
  <c r="C599" i="1"/>
  <c r="C598" i="1"/>
  <c r="C597" i="1"/>
  <c r="C596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D593" i="1"/>
  <c r="C593" i="1" s="1"/>
  <c r="D592" i="1"/>
  <c r="C592" i="1" s="1"/>
  <c r="C591" i="1"/>
  <c r="D590" i="1"/>
  <c r="C590" i="1" s="1"/>
  <c r="C589" i="1"/>
  <c r="D588" i="1"/>
  <c r="C588" i="1" s="1"/>
  <c r="D587" i="1"/>
  <c r="D586" i="1"/>
  <c r="C585" i="1"/>
  <c r="C584" i="1"/>
  <c r="D583" i="1"/>
  <c r="C583" i="1" s="1"/>
  <c r="C582" i="1"/>
  <c r="C581" i="1"/>
  <c r="C580" i="1"/>
  <c r="D579" i="1"/>
  <c r="C579" i="1" s="1"/>
  <c r="D578" i="1"/>
  <c r="C578" i="1" s="1"/>
  <c r="C576" i="1"/>
  <c r="D575" i="1"/>
  <c r="C575" i="1" s="1"/>
  <c r="D577" i="1"/>
  <c r="C577" i="1" s="1"/>
  <c r="D574" i="1"/>
  <c r="C574" i="1" s="1"/>
  <c r="C573" i="1"/>
  <c r="D572" i="1"/>
  <c r="C572" i="1" s="1"/>
  <c r="D571" i="1"/>
  <c r="C571" i="1" s="1"/>
  <c r="C570" i="1"/>
  <c r="D569" i="1"/>
  <c r="C569" i="1" s="1"/>
  <c r="D568" i="1"/>
  <c r="C568" i="1" s="1"/>
  <c r="D567" i="1"/>
  <c r="C567" i="1" s="1"/>
  <c r="C566" i="1"/>
  <c r="C565" i="1"/>
  <c r="C564" i="1"/>
  <c r="D563" i="1"/>
  <c r="C563" i="1" s="1"/>
  <c r="D562" i="1"/>
  <c r="C562" i="1" s="1"/>
  <c r="D561" i="1"/>
  <c r="C561" i="1" s="1"/>
  <c r="D560" i="1"/>
  <c r="C560" i="1" s="1"/>
  <c r="C559" i="1"/>
  <c r="D558" i="1"/>
  <c r="C557" i="1"/>
  <c r="C556" i="1"/>
  <c r="D555" i="1"/>
  <c r="C555" i="1" s="1"/>
  <c r="C554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D536" i="1"/>
  <c r="C536" i="1" s="1"/>
  <c r="C535" i="1"/>
  <c r="C532" i="1"/>
  <c r="D531" i="1"/>
  <c r="C531" i="1" s="1"/>
  <c r="D530" i="1"/>
  <c r="C530" i="1" s="1"/>
  <c r="C529" i="1"/>
  <c r="D528" i="1"/>
  <c r="C528" i="1" s="1"/>
  <c r="C527" i="1"/>
  <c r="C525" i="1"/>
  <c r="C524" i="1"/>
  <c r="D523" i="1"/>
  <c r="C523" i="1" s="1"/>
  <c r="D522" i="1"/>
  <c r="C522" i="1" s="1"/>
  <c r="D521" i="1"/>
  <c r="C521" i="1" s="1"/>
  <c r="C520" i="1"/>
  <c r="D519" i="1"/>
  <c r="C519" i="1" s="1"/>
  <c r="C518" i="1"/>
  <c r="C517" i="1"/>
  <c r="D516" i="1"/>
  <c r="C516" i="1" s="1"/>
  <c r="D515" i="1"/>
  <c r="C515" i="1" s="1"/>
  <c r="D514" i="1"/>
  <c r="C514" i="1" s="1"/>
  <c r="D513" i="1"/>
  <c r="C513" i="1" s="1"/>
  <c r="C512" i="1"/>
  <c r="C511" i="1"/>
  <c r="C510" i="1"/>
  <c r="C509" i="1"/>
  <c r="D506" i="1"/>
  <c r="C506" i="1" s="1"/>
  <c r="D505" i="1"/>
  <c r="C505" i="1" s="1"/>
  <c r="C504" i="1"/>
  <c r="C503" i="1"/>
  <c r="C502" i="1"/>
  <c r="D501" i="1"/>
  <c r="C501" i="1" s="1"/>
  <c r="D500" i="1"/>
  <c r="C500" i="1" s="1"/>
  <c r="C499" i="1"/>
  <c r="C498" i="1"/>
  <c r="C497" i="1"/>
  <c r="C496" i="1"/>
  <c r="C495" i="1"/>
  <c r="C494" i="1"/>
  <c r="D493" i="1"/>
  <c r="C493" i="1" s="1"/>
  <c r="C492" i="1"/>
  <c r="D491" i="1"/>
  <c r="C491" i="1" s="1"/>
  <c r="D490" i="1"/>
  <c r="C490" i="1" s="1"/>
  <c r="C489" i="1"/>
  <c r="D488" i="1"/>
  <c r="C488" i="1" s="1"/>
  <c r="D487" i="1"/>
  <c r="C487" i="1" s="1"/>
  <c r="D486" i="1"/>
  <c r="C486" i="1" s="1"/>
  <c r="C479" i="1"/>
  <c r="D482" i="1"/>
  <c r="C482" i="1" s="1"/>
  <c r="D481" i="1"/>
  <c r="C481" i="1" s="1"/>
  <c r="D480" i="1"/>
  <c r="C480" i="1" s="1"/>
  <c r="D478" i="1"/>
  <c r="C478" i="1" s="1"/>
  <c r="C477" i="1"/>
  <c r="C476" i="1"/>
  <c r="C475" i="1"/>
  <c r="C474" i="1"/>
  <c r="C473" i="1"/>
  <c r="D472" i="1"/>
  <c r="C472" i="1" s="1"/>
  <c r="D471" i="1"/>
  <c r="C471" i="1" s="1"/>
  <c r="D469" i="1"/>
  <c r="C469" i="1" s="1"/>
  <c r="D468" i="1"/>
  <c r="C468" i="1" s="1"/>
  <c r="C465" i="1"/>
  <c r="C464" i="1"/>
  <c r="C463" i="1"/>
  <c r="C462" i="1"/>
  <c r="C467" i="1"/>
  <c r="D466" i="1"/>
  <c r="C466" i="1" s="1"/>
  <c r="C461" i="1"/>
  <c r="D460" i="1"/>
  <c r="C460" i="1" s="1"/>
  <c r="D459" i="1"/>
  <c r="C459" i="1" s="1"/>
  <c r="D458" i="1"/>
  <c r="C458" i="1" s="1"/>
  <c r="D457" i="1"/>
  <c r="C457" i="1" s="1"/>
  <c r="C456" i="1"/>
  <c r="C455" i="1"/>
  <c r="C454" i="1"/>
  <c r="C453" i="1"/>
  <c r="C452" i="1"/>
  <c r="C451" i="1"/>
  <c r="C450" i="1"/>
  <c r="C449" i="1"/>
  <c r="C448" i="1"/>
  <c r="C447" i="1"/>
  <c r="D446" i="1"/>
  <c r="C446" i="1" s="1"/>
  <c r="D445" i="1"/>
  <c r="C445" i="1" s="1"/>
  <c r="C444" i="1"/>
  <c r="C443" i="1"/>
  <c r="C442" i="1"/>
  <c r="C441" i="1"/>
  <c r="D440" i="1"/>
  <c r="C440" i="1" s="1"/>
  <c r="D439" i="1"/>
  <c r="C439" i="1" s="1"/>
  <c r="C438" i="1"/>
  <c r="C437" i="1"/>
  <c r="C436" i="1"/>
  <c r="C435" i="1"/>
  <c r="D434" i="1"/>
  <c r="C434" i="1" s="1"/>
  <c r="C433" i="1"/>
  <c r="D432" i="1"/>
  <c r="C432" i="1" s="1"/>
  <c r="D431" i="1"/>
  <c r="C431" i="1" s="1"/>
  <c r="C430" i="1"/>
  <c r="C429" i="1"/>
  <c r="C428" i="1"/>
  <c r="C427" i="1"/>
  <c r="D426" i="1"/>
  <c r="C426" i="1" s="1"/>
  <c r="D425" i="1"/>
  <c r="C425" i="1" s="1"/>
  <c r="D424" i="1"/>
  <c r="C424" i="1" s="1"/>
  <c r="C423" i="1"/>
  <c r="C422" i="1"/>
  <c r="C421" i="1"/>
  <c r="C420" i="1"/>
  <c r="D419" i="1"/>
  <c r="C419" i="1" s="1"/>
  <c r="D418" i="1"/>
  <c r="C418" i="1" s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C415" i="1"/>
  <c r="C414" i="1"/>
  <c r="C413" i="1"/>
  <c r="C412" i="1"/>
  <c r="C409" i="1"/>
  <c r="C408" i="1"/>
  <c r="C407" i="1"/>
  <c r="C406" i="1"/>
  <c r="C405" i="1"/>
  <c r="C404" i="1"/>
  <c r="C403" i="1"/>
  <c r="C402" i="1"/>
  <c r="C401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C396" i="1"/>
  <c r="E398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D383" i="1"/>
  <c r="C383" i="1" s="1"/>
  <c r="D382" i="1"/>
  <c r="C382" i="1" s="1"/>
  <c r="D381" i="1"/>
  <c r="C381" i="1" s="1"/>
  <c r="C380" i="1"/>
  <c r="D379" i="1"/>
  <c r="C379" i="1" s="1"/>
  <c r="C378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D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D358" i="1"/>
  <c r="C357" i="1"/>
  <c r="D353" i="1"/>
  <c r="C353" i="1" s="1"/>
  <c r="D352" i="1"/>
  <c r="C352" i="1" s="1"/>
  <c r="D351" i="1"/>
  <c r="C351" i="1" s="1"/>
  <c r="C350" i="1"/>
  <c r="C349" i="1"/>
  <c r="C348" i="1"/>
  <c r="D346" i="1"/>
  <c r="C346" i="1" s="1"/>
  <c r="D345" i="1"/>
  <c r="C345" i="1" s="1"/>
  <c r="C344" i="1"/>
  <c r="C343" i="1"/>
  <c r="C342" i="1"/>
  <c r="C341" i="1"/>
  <c r="C340" i="1"/>
  <c r="D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7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C294" i="1"/>
  <c r="C293" i="1"/>
  <c r="D292" i="1"/>
  <c r="C292" i="1" s="1"/>
  <c r="D291" i="1"/>
  <c r="C291" i="1" s="1"/>
  <c r="C290" i="1"/>
  <c r="C288" i="1"/>
  <c r="D287" i="1"/>
  <c r="C287" i="1" s="1"/>
  <c r="C286" i="1"/>
  <c r="C285" i="1"/>
  <c r="C284" i="1"/>
  <c r="C283" i="1"/>
  <c r="C282" i="1"/>
  <c r="C281" i="1"/>
  <c r="C280" i="1"/>
  <c r="C279" i="1"/>
  <c r="C278" i="1"/>
  <c r="D277" i="1"/>
  <c r="C277" i="1" s="1"/>
  <c r="D276" i="1"/>
  <c r="C276" i="1" s="1"/>
  <c r="C275" i="1"/>
  <c r="D274" i="1"/>
  <c r="C274" i="1" s="1"/>
  <c r="C273" i="1"/>
  <c r="C272" i="1"/>
  <c r="D271" i="1"/>
  <c r="C271" i="1" s="1"/>
  <c r="C270" i="1"/>
  <c r="D269" i="1"/>
  <c r="C269" i="1" s="1"/>
  <c r="D268" i="1"/>
  <c r="C268" i="1" s="1"/>
  <c r="C267" i="1"/>
  <c r="C266" i="1"/>
  <c r="D265" i="1"/>
  <c r="C265" i="1" s="1"/>
  <c r="C264" i="1"/>
  <c r="C263" i="1"/>
  <c r="D262" i="1"/>
  <c r="C262" i="1" s="1"/>
  <c r="C261" i="1"/>
  <c r="C260" i="1"/>
  <c r="D259" i="1"/>
  <c r="C259" i="1" s="1"/>
  <c r="C258" i="1"/>
  <c r="C257" i="1"/>
  <c r="C256" i="1"/>
  <c r="C255" i="1"/>
  <c r="C254" i="1"/>
  <c r="D253" i="1"/>
  <c r="C253" i="1" s="1"/>
  <c r="C252" i="1"/>
  <c r="D251" i="1"/>
  <c r="C251" i="1" s="1"/>
  <c r="C250" i="1"/>
  <c r="C249" i="1"/>
  <c r="D248" i="1"/>
  <c r="C248" i="1" s="1"/>
  <c r="C247" i="1"/>
  <c r="D246" i="1"/>
  <c r="C246" i="1" s="1"/>
  <c r="D245" i="1"/>
  <c r="C245" i="1" s="1"/>
  <c r="D244" i="1"/>
  <c r="C244" i="1" s="1"/>
  <c r="D243" i="1"/>
  <c r="C243" i="1" s="1"/>
  <c r="D242" i="1"/>
  <c r="C242" i="1" s="1"/>
  <c r="D241" i="1"/>
  <c r="C241" i="1" s="1"/>
  <c r="D240" i="1"/>
  <c r="C240" i="1" s="1"/>
  <c r="D239" i="1"/>
  <c r="C239" i="1" s="1"/>
  <c r="C238" i="1"/>
  <c r="C237" i="1"/>
  <c r="C236" i="1"/>
  <c r="C235" i="1"/>
  <c r="C234" i="1"/>
  <c r="C233" i="1"/>
  <c r="D232" i="1"/>
  <c r="C232" i="1" s="1"/>
  <c r="D231" i="1"/>
  <c r="C231" i="1" s="1"/>
  <c r="D230" i="1"/>
  <c r="C230" i="1" s="1"/>
  <c r="D229" i="1"/>
  <c r="C229" i="1" s="1"/>
  <c r="D228" i="1"/>
  <c r="C228" i="1" s="1"/>
  <c r="C227" i="1"/>
  <c r="D226" i="1"/>
  <c r="C226" i="1" s="1"/>
  <c r="D225" i="1"/>
  <c r="C225" i="1" s="1"/>
  <c r="D224" i="1"/>
  <c r="C224" i="1" s="1"/>
  <c r="D223" i="1"/>
  <c r="C223" i="1" s="1"/>
  <c r="D222" i="1"/>
  <c r="C222" i="1" s="1"/>
  <c r="D221" i="1"/>
  <c r="C221" i="1" s="1"/>
  <c r="C220" i="1"/>
  <c r="C219" i="1"/>
  <c r="C218" i="1"/>
  <c r="C217" i="1"/>
  <c r="C216" i="1"/>
  <c r="D215" i="1"/>
  <c r="C215" i="1" s="1"/>
  <c r="C214" i="1"/>
  <c r="C213" i="1"/>
  <c r="C212" i="1"/>
  <c r="D211" i="1"/>
  <c r="C211" i="1" s="1"/>
  <c r="D210" i="1"/>
  <c r="C210" i="1" s="1"/>
  <c r="C209" i="1"/>
  <c r="C208" i="1"/>
  <c r="D207" i="1"/>
  <c r="C207" i="1" s="1"/>
  <c r="C206" i="1"/>
  <c r="D204" i="1"/>
  <c r="C204" i="1" s="1"/>
  <c r="C203" i="1"/>
  <c r="D202" i="1"/>
  <c r="C202" i="1" s="1"/>
  <c r="C201" i="1"/>
  <c r="C200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C197" i="1"/>
  <c r="C196" i="1"/>
  <c r="D195" i="1"/>
  <c r="C195" i="1" s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D177" i="1"/>
  <c r="C177" i="1" s="1"/>
  <c r="C176" i="1"/>
  <c r="C175" i="1"/>
  <c r="C174" i="1"/>
  <c r="D173" i="1"/>
  <c r="C173" i="1" s="1"/>
  <c r="E198" i="1"/>
  <c r="C171" i="1"/>
  <c r="C170" i="1"/>
  <c r="C169" i="1"/>
  <c r="C168" i="1"/>
  <c r="S166" i="1"/>
  <c r="R166" i="1"/>
  <c r="Q166" i="1"/>
  <c r="P166" i="1"/>
  <c r="O166" i="1"/>
  <c r="M166" i="1"/>
  <c r="L166" i="1"/>
  <c r="K166" i="1"/>
  <c r="J166" i="1"/>
  <c r="I166" i="1"/>
  <c r="H166" i="1"/>
  <c r="G166" i="1"/>
  <c r="F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D140" i="1"/>
  <c r="C140" i="1" s="1"/>
  <c r="C139" i="1"/>
  <c r="C138" i="1"/>
  <c r="C137" i="1"/>
  <c r="C136" i="1"/>
  <c r="C135" i="1"/>
  <c r="C134" i="1"/>
  <c r="C133" i="1"/>
  <c r="C132" i="1"/>
  <c r="C131" i="1"/>
  <c r="C130" i="1"/>
  <c r="D129" i="1"/>
  <c r="C129" i="1" s="1"/>
  <c r="E166" i="1"/>
  <c r="C127" i="1"/>
  <c r="C126" i="1"/>
  <c r="C125" i="1"/>
  <c r="C124" i="1"/>
  <c r="D123" i="1"/>
  <c r="C123" i="1" s="1"/>
  <c r="C122" i="1"/>
  <c r="C121" i="1"/>
  <c r="C120" i="1"/>
  <c r="D119" i="1"/>
  <c r="C119" i="1" s="1"/>
  <c r="C118" i="1"/>
  <c r="C117" i="1"/>
  <c r="D908" i="1"/>
  <c r="C908" i="1" s="1"/>
  <c r="D116" i="1"/>
  <c r="C116" i="1" s="1"/>
  <c r="C115" i="1"/>
  <c r="C114" i="1"/>
  <c r="D113" i="1"/>
  <c r="C113" i="1" s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C110" i="1"/>
  <c r="C109" i="1"/>
  <c r="C108" i="1"/>
  <c r="C107" i="1"/>
  <c r="C106" i="1"/>
  <c r="C105" i="1"/>
  <c r="C104" i="1"/>
  <c r="C103" i="1"/>
  <c r="C102" i="1"/>
  <c r="C101" i="1"/>
  <c r="D100" i="1"/>
  <c r="C100" i="1" s="1"/>
  <c r="C99" i="1"/>
  <c r="C98" i="1"/>
  <c r="C97" i="1"/>
  <c r="C96" i="1"/>
  <c r="C95" i="1"/>
  <c r="S93" i="1"/>
  <c r="R93" i="1"/>
  <c r="Q93" i="1"/>
  <c r="P93" i="1"/>
  <c r="N93" i="1"/>
  <c r="M93" i="1"/>
  <c r="L93" i="1"/>
  <c r="K93" i="1"/>
  <c r="F93" i="1"/>
  <c r="D85" i="1"/>
  <c r="C85" i="1" s="1"/>
  <c r="S65" i="1"/>
  <c r="R65" i="1"/>
  <c r="Q65" i="1"/>
  <c r="P65" i="1"/>
  <c r="O65" i="1"/>
  <c r="M65" i="1"/>
  <c r="L65" i="1"/>
  <c r="K65" i="1"/>
  <c r="J65" i="1"/>
  <c r="I65" i="1"/>
  <c r="H65" i="1"/>
  <c r="G65" i="1"/>
  <c r="F65" i="1"/>
  <c r="D64" i="1"/>
  <c r="C64" i="1" s="1"/>
  <c r="C60" i="1"/>
  <c r="C59" i="1"/>
  <c r="C58" i="1"/>
  <c r="C57" i="1"/>
  <c r="C56" i="1"/>
  <c r="C55" i="1"/>
  <c r="C54" i="1"/>
  <c r="D53" i="1"/>
  <c r="C53" i="1" s="1"/>
  <c r="D52" i="1"/>
  <c r="C52" i="1" s="1"/>
  <c r="D51" i="1"/>
  <c r="C51" i="1" s="1"/>
  <c r="C50" i="1"/>
  <c r="C49" i="1"/>
  <c r="D48" i="1"/>
  <c r="C48" i="1" s="1"/>
  <c r="C47" i="1"/>
  <c r="C46" i="1"/>
  <c r="C45" i="1"/>
  <c r="C44" i="1"/>
  <c r="C43" i="1"/>
  <c r="D42" i="1"/>
  <c r="C42" i="1" s="1"/>
  <c r="D41" i="1"/>
  <c r="C41" i="1" s="1"/>
  <c r="D40" i="1"/>
  <c r="C40" i="1" s="1"/>
  <c r="C39" i="1"/>
  <c r="C38" i="1"/>
  <c r="C37" i="1"/>
  <c r="C36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C33" i="1"/>
  <c r="C32" i="1"/>
  <c r="C31" i="1"/>
  <c r="C30" i="1"/>
  <c r="C29" i="1"/>
  <c r="C28" i="1"/>
  <c r="C27" i="1"/>
  <c r="C26" i="1"/>
  <c r="C25" i="1"/>
  <c r="C24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D19" i="1"/>
  <c r="C19" i="1" s="1"/>
  <c r="C18" i="1"/>
  <c r="C17" i="1"/>
  <c r="C16" i="1"/>
  <c r="C14" i="1"/>
  <c r="C13" i="1"/>
  <c r="C12" i="1"/>
  <c r="A10" i="1"/>
  <c r="C711" i="1" l="1"/>
  <c r="D775" i="1"/>
  <c r="C775" i="1" s="1"/>
  <c r="D1108" i="1"/>
  <c r="D1523" i="1"/>
  <c r="C1523" i="1" s="1"/>
  <c r="C1377" i="1"/>
  <c r="D1444" i="1"/>
  <c r="C1444" i="1" s="1"/>
  <c r="C339" i="1"/>
  <c r="D355" i="1"/>
  <c r="C355" i="1" s="1"/>
  <c r="D1196" i="1"/>
  <c r="C1000" i="1"/>
  <c r="C1108" i="1"/>
  <c r="C875" i="1"/>
  <c r="D890" i="1"/>
  <c r="C890" i="1" s="1"/>
  <c r="A8" i="1"/>
  <c r="D93" i="1"/>
  <c r="C93" i="1" s="1"/>
  <c r="F797" i="1"/>
  <c r="H797" i="1"/>
  <c r="J797" i="1"/>
  <c r="L797" i="1"/>
  <c r="P797" i="1"/>
  <c r="R797" i="1"/>
  <c r="E1553" i="1"/>
  <c r="G1553" i="1"/>
  <c r="I1553" i="1"/>
  <c r="K1553" i="1"/>
  <c r="M1553" i="1"/>
  <c r="O1553" i="1"/>
  <c r="Q1553" i="1"/>
  <c r="S1553" i="1"/>
  <c r="C805" i="1"/>
  <c r="D807" i="1"/>
  <c r="C807" i="1" s="1"/>
  <c r="C1110" i="1"/>
  <c r="D1120" i="1"/>
  <c r="C1120" i="1" s="1"/>
  <c r="C2048" i="1"/>
  <c r="D2060" i="1"/>
  <c r="C2060" i="1" s="1"/>
  <c r="D416" i="1"/>
  <c r="C416" i="1" s="1"/>
  <c r="C15" i="1"/>
  <c r="D22" i="1"/>
  <c r="C799" i="1"/>
  <c r="D803" i="1"/>
  <c r="I797" i="1"/>
  <c r="K797" i="1"/>
  <c r="M797" i="1"/>
  <c r="O797" i="1"/>
  <c r="Q797" i="1"/>
  <c r="S797" i="1"/>
  <c r="F1553" i="1"/>
  <c r="H1553" i="1"/>
  <c r="J1553" i="1"/>
  <c r="L1553" i="1"/>
  <c r="P1553" i="1"/>
  <c r="R1553" i="1"/>
  <c r="C587" i="1"/>
  <c r="D1604" i="1"/>
  <c r="C1604" i="1" s="1"/>
  <c r="C1592" i="1"/>
  <c r="D1590" i="1"/>
  <c r="C1590" i="1" s="1"/>
  <c r="D1568" i="1"/>
  <c r="C1568" i="1" s="1"/>
  <c r="D1943" i="1"/>
  <c r="C1943" i="1" s="1"/>
  <c r="D1783" i="1"/>
  <c r="C1783" i="1" s="1"/>
  <c r="D1794" i="1"/>
  <c r="C1794" i="1" s="1"/>
  <c r="C1785" i="1"/>
  <c r="D971" i="1"/>
  <c r="C971" i="1" s="1"/>
  <c r="C34" i="1"/>
  <c r="C128" i="1"/>
  <c r="C397" i="1"/>
  <c r="C707" i="1"/>
  <c r="C708" i="1"/>
  <c r="D1613" i="1"/>
  <c r="C1613" i="1" s="1"/>
  <c r="D1953" i="1"/>
  <c r="C1953" i="1" s="1"/>
  <c r="D2004" i="1"/>
  <c r="C2004" i="1" s="1"/>
  <c r="C1955" i="1"/>
  <c r="D2014" i="1"/>
  <c r="C2014" i="1" s="1"/>
  <c r="C2006" i="1"/>
  <c r="C172" i="1"/>
  <c r="D312" i="1"/>
  <c r="C312" i="1" s="1"/>
  <c r="C358" i="1"/>
  <c r="C558" i="1"/>
  <c r="C376" i="1"/>
  <c r="D621" i="1"/>
  <c r="C621" i="1" s="1"/>
  <c r="C892" i="1"/>
  <c r="D1169" i="1"/>
  <c r="C1169" i="1" s="1"/>
  <c r="D1349" i="1"/>
  <c r="D1750" i="1"/>
  <c r="C1750" i="1" s="1"/>
  <c r="C1745" i="1"/>
  <c r="D1780" i="1"/>
  <c r="C1780" i="1" s="1"/>
  <c r="C1752" i="1"/>
  <c r="C1816" i="1"/>
  <c r="D2045" i="1"/>
  <c r="C2045" i="1" s="1"/>
  <c r="D1814" i="1"/>
  <c r="C1814" i="1" s="1"/>
  <c r="D166" i="1"/>
  <c r="C166" i="1" s="1"/>
  <c r="C586" i="1"/>
  <c r="D795" i="1"/>
  <c r="C795" i="1" s="1"/>
  <c r="D65" i="1"/>
  <c r="C65" i="1" s="1"/>
  <c r="E594" i="1"/>
  <c r="D198" i="1"/>
  <c r="C198" i="1" s="1"/>
  <c r="D295" i="1"/>
  <c r="C295" i="1" s="1"/>
  <c r="C1196" i="1"/>
  <c r="C1190" i="1"/>
  <c r="D111" i="1"/>
  <c r="C111" i="1" s="1"/>
  <c r="D398" i="1"/>
  <c r="C398" i="1" s="1"/>
  <c r="D873" i="1"/>
  <c r="C873" i="1" s="1"/>
  <c r="C852" i="1"/>
  <c r="D1188" i="1"/>
  <c r="C1188" i="1" s="1"/>
  <c r="D1375" i="1"/>
  <c r="C1375" i="1" s="1"/>
  <c r="C1352" i="1"/>
  <c r="D1662" i="1"/>
  <c r="C1662" i="1" s="1"/>
  <c r="C1333" i="1"/>
  <c r="E1349" i="1"/>
  <c r="D594" i="1"/>
  <c r="C626" i="1"/>
  <c r="D850" i="1"/>
  <c r="C850" i="1" s="1"/>
  <c r="D997" i="1"/>
  <c r="D1160" i="1"/>
  <c r="C1160" i="1" s="1"/>
  <c r="C1122" i="1"/>
  <c r="C1664" i="1"/>
  <c r="D1684" i="1"/>
  <c r="C1684" i="1" s="1"/>
  <c r="D1743" i="1"/>
  <c r="C1743" i="1" s="1"/>
  <c r="C1686" i="1"/>
  <c r="G1456" i="1"/>
  <c r="D1450" i="1"/>
  <c r="C1450" i="1" s="1"/>
  <c r="D1806" i="1"/>
  <c r="C1806" i="1" s="1"/>
  <c r="C1460" i="1"/>
  <c r="D1551" i="1"/>
  <c r="C1551" i="1" s="1"/>
  <c r="D1558" i="1"/>
  <c r="C1555" i="1"/>
  <c r="D1553" i="1" l="1"/>
  <c r="C1553" i="1" s="1"/>
  <c r="C22" i="1"/>
  <c r="C1349" i="1"/>
  <c r="C594" i="1"/>
  <c r="D1456" i="1"/>
  <c r="C1456" i="1" s="1"/>
  <c r="C803" i="1"/>
  <c r="C1558" i="1"/>
  <c r="D797" i="1" l="1"/>
  <c r="C982" i="1"/>
  <c r="E997" i="1"/>
  <c r="C997" i="1" l="1"/>
  <c r="E797" i="1"/>
  <c r="G687" i="1"/>
  <c r="D634" i="1"/>
  <c r="C634" i="1" s="1"/>
  <c r="D687" i="1" l="1"/>
  <c r="G797" i="1" l="1"/>
  <c r="C797" i="1" s="1"/>
  <c r="C687" i="1"/>
  <c r="D10" i="1"/>
  <c r="D8" i="1" s="1"/>
  <c r="E10" i="1"/>
  <c r="E8" i="1" s="1"/>
  <c r="F10" i="1"/>
  <c r="F8" i="1" s="1"/>
  <c r="R10" i="1"/>
  <c r="R8" i="1" s="1"/>
  <c r="J10" i="1"/>
  <c r="J8" i="1" s="1"/>
  <c r="Q10" i="1"/>
  <c r="Q8" i="1" s="1"/>
  <c r="M10" i="1"/>
  <c r="M8" i="1" s="1"/>
  <c r="I10" i="1"/>
  <c r="I8" i="1" s="1"/>
  <c r="P10" i="1"/>
  <c r="P8" i="1" s="1"/>
  <c r="L10" i="1"/>
  <c r="L8" i="1" s="1"/>
  <c r="H10" i="1"/>
  <c r="H8" i="1" s="1"/>
  <c r="S10" i="1"/>
  <c r="S8" i="1" s="1"/>
  <c r="O10" i="1"/>
  <c r="O8" i="1" s="1"/>
  <c r="K10" i="1"/>
  <c r="K8" i="1" s="1"/>
  <c r="G10" i="1"/>
  <c r="G8" i="1" s="1"/>
  <c r="C8" i="1" l="1"/>
  <c r="C10" i="1"/>
</calcChain>
</file>

<file path=xl/sharedStrings.xml><?xml version="1.0" encoding="utf-8"?>
<sst xmlns="http://schemas.openxmlformats.org/spreadsheetml/2006/main" count="3208" uniqueCount="1207">
  <si>
    <t>II. Перечень работ по капитальному ремонту общего имущества в многоквартирных домах</t>
  </si>
  <si>
    <t>Адрес МКД</t>
  </si>
  <si>
    <t>Стоимость капитального ремонта ВСЕГО</t>
  </si>
  <si>
    <t>Строительный контроль</t>
  </si>
  <si>
    <t>Проектные работы</t>
  </si>
  <si>
    <t>виды, установленные ч.1 ст.166 Жилищного Кодекса РФ</t>
  </si>
  <si>
    <t>ремонт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</si>
  <si>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</si>
  <si>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</si>
  <si>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</si>
  <si>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</si>
  <si>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фасада с утеплением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</si>
  <si>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</si>
  <si>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</si>
  <si>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</si>
  <si>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</si>
  <si>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</si>
  <si>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</si>
  <si>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</si>
  <si>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</si>
  <si>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</si>
  <si>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тип</t>
  </si>
  <si>
    <t>Всего по автономному округу на 2020-2022 годы</t>
  </si>
  <si>
    <t>-</t>
  </si>
  <si>
    <t>2020 год</t>
  </si>
  <si>
    <t>Итого по автономному округу на 2020 год</t>
  </si>
  <si>
    <t>Белоярский район</t>
  </si>
  <si>
    <t>г. Белоярский, мкр. 1, д. 31</t>
  </si>
  <si>
    <t>г. Белоярский, мкр. 1, д. 34</t>
  </si>
  <si>
    <t>г. Белоярский, мкр. 3, д. 15</t>
  </si>
  <si>
    <t>г. Белоярский, мкр. 3, д. 18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</si>
  <si>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</si>
  <si>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</si>
  <si>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</si>
  <si>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</si>
  <si>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27</t>
  </si>
  <si>
    <t>г. Белоярский, мкр. 3, д. 29</t>
  </si>
  <si>
    <t>Итого по Белоярскому району</t>
  </si>
  <si>
    <t>Кондинский район</t>
  </si>
  <si>
    <t>д. Ушья, ул. Лесная, д. 43</t>
  </si>
  <si>
    <t>д. Ушья, ул. Лесная, д. 44</t>
  </si>
  <si>
    <t>пгт. Междуреченский, ул. 60 лет ВЛКСМ, д. 1</t>
  </si>
  <si>
    <t>пгт. Междуреченский, ул. 60 лет ВЛКСМ, д. 3А</t>
  </si>
  <si>
    <t>пгт. Междуреченский, ул. Кедровая, д. 1</t>
  </si>
  <si>
    <t>пгт. Междуреченский, ул. Кедровая, д. 3</t>
  </si>
  <si>
    <t>пгт. Междуреченский, ул. Кедровая, д. 5</t>
  </si>
  <si>
    <t>пгт. Мортка, ул. Путейская, д. 4</t>
  </si>
  <si>
    <t>пгт. Мортка, ул. Путейская, д. 5</t>
  </si>
  <si>
    <t>пгт. Мортка, ул. Путейская, д. 6</t>
  </si>
  <si>
    <t>Итого по Кондинскому району</t>
  </si>
  <si>
    <t>город Когалым</t>
  </si>
  <si>
    <t>ул. Дружбы Народов, д. 10</t>
  </si>
  <si>
    <t>ул. Дружбы Народов, д. 12</t>
  </si>
  <si>
    <t>ул. Дружбы Народов, д. 12/1</t>
  </si>
  <si>
    <t>ул. Дружбы Народов, д. 12А</t>
  </si>
  <si>
    <t>ул. Дружбы Народов, д. 12Б</t>
  </si>
  <si>
    <t>ул. Дружбы Народов, д. 18</t>
  </si>
  <si>
    <t>ул. Мира, д. 14</t>
  </si>
  <si>
    <t>ул. Мира, д. 16</t>
  </si>
  <si>
    <t>ул. Мира, д. 18</t>
  </si>
  <si>
    <t>ул. Мира, д. 18А</t>
  </si>
  <si>
    <t>ул. Мира, д. 19</t>
  </si>
  <si>
    <t>ул. Мира, д. 21</t>
  </si>
  <si>
    <t>ул. Мира, д. 22А</t>
  </si>
  <si>
    <t>плоская</t>
  </si>
  <si>
    <t>ул. Мира, д. 22Б</t>
  </si>
  <si>
    <t>ул. Мира, д. 22В</t>
  </si>
  <si>
    <t>ул. Молодежная, д. 11</t>
  </si>
  <si>
    <t>ул. Молодежная, д. 13</t>
  </si>
  <si>
    <t>ул. Молодежная, д. 13А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</si>
  <si>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</si>
  <si>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</si>
  <si>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</si>
  <si>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</si>
  <si>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</si>
  <si>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</si>
  <si>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27</t>
  </si>
  <si>
    <t>ул. Прибалтийская, д. 5</t>
  </si>
  <si>
    <t>ул. Степана Повха, д. 4</t>
  </si>
  <si>
    <t>ул. Таллинская, д. 19</t>
  </si>
  <si>
    <t>Итого по городу Когалыму</t>
  </si>
  <si>
    <t>город Лангепас</t>
  </si>
  <si>
    <t>ул. Ленина, д. 13А</t>
  </si>
  <si>
    <t>ул. Ленина, д. 15</t>
  </si>
  <si>
    <t>ул. Ленина, д. 15А</t>
  </si>
  <si>
    <t>ул. Ленина, д. 17</t>
  </si>
  <si>
    <t>ул. Ленина, д. 28</t>
  </si>
  <si>
    <t>ул. Ленина, д. 30А</t>
  </si>
  <si>
    <t>ул. Ленина, д. 70</t>
  </si>
  <si>
    <t>ул. Мира, д. 11</t>
  </si>
  <si>
    <t>ул. Мира, д. 15А</t>
  </si>
  <si>
    <t>ул. Мира, д. 19А</t>
  </si>
  <si>
    <t>ул. Мира, д. 3</t>
  </si>
  <si>
    <t>ул. Мира, д. 5</t>
  </si>
  <si>
    <t>ул. Мира, д. 7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</si>
  <si>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</si>
  <si>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</si>
  <si>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</si>
  <si>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</si>
  <si>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</si>
  <si>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</si>
  <si>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</si>
  <si>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17/1</t>
  </si>
  <si>
    <t>ул. Парковая, д. 5</t>
  </si>
  <si>
    <t>ул. Парковая, д. 7</t>
  </si>
  <si>
    <t>ул. Парковая, д. 7А</t>
  </si>
  <si>
    <t>ул. Солнечная, д. 10</t>
  </si>
  <si>
    <t>ул. Солнечная, д. 10А</t>
  </si>
  <si>
    <t>ул. Солнечная, д. 12</t>
  </si>
  <si>
    <t>ул. Солнечная, д. 12А</t>
  </si>
  <si>
    <t>ул. Солнечная, д. 14</t>
  </si>
  <si>
    <t>ул. Солнечная, д. 16</t>
  </si>
  <si>
    <t>ул. Солнечная, д. 2</t>
  </si>
  <si>
    <t>ул. Солнечная, д. 4</t>
  </si>
  <si>
    <t>ул. Солнечная, д. 6</t>
  </si>
  <si>
    <t>ул. Солнечная, д. 8</t>
  </si>
  <si>
    <t>Итого по городу Лангепасу</t>
  </si>
  <si>
    <t>город Мегион</t>
  </si>
  <si>
    <t>пгт. Высокий, ул. Бахилова, д. 8</t>
  </si>
  <si>
    <t>пгт. Высокий, ул. Ленина, д. 6</t>
  </si>
  <si>
    <t>ул. 50 лет Октября, д. 6</t>
  </si>
  <si>
    <t>ул. 50 лет Октября, д. 8</t>
  </si>
  <si>
    <t>ул. Заречная, д. 16</t>
  </si>
  <si>
    <t>ул. Ленина, д. 10</t>
  </si>
  <si>
    <t>скатная</t>
  </si>
  <si>
    <t>ул. Ленина, д. 4, корп. 1</t>
  </si>
  <si>
    <t>ул. Ленина, д. 4, корп. 2</t>
  </si>
  <si>
    <t>ул. Нефтяников, д. 9</t>
  </si>
  <si>
    <t>ул. Садовая, д. 16</t>
  </si>
  <si>
    <t>ул. Свободы, д. 29, корп. 2</t>
  </si>
  <si>
    <t>ул. Свободы, д. 38</t>
  </si>
  <si>
    <t>ул. Свободы, д. 42</t>
  </si>
  <si>
    <t>ул. Свободы, д. 44</t>
  </si>
  <si>
    <t>ул. Свободы, д. 46</t>
  </si>
  <si>
    <t>ул. Строителей, д. 2</t>
  </si>
  <si>
    <t>ул. Строителей, д. 3, корп. 2</t>
  </si>
  <si>
    <t>ул. Строителей, д. 7, корп. 1</t>
  </si>
  <si>
    <t>ул. Сутормина, д. 2</t>
  </si>
  <si>
    <t>ул. Сутормина, д. 4</t>
  </si>
  <si>
    <t>ул. Чехова, д. 1, корп. 1</t>
  </si>
  <si>
    <t>Итого по городу Мегион</t>
  </si>
  <si>
    <t>город Нефтеюганск</t>
  </si>
  <si>
    <t>мкр. 10а, д. 1</t>
  </si>
  <si>
    <t>мкр. 10-й, д. 10</t>
  </si>
  <si>
    <t>мкр. 10-й, д. 11</t>
  </si>
  <si>
    <t>мкр. 16-й, д. 1</t>
  </si>
  <si>
    <t>мкр. 16А, д. 66</t>
  </si>
  <si>
    <t>мкр. 1-й, д. 21</t>
  </si>
  <si>
    <t>мкр. 2-й, д. 1а</t>
  </si>
  <si>
    <t>мкр. 2-й, д. 14</t>
  </si>
  <si>
    <t>мкр. 2-й, д. 16</t>
  </si>
  <si>
    <t>мкр. 2-й, д. 19</t>
  </si>
  <si>
    <t>мкр. 2-й, д. 20</t>
  </si>
  <si>
    <t>мкр. 2-й, д. 22</t>
  </si>
  <si>
    <t>мкр. 2-й, д. 23</t>
  </si>
  <si>
    <t>мкр. 2-й, д. 3</t>
  </si>
  <si>
    <t>мкр. 2-й, д. 4</t>
  </si>
  <si>
    <t>мкр. 2-й, д. 6</t>
  </si>
  <si>
    <t>мкр. 2-й, д. 8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</si>
  <si>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</si>
  <si>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</si>
  <si>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</si>
  <si>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</si>
  <si>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</si>
  <si>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5</t>
  </si>
  <si>
    <t>мкр. 3-й, д. 6</t>
  </si>
  <si>
    <t>мкр. 3-й, д. 7</t>
  </si>
  <si>
    <t>мкр. 3-й, д. 8</t>
  </si>
  <si>
    <t>мкр. 5-й, д. 2</t>
  </si>
  <si>
    <t>мкр. 5-й, д. 3</t>
  </si>
  <si>
    <t>мкр. 5-й, д. 4</t>
  </si>
  <si>
    <t>мкр. 5-й, д. 65</t>
  </si>
  <si>
    <t>мкр. 7-й, д. 40Г</t>
  </si>
  <si>
    <t>мкр. 7-й, д. 50</t>
  </si>
  <si>
    <t>мкр. 7-й, д. 56</t>
  </si>
  <si>
    <t>мкр. 7-й, д. 60</t>
  </si>
  <si>
    <t>мкр. 8-й, д. 1</t>
  </si>
  <si>
    <t>мкр. 8-й, д. 10</t>
  </si>
  <si>
    <t>мкр. 8-й, д. 12</t>
  </si>
  <si>
    <t>мкр. 8-й, д. 15</t>
  </si>
  <si>
    <t>мкр. 8-й, д. 16</t>
  </si>
  <si>
    <t>мкр. 8-й, д. 17</t>
  </si>
  <si>
    <t>мкр. 8-й, д. 2</t>
  </si>
  <si>
    <t>мкр. 8-й, д. 3</t>
  </si>
  <si>
    <t>мкр. 8-й, д. 4</t>
  </si>
  <si>
    <t>мкр. 8-й, д. 7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</si>
  <si>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</si>
  <si>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</si>
  <si>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</si>
  <si>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</si>
  <si>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</si>
  <si>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</si>
  <si>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</si>
  <si>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</si>
  <si>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</si>
  <si>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</si>
  <si>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3</t>
  </si>
  <si>
    <t>мкр. 9-й, д. 4</t>
  </si>
  <si>
    <t>мкр. 9-й, д. 6</t>
  </si>
  <si>
    <t>мкр. 9-й, д. 8</t>
  </si>
  <si>
    <t>мкр. 9-й, д. 9</t>
  </si>
  <si>
    <t>Итого по городу Нефтеюганску</t>
  </si>
  <si>
    <t xml:space="preserve"> Нефтеюганский район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</si>
  <si>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</si>
  <si>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</si>
  <si>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</si>
  <si>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</si>
  <si>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</si>
  <si>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10</t>
  </si>
  <si>
    <t>п. Куть-Ях, д. 11</t>
  </si>
  <si>
    <t>п. Куть-Ях, д. 12</t>
  </si>
  <si>
    <t>п. Куть-Ях, д. 3</t>
  </si>
  <si>
    <t>п. Куть-Ях, д. 9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</si>
  <si>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</si>
  <si>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</si>
  <si>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</si>
  <si>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</si>
  <si>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</si>
  <si>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</si>
  <si>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</si>
  <si>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</si>
  <si>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В-1, д. 44</t>
  </si>
  <si>
    <t>пгт. Пойковский, мкр. 1-й, д. 100</t>
  </si>
  <si>
    <t>пгт. Пойковский, мкр. 1-й, д. 104</t>
  </si>
  <si>
    <t>пгт. Пойковский, мкр. 1-й, д. 63</t>
  </si>
  <si>
    <t>пгт. Пойковский, мкр. 1-й, д. 64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</si>
  <si>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</si>
  <si>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</si>
  <si>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</si>
  <si>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</si>
  <si>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22</t>
  </si>
  <si>
    <t>пгт. Пойковский, мкр. 3-й, д. 4</t>
  </si>
  <si>
    <t>пгт. Пойковский, мкр. 3-й, д. 73</t>
  </si>
  <si>
    <t>Итого по Нефтеюганскому району</t>
  </si>
  <si>
    <t>город Нижневартовск</t>
  </si>
  <si>
    <t>б-р. Комсомольский, д. 14А</t>
  </si>
  <si>
    <t>б-р. Комсомольский, д. 14В</t>
  </si>
  <si>
    <t>б-р. Комсомольский, д. 2</t>
  </si>
  <si>
    <t>б-р. Комсомольский, д. 2Б</t>
  </si>
  <si>
    <t>б-р. Комсомольский, д. 5А</t>
  </si>
  <si>
    <t>пр-кт. Победы, д. 12</t>
  </si>
  <si>
    <t>пр-кт. Победы, д. 12А</t>
  </si>
  <si>
    <t>пр-кт. Победы, д. 18</t>
  </si>
  <si>
    <t>пр-кт. Победы, д. 20б</t>
  </si>
  <si>
    <t>пр-кт. Победы, д. 22А</t>
  </si>
  <si>
    <t>пр-кт. Победы, д. 25</t>
  </si>
  <si>
    <t>ул. 60 лет Октября, д. 3</t>
  </si>
  <si>
    <t>ул. 60 лет Октября, д. 5а</t>
  </si>
  <si>
    <t>ул. 60 лет Октября, д. 7</t>
  </si>
  <si>
    <t>ул. Гагарина, д. 7</t>
  </si>
  <si>
    <t>ул. Гагарина, д. 7Б</t>
  </si>
  <si>
    <t>ул. Дружбы Народов, д. 20</t>
  </si>
  <si>
    <t>ул. Дружбы Народов, д. 26А</t>
  </si>
  <si>
    <t>ул. Дружбы Народов, д. 26Б</t>
  </si>
  <si>
    <t>ул. Дружбы Народов, д. 29А</t>
  </si>
  <si>
    <t>ул. Дружбы Народов, д. 31</t>
  </si>
  <si>
    <t>ул. Дружбы Народов, д. 33</t>
  </si>
  <si>
    <t>ул. Дружбы Народов, д. 6</t>
  </si>
  <si>
    <t>ул. Заводская, д. 11, корп. 11</t>
  </si>
  <si>
    <t>ул. Заводская, д. 11А</t>
  </si>
  <si>
    <t>ул. Заводская, д. 13</t>
  </si>
  <si>
    <t>ул. Интернациональная, д. 18</t>
  </si>
  <si>
    <t>ул. Интернациональная, д. 20</t>
  </si>
  <si>
    <t>ул. Интернациональная, д. 20Б</t>
  </si>
  <si>
    <t>ул. Интернациональная, д. 22</t>
  </si>
  <si>
    <t>ул. Интернациональная, д. 24</t>
  </si>
  <si>
    <t>ул. Ленина, д. 21</t>
  </si>
  <si>
    <t>ул. Ленина, д. 23</t>
  </si>
  <si>
    <t>ул. Ленина, д. 25Б</t>
  </si>
  <si>
    <t>ул. Ленина, д. 3А</t>
  </si>
  <si>
    <t>ул. Маршала Жукова, д. 11</t>
  </si>
  <si>
    <t>ул. Менделеева, д. 4а</t>
  </si>
  <si>
    <t>ул. Мира, д. 16Б ВСТАВКА</t>
  </si>
  <si>
    <t>ул. Мира, д. 30</t>
  </si>
  <si>
    <t>ул. Мира, д. 34А</t>
  </si>
  <si>
    <t>ул. Мира, д. 50</t>
  </si>
  <si>
    <t>ул. Мира, д. 5А</t>
  </si>
  <si>
    <t>ул. Мира, д. 60Б</t>
  </si>
  <si>
    <t>ул. Мира, д. 60КОРП1</t>
  </si>
  <si>
    <t>ул. Мира, д. 60КОРП2</t>
  </si>
  <si>
    <t>ул. Мира, д. 60КОРП3</t>
  </si>
  <si>
    <t>ул. Мира, д. 60КОРП4</t>
  </si>
  <si>
    <t>ул. Мира, д. 76</t>
  </si>
  <si>
    <t>ул. Мира, д. 81</t>
  </si>
  <si>
    <t>ул. Мира, д. 83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</si>
  <si>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</si>
  <si>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</si>
  <si>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</si>
  <si>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</si>
  <si>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</si>
  <si>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</si>
  <si>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</si>
  <si>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</si>
  <si>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</si>
  <si>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68</t>
  </si>
  <si>
    <t>ул. Нефтяников, д. 74</t>
  </si>
  <si>
    <t>ул. Нефтяников, д. 78</t>
  </si>
  <si>
    <t>ул. Озёрная, д. 1</t>
  </si>
  <si>
    <t>ул. Омская, д. 6</t>
  </si>
  <si>
    <t>ул. Омская, д. 6А</t>
  </si>
  <si>
    <t>ул. Пермская, д. 1</t>
  </si>
  <si>
    <t>ул. Пермская, д. 2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</si>
  <si>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</si>
  <si>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</si>
  <si>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</si>
  <si>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</si>
  <si>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</si>
  <si>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</si>
  <si>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Пионерская, д. 5</t>
  </si>
  <si>
    <t>ул. Спортивная, д. 11</t>
  </si>
  <si>
    <t>ул. Спортивная, д. 13</t>
  </si>
  <si>
    <t>ул. Спортивная, д. 13а</t>
  </si>
  <si>
    <t>ул. Спортивная, д. 17</t>
  </si>
  <si>
    <t>ул. Спортивная, д. 5</t>
  </si>
  <si>
    <t>ул. Спортивная, д. 5А</t>
  </si>
  <si>
    <t>ул. Спортивная, д. 7Б</t>
  </si>
  <si>
    <t>ул. Ханты-Мансийская, д. 27</t>
  </si>
  <si>
    <t>ул. Ханты-Мансийская, д. 35</t>
  </si>
  <si>
    <t>ул. Ханты-Мансийская, д. 37</t>
  </si>
  <si>
    <t>ул. Чапаева, д. 17</t>
  </si>
  <si>
    <t>ул. Чапаева, д. 17А</t>
  </si>
  <si>
    <t>ул. Чапаева, д. 19</t>
  </si>
  <si>
    <t>ул. Чапаева, д. 21</t>
  </si>
  <si>
    <t>ул. Чапаева, д. 23</t>
  </si>
  <si>
    <t>ул. Чапаева, д. 49А</t>
  </si>
  <si>
    <t>ул. Чапаева, д. 53А</t>
  </si>
  <si>
    <t>ул. Чапаева, д. 57</t>
  </si>
  <si>
    <t>ул. Чапаева, д. 65</t>
  </si>
  <si>
    <t>ул. Чапаева, д. 67</t>
  </si>
  <si>
    <t>ул. Чапаева, д. 69</t>
  </si>
  <si>
    <t>ул. Чапаева, д. 7</t>
  </si>
  <si>
    <t>ул. Чапаева, д. 7Б</t>
  </si>
  <si>
    <t>Итого по городу Нижневартовску</t>
  </si>
  <si>
    <t>Нижневартовский район</t>
  </si>
  <si>
    <t>пгт. Излучинск, пер. Строителей, д. 1</t>
  </si>
  <si>
    <t>пгт. Излучинск, ул. Набережная, д. 1</t>
  </si>
  <si>
    <t>пгт. Излучинск, ул. Набережная, д. 10</t>
  </si>
  <si>
    <t>пгт. Излучинск, ул. Набережная, д. 2</t>
  </si>
  <si>
    <t>пгт. Излучинск, ул. Набережная, д. 4</t>
  </si>
  <si>
    <t>пгт. Излучинск, ул. Набережная, д. 8</t>
  </si>
  <si>
    <t>пгт. Излучинск, ул. Пионерная, д. 1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</si>
  <si>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</si>
  <si>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</si>
  <si>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</si>
  <si>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</si>
  <si>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</si>
  <si>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</si>
  <si>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</si>
  <si>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5</t>
  </si>
  <si>
    <t>Итого по Нижневартовскому району</t>
  </si>
  <si>
    <t>город Нягань</t>
  </si>
  <si>
    <t>мкр. 1-й, д. 1</t>
  </si>
  <si>
    <t>мкр. 1-й, д. 10</t>
  </si>
  <si>
    <t>мкр. 1-й, д. 11</t>
  </si>
  <si>
    <t>мкр. 1-й, д. 13</t>
  </si>
  <si>
    <t>мкр. 1-й, д. 14</t>
  </si>
  <si>
    <t>мкр. 1-й, д. 19</t>
  </si>
  <si>
    <t>мкр. 1-й, д. 20</t>
  </si>
  <si>
    <t>мкр. 1-й, д. 22</t>
  </si>
  <si>
    <t>мкр. 1-й, д. 26</t>
  </si>
  <si>
    <t>мкр. 1-й, д. 27</t>
  </si>
  <si>
    <t>мкр. 1-й, д. 28</t>
  </si>
  <si>
    <t>мкр. 1-й, д. 29А</t>
  </si>
  <si>
    <t>мкр. 1-й, д. 29Б</t>
  </si>
  <si>
    <t>мкр. 1-й, д. 29В</t>
  </si>
  <si>
    <t>мкр. 1-й, д. 3</t>
  </si>
  <si>
    <t>мкр. 1-й, д. 32</t>
  </si>
  <si>
    <t>мкр. 1-й, д. 33</t>
  </si>
  <si>
    <t>мкр. 1-й, д. 34</t>
  </si>
  <si>
    <t>мкр. 1-й, д. 35</t>
  </si>
  <si>
    <t>мкр. 1-й, д. 38</t>
  </si>
  <si>
    <t>мкр. 1-й, д. 39</t>
  </si>
  <si>
    <t>мкр. 1-й, д. 4</t>
  </si>
  <si>
    <t>мкр. 1-й, д. 40</t>
  </si>
  <si>
    <t>мкр. 1-й, д. 41</t>
  </si>
  <si>
    <t>мкр. 1-й, д. 43</t>
  </si>
  <si>
    <t>мкр. 1-й, д. 46</t>
  </si>
  <si>
    <t>мкр. 1-й, д. 48</t>
  </si>
  <si>
    <t>мкр. 1-й, д. 49</t>
  </si>
  <si>
    <t>мкр. 1-й, д. 5</t>
  </si>
  <si>
    <t>мкр. 1-й, д. 50</t>
  </si>
  <si>
    <t>мкр. 1-й, д. 51</t>
  </si>
  <si>
    <t>мкр. 2-й, д. 2</t>
  </si>
  <si>
    <t>мкр. 4-й, д. 7</t>
  </si>
  <si>
    <t>мкр. 7-й, д. 4</t>
  </si>
  <si>
    <t>мкр. Энергетиков, д. 40</t>
  </si>
  <si>
    <t>ул. Пионерская, д. 149</t>
  </si>
  <si>
    <t>ул. Пионерская, д. 151</t>
  </si>
  <si>
    <t>ул. Тихона Сенькина, д. 14</t>
  </si>
  <si>
    <t>Итого по городу Нягани</t>
  </si>
  <si>
    <t>Октябрьский район</t>
  </si>
  <si>
    <t>пгт. Приобье, мкр. Газовиков, д. 19</t>
  </si>
  <si>
    <t>Итого по Октябрьскому району</t>
  </si>
  <si>
    <t>город Покачи</t>
  </si>
  <si>
    <t>ул. Комсомольская, д. 1</t>
  </si>
  <si>
    <t>ул. Комсомольская, д. 2</t>
  </si>
  <si>
    <t>ул. Комсомольская, д. 4</t>
  </si>
  <si>
    <t>ул. Комсомольская, д. 5</t>
  </si>
  <si>
    <t>ул. Комсомольская, д. 7</t>
  </si>
  <si>
    <t>ул. Ленина, д. 2</t>
  </si>
  <si>
    <t>ул. Ленина, д. 4</t>
  </si>
  <si>
    <t>ул. Мира, д. 2</t>
  </si>
  <si>
    <t>ул. Мира, д. 8</t>
  </si>
  <si>
    <t>ул. Молодежная, д. 1</t>
  </si>
  <si>
    <t>ул. Молодежная, д. 15</t>
  </si>
  <si>
    <t>ул. Молодежная, д. 9</t>
  </si>
  <si>
    <t>ул. Таежная, д. 10</t>
  </si>
  <si>
    <t>ул. Таежная, д. 12</t>
  </si>
  <si>
    <t>ул. Таежная, д. 16</t>
  </si>
  <si>
    <t>Итого по городу Покачи</t>
  </si>
  <si>
    <t>город Пыть-Ях</t>
  </si>
  <si>
    <t>мкр 1-й Центральный, д. 11</t>
  </si>
  <si>
    <t>мкр 1-й Центральный, д. 12</t>
  </si>
  <si>
    <t>мкр 1-й Центральный, д. 21</t>
  </si>
  <si>
    <t>мкр 1-й Центральный, д. 4</t>
  </si>
  <si>
    <t>мкр 1-й Центральный, д. 5</t>
  </si>
  <si>
    <t>мкр 1-й Центральный, д. 6</t>
  </si>
  <si>
    <t>мкр 2а Лесников, ул. Советская, д. 13</t>
  </si>
  <si>
    <t>мкр 2а Лесников, ул. Советская, д. 16</t>
  </si>
  <si>
    <t>мкр 2-й Нефтяников, д. 10</t>
  </si>
  <si>
    <t>мкр 2-й Нефтяников, д. 11</t>
  </si>
  <si>
    <t>мкр 2-й Нефтяников, д. 12</t>
  </si>
  <si>
    <t>мкр 2-й Нефтяников, д. 13</t>
  </si>
  <si>
    <t>мкр 2-й Нефтяников, д. 14</t>
  </si>
  <si>
    <t>мкр 2-й Нефтяников, д. 16</t>
  </si>
  <si>
    <t>мкр 2-й Нефтяников, д. 28</t>
  </si>
  <si>
    <t>мкр 2-й Нефтяников, д. 7</t>
  </si>
  <si>
    <t>мкр 2-й Нефтяников, д. 8</t>
  </si>
  <si>
    <t>мкр 2-й Нефтяников, д. 9</t>
  </si>
  <si>
    <t>мкр. 5-й Солнечный, д. 10/3</t>
  </si>
  <si>
    <t>мкр 7-й Газовиков, д. 1А</t>
  </si>
  <si>
    <t>Итого по городу Пыть-Яху</t>
  </si>
  <si>
    <t>город Радужный</t>
  </si>
  <si>
    <t>мкр. 2-й, д. 1</t>
  </si>
  <si>
    <t>мкр. 2-й, д. 10</t>
  </si>
  <si>
    <t>мкр. 2-й, д. 11</t>
  </si>
  <si>
    <t>мкр. 2-й, д. 13</t>
  </si>
  <si>
    <t>мкр. 2-й, д. 5</t>
  </si>
  <si>
    <t>мкр. 3-й, д. 1</t>
  </si>
  <si>
    <t>мкр. 3-й, д. 11</t>
  </si>
  <si>
    <t>мкр. 3-й, д. 18</t>
  </si>
  <si>
    <t>мкр. 3-й, д. 9</t>
  </si>
  <si>
    <t>Итого по городу Радужный</t>
  </si>
  <si>
    <t>город Сургут</t>
  </si>
  <si>
    <t>б-р. Свободы, д. 2</t>
  </si>
  <si>
    <t>пр-кт. Комсомольский, д. 27*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</si>
  <si>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</si>
  <si>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</si>
  <si>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</si>
  <si>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</si>
  <si>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</si>
  <si>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</si>
  <si>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39</t>
  </si>
  <si>
    <t>пр-кт. Ленина, д. 39/1</t>
  </si>
  <si>
    <t>пр-кт. Ленина, д. 52</t>
  </si>
  <si>
    <t>пр-кт. Ленина, д. 54</t>
  </si>
  <si>
    <t>пр-кт. Ленина, д. 56</t>
  </si>
  <si>
    <t>пр-кт. Ленина, д. 58</t>
  </si>
  <si>
    <t>пр-кт. Ленина, д. 61/1</t>
  </si>
  <si>
    <t>пр-кт. Ленина, д. 65/3</t>
  </si>
  <si>
    <t>пр-кт. Ленина, д. 66</t>
  </si>
  <si>
    <t>пр-кт. Мира, д. 31</t>
  </si>
  <si>
    <t>пр-кт. Мира, д. 34/1</t>
  </si>
  <si>
    <t>пр-кт. Мира, д. 35</t>
  </si>
  <si>
    <t>пр-кт. Мира, д. 35КОРП1</t>
  </si>
  <si>
    <t>пр-кт. Мира, д. 35КОРП2</t>
  </si>
  <si>
    <t>пр-кт. Мира, д. 35КОРП3</t>
  </si>
  <si>
    <t>пр-кт. Мира, д. 36</t>
  </si>
  <si>
    <t>пр-кт. Мира, д. 36/1</t>
  </si>
  <si>
    <t>пр-кт. Мира, д. 36/2</t>
  </si>
  <si>
    <t>пр-кт. Мира, д. 37</t>
  </si>
  <si>
    <t>пр-кт. Мира, д. 37/1</t>
  </si>
  <si>
    <t>пр-кт. Мира, д. 37КОРП2</t>
  </si>
  <si>
    <t>пр-кт. Мира, д. 4</t>
  </si>
  <si>
    <t>пр-кт. Мира, д. 55, корп. 1</t>
  </si>
  <si>
    <t>пр-кт. Мира, д. 6</t>
  </si>
  <si>
    <t>пр-кт. Мира, д. 8</t>
  </si>
  <si>
    <t>пр-кт. Набережный, д. 12/1</t>
  </si>
  <si>
    <t>пр-кт. Набережный, д. 14</t>
  </si>
  <si>
    <t>пр-кт. Набережный, д. 46</t>
  </si>
  <si>
    <t>пр-кт. Набережный, д. 68</t>
  </si>
  <si>
    <t>пр-кт. Набережный, д. 70</t>
  </si>
  <si>
    <t>пр-кт. Набережный, д. 72</t>
  </si>
  <si>
    <t>пр-кт. Пролетарский, д. 20*</t>
  </si>
  <si>
    <t>пр-кт. Пролетарский, д. 24</t>
  </si>
  <si>
    <t>пр-кт. Пролетарский, д. 28*</t>
  </si>
  <si>
    <t>проезд Взлетный, д. 5</t>
  </si>
  <si>
    <t>проезд Взлетный, д. 5/1</t>
  </si>
  <si>
    <t>проезд. Дружбы, д. 10</t>
  </si>
  <si>
    <t>проезд. Дружбы, д. 11</t>
  </si>
  <si>
    <t>проезд Дружбы, д. 15</t>
  </si>
  <si>
    <t>проезд Дружбы, д. 17</t>
  </si>
  <si>
    <t>проезд Дружбы, д. 6</t>
  </si>
  <si>
    <t>проезд Дружбы, д. 8</t>
  </si>
  <si>
    <t>ул. 30 лет Победы, д. 11</t>
  </si>
  <si>
    <t>ул. 30 лет Победы, д. 28</t>
  </si>
  <si>
    <t>ул. 30 лет Победы, д. 9А</t>
  </si>
  <si>
    <t>ул. 50 лет ВЛКСМ, д. 10</t>
  </si>
  <si>
    <t>ул. 50 лет ВЛКСМ, д. 11</t>
  </si>
  <si>
    <t>ул. 50 лет ВЛКСМ, д. 11А</t>
  </si>
  <si>
    <t>ул. 50 лет ВЛКСМ, д. 4</t>
  </si>
  <si>
    <t>ул. 50 лет ВЛКСМ, д. 4/1</t>
  </si>
  <si>
    <t>ул. 50 лет ВЛКСМ, д. 5А</t>
  </si>
  <si>
    <t>ул. 50 лет ВЛКСМ, д. 6А</t>
  </si>
  <si>
    <t>ул. Бажова, д. 13</t>
  </si>
  <si>
    <t>ул. Бажова, д. 17</t>
  </si>
  <si>
    <t>ул. Бажова, д. 3/1</t>
  </si>
  <si>
    <t>ул. Бажова, д. 7</t>
  </si>
  <si>
    <t>ул. 50 лет ВЛКСМ, д. 9</t>
  </si>
  <si>
    <t>ул. Бахилова, д. 9А</t>
  </si>
  <si>
    <t>ул. Быстринская, д. 10</t>
  </si>
  <si>
    <t>ул. Гагарина, д. 4</t>
  </si>
  <si>
    <t>ул. Грибоедова, д. 11</t>
  </si>
  <si>
    <t>ул. Грибоедова, д. 13</t>
  </si>
  <si>
    <t>ул. Грибоедова, д. 3</t>
  </si>
  <si>
    <t>ул. Григория Кукуевицкого, д. 12</t>
  </si>
  <si>
    <t>ул. Григория Кукуевицкого, д. 12/1</t>
  </si>
  <si>
    <t>ул. Григория Кукуевицкого, д. 9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</si>
  <si>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</si>
  <si>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</si>
  <si>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</si>
  <si>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</si>
  <si>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</si>
  <si>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</si>
  <si>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10</t>
  </si>
  <si>
    <t>ул. Дзержинского, д. 12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</si>
  <si>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</si>
  <si>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</si>
  <si>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</si>
  <si>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</si>
  <si>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</si>
  <si>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</si>
  <si>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</si>
  <si>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</si>
  <si>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</si>
  <si>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Ленинградская, д. 1</t>
  </si>
  <si>
    <t>ул. Ленинградская, д. 17</t>
  </si>
  <si>
    <t>ул. Ленинградская, д. 3</t>
  </si>
  <si>
    <t>ул. Лермонтова, д. 11</t>
  </si>
  <si>
    <t>ул. Лермонтова, д. 11/2</t>
  </si>
  <si>
    <t>ул. Лермонтова, д. 6/2</t>
  </si>
  <si>
    <t>ул. Магистральная, д. 26</t>
  </si>
  <si>
    <t>ул. Майская, д. 4</t>
  </si>
  <si>
    <t>ул. Майская, д. 8</t>
  </si>
  <si>
    <t>ул. Мелик-Карамова, д. 41</t>
  </si>
  <si>
    <t>ул. Мелик-Карамова, д. 47/1</t>
  </si>
  <si>
    <t>ул. Мелик-Карамова, д. 47/2</t>
  </si>
  <si>
    <t>ул. Мелик-Карамова, д. 64</t>
  </si>
  <si>
    <t>ул. Мелик-Карамова, д. 66</t>
  </si>
  <si>
    <t>ул. Мелик-Карамова, д. 70</t>
  </si>
  <si>
    <t>ул. Мелик-Карамова, д. 72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</si>
  <si>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</si>
  <si>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</si>
  <si>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</si>
  <si>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</si>
  <si>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</si>
  <si>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Нагорная, д. 11</t>
  </si>
  <si>
    <t>ул. Нагорная, д. 3</t>
  </si>
  <si>
    <t>ул. Нагорная, д. 9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</si>
  <si>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</si>
  <si>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</si>
  <si>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</si>
  <si>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</si>
  <si>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</si>
  <si>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</si>
  <si>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Привокзальная, д. 10</t>
  </si>
  <si>
    <t>ул. Привокзальная, д. 18</t>
  </si>
  <si>
    <t>ул. Привокзальная, д. 4</t>
  </si>
  <si>
    <t>ул. Привокзальная, д. 6</t>
  </si>
  <si>
    <t>ул. Просвещения, д. 27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</si>
  <si>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</si>
  <si>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</si>
  <si>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</si>
  <si>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</si>
  <si>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49</t>
  </si>
  <si>
    <t>ул. Профсоюзов, д. 22</t>
  </si>
  <si>
    <t>ул. Пушкина, д. 5</t>
  </si>
  <si>
    <t>ул. Республики, д. 69</t>
  </si>
  <si>
    <t>ул. Республики, д. 71</t>
  </si>
  <si>
    <t>ул. Республики, д. 80</t>
  </si>
  <si>
    <t>ул. Республики, д. 83</t>
  </si>
  <si>
    <t>ул. Республики, д. 86</t>
  </si>
  <si>
    <t>ул. Республики, д. 88</t>
  </si>
  <si>
    <t>ул. Студенческая, д. 11</t>
  </si>
  <si>
    <t>ул. Толстого, д. 16</t>
  </si>
  <si>
    <t>ул. Толстого, д. 28</t>
  </si>
  <si>
    <t>ул. Федорова, д. 69</t>
  </si>
  <si>
    <t>ул. Чехова, д. 6</t>
  </si>
  <si>
    <t>ул. Чехова, д. 8</t>
  </si>
  <si>
    <t>ул. Энгельса, д. 7</t>
  </si>
  <si>
    <t>ул. Энергетиков, д. 11</t>
  </si>
  <si>
    <t>ул. Энергетиков, д. 13</t>
  </si>
  <si>
    <t>ул. Энергетиков, д. 16а</t>
  </si>
  <si>
    <t>ул. Энергетиков, д. 26</t>
  </si>
  <si>
    <t>ул. Энергетиков, д. 29</t>
  </si>
  <si>
    <t>ул. Энергетиков, д. 33</t>
  </si>
  <si>
    <t>ул. Энергетиков, д. 3/1</t>
  </si>
  <si>
    <t>ул. Энергетиков, д. 3/2</t>
  </si>
  <si>
    <t>ул. Энергетиков, д. 41</t>
  </si>
  <si>
    <t>ул. Энергетиков, д. 43</t>
  </si>
  <si>
    <t>ул. Энергетиков, д. 5</t>
  </si>
  <si>
    <t>ул. Энергетиков, д. 7</t>
  </si>
  <si>
    <t>ул. Энергетиков, д. 9</t>
  </si>
  <si>
    <t>ул. Энтузиастов, д. 1</t>
  </si>
  <si>
    <t>ул. Энтузиастов, д. 39</t>
  </si>
  <si>
    <t>ул. Энтузиастов, д. 40</t>
  </si>
  <si>
    <t>ул. Энтузиастов, д. 42</t>
  </si>
  <si>
    <t>ул. Энтузиастов, д. 44</t>
  </si>
  <si>
    <t>ул. Энтузиастов, д. 55</t>
  </si>
  <si>
    <t>ул. Энтузиастов, д. 6</t>
  </si>
  <si>
    <t>ул. Энтузиастов, д. 67</t>
  </si>
  <si>
    <t>ул. Энтузиастов, д. 69</t>
  </si>
  <si>
    <t>ул. Энтузиастов, д. 8</t>
  </si>
  <si>
    <t>ул. Югорская, д. 24</t>
  </si>
  <si>
    <t>Итого по городу Сургуту</t>
  </si>
  <si>
    <t>Советский район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</si>
  <si>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</si>
  <si>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</si>
  <si>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</si>
  <si>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</si>
  <si>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Гастелло, д. 33А</t>
  </si>
  <si>
    <t>г. Советский, ул. Гастелло, д. 35</t>
  </si>
  <si>
    <t>г. Советский, ул. Гастелло, д. 41</t>
  </si>
  <si>
    <t>г. Советский, ул. Железнодорожная, д. 2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</si>
  <si>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</si>
  <si>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</si>
  <si>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6</t>
  </si>
  <si>
    <t>г. Советский, ул. Киевская, д. 18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</si>
  <si>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</si>
  <si>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</si>
  <si>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</si>
  <si>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Кошевого, д. 7</t>
  </si>
  <si>
    <t>г. Советский, ул. Советская, д. 2</t>
  </si>
  <si>
    <t>г. Советский, ул. Советская, д. 31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</si>
  <si>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</si>
  <si>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</si>
  <si>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</si>
  <si>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</si>
  <si>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</si>
  <si>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пгт. Агириш, ул. Вокзальная, д. 5</t>
  </si>
  <si>
    <t>пгт. Агириш, ул. Вокзальная, д. 7</t>
  </si>
  <si>
    <t>пгт. Агириш, ул. Спортивная, д. 16А</t>
  </si>
  <si>
    <t>пгт. Агириш, ул. Спортивная, д. 26</t>
  </si>
  <si>
    <t>пгт. Агириш, ул. Спортивная, д. 29</t>
  </si>
  <si>
    <t>пгт. Агириш, ул. Юбилейная, д. 30</t>
  </si>
  <si>
    <t>Итого по Советскому району</t>
  </si>
  <si>
    <t>Сургутский район</t>
  </si>
  <si>
    <t>г. Лянтор, мкр. 10-й, д. 59</t>
  </si>
  <si>
    <t>г. Лянтор, мкр. 10-й, д. 63</t>
  </si>
  <si>
    <t>г. Лянтор, мкр. 4-й, д. 10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</si>
  <si>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</si>
  <si>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</si>
  <si>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</si>
  <si>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</si>
  <si>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</si>
  <si>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</si>
  <si>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</si>
  <si>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</si>
  <si>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3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</si>
  <si>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</si>
  <si>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</si>
  <si>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</si>
  <si>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</si>
  <si>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ул. Салавата Юлаева, д. 5</t>
  </si>
  <si>
    <t>г. Лянтор, ул. Салавата Юлаева, д. 6</t>
  </si>
  <si>
    <t>пгт. Белый Яр, мкр. 1-й, д. 7</t>
  </si>
  <si>
    <t>пгт. Белый Яр, ул. Ермака, д. 2</t>
  </si>
  <si>
    <t>пгт. Белый Яр, ул. Есенина, д. 37</t>
  </si>
  <si>
    <t>пгт. Белый Яр, ул. Кушникова, д. 66</t>
  </si>
  <si>
    <t>пгт. Белый Яр, ул. Лесная, д. 25</t>
  </si>
  <si>
    <t>пгт. Белый Яр, ул. Островского, д. 19</t>
  </si>
  <si>
    <t>пгт. Белый Яр, ул. Фадеева, д. 14/1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</si>
  <si>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</si>
  <si>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</si>
  <si>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</si>
  <si>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11</t>
  </si>
  <si>
    <t>пгт. Белый Яр, ул. Шукшина, д. 16А</t>
  </si>
  <si>
    <t>пгт. Федоровский, проезд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</si>
  <si>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</si>
  <si>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</si>
  <si>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</si>
  <si>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Ленина, д. 19А</t>
  </si>
  <si>
    <t>пгт. Федоровский, ул. Ленина, д. 27</t>
  </si>
  <si>
    <t>пгт. Федоровский, ул. Ленина, д. 27А</t>
  </si>
  <si>
    <t>пгт. Федоровский, ул. Ломоносова, д. 14</t>
  </si>
  <si>
    <t>пгт. Федоровский, ул. Ломоносова, д. 2</t>
  </si>
  <si>
    <t>пгт. Федоровский, ул. Московская, д. 13</t>
  </si>
  <si>
    <t>пгт. Федоровский, ул. Московская, д. 15А</t>
  </si>
  <si>
    <t>пгт. Федоровский, ул. Московская, д. 4А</t>
  </si>
  <si>
    <t>пгт. Федоровский, ул. Пионерная, д. 31а</t>
  </si>
  <si>
    <t>пгт. Федоровский, ул. Пионерная, д. 38А</t>
  </si>
  <si>
    <t>пгт. Федоровский, ул. Пионерная, д. 5</t>
  </si>
  <si>
    <t>пгт. Федоровский, ул. Савуйская, д. 21</t>
  </si>
  <si>
    <t>пгт. Федоровский, ул. Строителей, д. 13</t>
  </si>
  <si>
    <t>пгт. Федоровский, ул. Строителей, д. 21</t>
  </si>
  <si>
    <t>пгт. Федоровский, ул. Строителей, д. 23</t>
  </si>
  <si>
    <t>пгт. Федоровский, ул. Федорова, д. 1А</t>
  </si>
  <si>
    <t>пгт. Федоровский, ул. Федорова, д. 3А</t>
  </si>
  <si>
    <t>пгт. Федоровский, ул. Федорова, д. 3Б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</si>
  <si>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</si>
  <si>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</si>
  <si>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</si>
  <si>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Заводская, д. 1/1</t>
  </si>
  <si>
    <t>с. Локосово, ул. Заводская, д. 1КОРП2</t>
  </si>
  <si>
    <t>с. Локосово, ул. Заводская, д. 3КОРП1</t>
  </si>
  <si>
    <t>с. Локосово, ул. Заводская, д. 3КОРП2</t>
  </si>
  <si>
    <t>с. Локосово, ул. Центральная, д. 42</t>
  </si>
  <si>
    <t>Итого по Сургутскому району</t>
  </si>
  <si>
    <t>город Урай</t>
  </si>
  <si>
    <t>мкр. 1Д, д. 68</t>
  </si>
  <si>
    <t>мкр. 2, д. 101</t>
  </si>
  <si>
    <t>мкр. 2, д. 102</t>
  </si>
  <si>
    <t>мкр. 2, д. 104</t>
  </si>
  <si>
    <t>мкр. 2, д. 31</t>
  </si>
  <si>
    <t>мкр. 2, д. 32</t>
  </si>
  <si>
    <t>мкр. 2, д. 33</t>
  </si>
  <si>
    <t>мкр. 2, д. 35</t>
  </si>
  <si>
    <t>мкр. 2, д. 36</t>
  </si>
  <si>
    <t>мкр. 2, д. 38</t>
  </si>
  <si>
    <t>мкр. 2, д. 40</t>
  </si>
  <si>
    <t>мкр. 2, д. 41</t>
  </si>
  <si>
    <t>мкр. 2, д. 64</t>
  </si>
  <si>
    <t>мкр. 2, д. 78</t>
  </si>
  <si>
    <t>мкр. 2, д. 79</t>
  </si>
  <si>
    <t>мкр. 2, д. 91</t>
  </si>
  <si>
    <t>мкр. 3, д. 1</t>
  </si>
  <si>
    <t>мкр. 3, д. 2</t>
  </si>
  <si>
    <t>ул. Шевченко, д. 16</t>
  </si>
  <si>
    <t>Итого по городу Урай</t>
  </si>
  <si>
    <t>город Ханты-Мансийск</t>
  </si>
  <si>
    <t>ул. Березовская, д. 33</t>
  </si>
  <si>
    <t>ул. Гагарина, д. 190Б</t>
  </si>
  <si>
    <t>ул. Гагарина, д. 193</t>
  </si>
  <si>
    <t>ул. Гагарина, д. 27А</t>
  </si>
  <si>
    <t>ул. Гагарина, д. 27Б</t>
  </si>
  <si>
    <t>ул. Гагарина, д. 288А</t>
  </si>
  <si>
    <t>ул. Гагарина, д. 290</t>
  </si>
  <si>
    <t>ул. Гагарина, д. 297</t>
  </si>
  <si>
    <t>ул. Гагарина, д. 51</t>
  </si>
  <si>
    <t>ул. Гагарина, д. 70</t>
  </si>
  <si>
    <t>ул. Заводская, д. 8А</t>
  </si>
  <si>
    <t>ул. Затонская, д. 7А</t>
  </si>
  <si>
    <t>ул. Калинина, д. 18</t>
  </si>
  <si>
    <t>ул. Калинина, д. 22</t>
  </si>
  <si>
    <t>ул. Калинина, д. 22А</t>
  </si>
  <si>
    <t>ул. Калинина, д. 34А</t>
  </si>
  <si>
    <t>ул. Калинина, д. 65</t>
  </si>
  <si>
    <t>ул. Карла Маркса, д. 19</t>
  </si>
  <si>
    <t>ул. Карла Маркса, д. 4</t>
  </si>
  <si>
    <t>ул. Кирова, д. 39</t>
  </si>
  <si>
    <t>ул. Коминтерна, д. 13</t>
  </si>
  <si>
    <t>ул. Комсомольская, д. 17</t>
  </si>
  <si>
    <t>ул. Конева, д. 2</t>
  </si>
  <si>
    <t>ул. Красноармейская, д. 2</t>
  </si>
  <si>
    <t>ул. Красноармейская, д. 24</t>
  </si>
  <si>
    <t>ул. Красногвардейская, д. 11</t>
  </si>
  <si>
    <t>ул. Ленина, д. 39</t>
  </si>
  <si>
    <t>ул. Ленина, д. 82</t>
  </si>
  <si>
    <t>ул. Лермонтова, д. 24</t>
  </si>
  <si>
    <t>ул. Лопарева, д. 14</t>
  </si>
  <si>
    <t>ул. Лопарева, д. 15</t>
  </si>
  <si>
    <t>ул. Менделеева, д. 3</t>
  </si>
  <si>
    <t>ул. Менделеева, д. 3А</t>
  </si>
  <si>
    <t>ул. Менделеева, д. 7</t>
  </si>
  <si>
    <t>ул. Мира, д. 127А</t>
  </si>
  <si>
    <t>ул. Мира, д. 74</t>
  </si>
  <si>
    <t>ул. Мира, д. 63</t>
  </si>
  <si>
    <t>ул. Мира, д. 65</t>
  </si>
  <si>
    <t>ул. Мира, д. 65/1</t>
  </si>
  <si>
    <t>ул. Мира, д. 68</t>
  </si>
  <si>
    <t>ул. Объездная, д. 12</t>
  </si>
  <si>
    <t>ул. Парковая, д. 92</t>
  </si>
  <si>
    <t>ул. Парковая, д. 92Б</t>
  </si>
  <si>
    <t>ул. Патриса Лумумбы, д. 57</t>
  </si>
  <si>
    <t>ул. Патриса Лумумбы, д. 57А</t>
  </si>
  <si>
    <t>ул. Пионерская, д. 118</t>
  </si>
  <si>
    <t>ул. Пионерская, д. 48</t>
  </si>
  <si>
    <t>ул. Пионерская, д. 27</t>
  </si>
  <si>
    <t>ул. Пушкина, д. 3</t>
  </si>
  <si>
    <t>ул. Рознина, д. 119</t>
  </si>
  <si>
    <t>ул. Рознина, д. 17</t>
  </si>
  <si>
    <t>ул. Свердлова, д. 11А</t>
  </si>
  <si>
    <t>ул. Сирина, д. 68А</t>
  </si>
  <si>
    <t>ул. Строителей, д. 101</t>
  </si>
  <si>
    <t>ул. Строителей, д. 90</t>
  </si>
  <si>
    <t>ул. Строителей, д. 93/2</t>
  </si>
  <si>
    <t>ул. Сургутская, д. 27А</t>
  </si>
  <si>
    <t>ул. Чехова, д. 18</t>
  </si>
  <si>
    <t>ул. Чехова, д. 26</t>
  </si>
  <si>
    <t>ул. Чехова, д. 51</t>
  </si>
  <si>
    <t>ул. Чехова, д. 62А</t>
  </si>
  <si>
    <t>ул. Чехова, д. 63А</t>
  </si>
  <si>
    <t>ул. Чехова, д. 77/3</t>
  </si>
  <si>
    <t>ул. Чехова, д. 77/4</t>
  </si>
  <si>
    <t>ул. Чкалова, д. 33</t>
  </si>
  <si>
    <t>ул. Чкалова, д. 40</t>
  </si>
  <si>
    <t>ул. Шевченко, д. 18</t>
  </si>
  <si>
    <t>ул. Шевченко, д. 26</t>
  </si>
  <si>
    <t>ул. Шевченко, д. 39</t>
  </si>
  <si>
    <t>ул. Шевченко, д. 41</t>
  </si>
  <si>
    <t>ул. Шевченко, д. 43</t>
  </si>
  <si>
    <t>ул. Школьная, д. 14</t>
  </si>
  <si>
    <t>ул. Энгельса, д. 12</t>
  </si>
  <si>
    <t>ул. Ямская, д. 1</t>
  </si>
  <si>
    <t>ул. Ямская, д. 1/1</t>
  </si>
  <si>
    <t>ул. Ямская, д. 3/1</t>
  </si>
  <si>
    <t>Итого по городу Ханты-Мансийску</t>
  </si>
  <si>
    <t>город Югорск</t>
  </si>
  <si>
    <t>ул. 40 лет Победы, д. 1</t>
  </si>
  <si>
    <t>ул. Газовиков, д. 2</t>
  </si>
  <si>
    <t>ул. Газовиков, д. 3</t>
  </si>
  <si>
    <t>ул. Газовиков, д. 4</t>
  </si>
  <si>
    <t>ул. Газовиков, д. 5</t>
  </si>
  <si>
    <t>ул. Геологов, д. 13</t>
  </si>
  <si>
    <t>ул. Железнодорожная, д. 31</t>
  </si>
  <si>
    <t>ул. Железнодорожная, д. 37</t>
  </si>
  <si>
    <t>ул. Менделеева, д. 32КОРП1</t>
  </si>
  <si>
    <t>ул. Механизаторов, д. 10</t>
  </si>
  <si>
    <t>ул. Таежная, д. 12, корп. 2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</si>
  <si>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</si>
  <si>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</si>
  <si>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</si>
  <si>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</si>
  <si>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</si>
  <si>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Энтузиастов, д. 3Б</t>
  </si>
  <si>
    <t>Итого по городу Югорску</t>
  </si>
  <si>
    <t>2021 год</t>
  </si>
  <si>
    <t>Итого по автономному округу на 2021 год</t>
  </si>
  <si>
    <t>Итого по  Белоярскому району</t>
  </si>
  <si>
    <t>ул. Ленинградская, д. 57</t>
  </si>
  <si>
    <t>ул. Ленинградская, д. 8</t>
  </si>
  <si>
    <t>ул. Мира, д. 23</t>
  </si>
  <si>
    <t>ул. Мира, д. 25</t>
  </si>
  <si>
    <t>ул. Мира, д. 27</t>
  </si>
  <si>
    <t>ул. Мира, д. 29</t>
  </si>
  <si>
    <t>ул. Молодежная, д. 12</t>
  </si>
  <si>
    <t>ул. Молодежная, д. 13Б</t>
  </si>
  <si>
    <t>ул. Молодежная, д. 2</t>
  </si>
  <si>
    <t>ул. Молодежная, д. 26</t>
  </si>
  <si>
    <t>ул. Молодежная, д. 32</t>
  </si>
  <si>
    <t>ул. Молодежная, д. 34</t>
  </si>
  <si>
    <t>ул. Молодежная, д. 7</t>
  </si>
  <si>
    <t>ул. Прибалтийская, д. 3А</t>
  </si>
  <si>
    <t>ул. Прибалтийская, д. 9</t>
  </si>
  <si>
    <t>ул. Прибалтийская, д. 9А</t>
  </si>
  <si>
    <t>ул. Привокзальная, д. 13</t>
  </si>
  <si>
    <t>ул. Привокзальная, д. 29А</t>
  </si>
  <si>
    <t>ул. Таллинская, д. 1</t>
  </si>
  <si>
    <t>ул. Таллинская, д. 1А</t>
  </si>
  <si>
    <t>мкр. 10-й, д. 12</t>
  </si>
  <si>
    <t>мкр. 10-й, д. 13</t>
  </si>
  <si>
    <t>мкр. 10-й, д. 2</t>
  </si>
  <si>
    <t>мкр. 10-й, д. 23</t>
  </si>
  <si>
    <t>мкр. 10-й, д. 27</t>
  </si>
  <si>
    <t>мкр. 10-й, д. 5</t>
  </si>
  <si>
    <t>мкр. 10-й, д. 7</t>
  </si>
  <si>
    <t>мкр. 10-й, д. 8</t>
  </si>
  <si>
    <t>мкр. 10-й, д. 9</t>
  </si>
  <si>
    <t>мкр. 11А, д. 10</t>
  </si>
  <si>
    <t>мкр. 11А, д. 12</t>
  </si>
  <si>
    <t>мкр. 11А, д. 9</t>
  </si>
  <si>
    <t>мкр. 11А, пер. Восточный, д. 3</t>
  </si>
  <si>
    <t>мкр. 14-й, д. 9</t>
  </si>
  <si>
    <t>мкр. 6-й, д. 50</t>
  </si>
  <si>
    <t>мкр. 7-й, д. 1</t>
  </si>
  <si>
    <t>мкр. 7-й, д. 2</t>
  </si>
  <si>
    <t>мкр. 7-й, д. 5</t>
  </si>
  <si>
    <t>мкр. 8А, д. 3</t>
  </si>
  <si>
    <t>мкр. 8-й, д. 19</t>
  </si>
  <si>
    <t>мкр. 8-й, д. 21</t>
  </si>
  <si>
    <t>мкр. 8-й, д. 23</t>
  </si>
  <si>
    <t>мкр. 9-й, д. 20</t>
  </si>
  <si>
    <t>мкр. 9-й, д. 21</t>
  </si>
  <si>
    <t>мкр. 9-й, д. 22</t>
  </si>
  <si>
    <t>мкр. 9-й, д. 24</t>
  </si>
  <si>
    <t>мкр. 9-й, д. 25</t>
  </si>
  <si>
    <t>мкр. 9-й, д. 26</t>
  </si>
  <si>
    <t>мкр. 9-й, д. 27</t>
  </si>
  <si>
    <t>п. ПНМК-6, д. 4</t>
  </si>
  <si>
    <t>ул. Киевская, д. 1</t>
  </si>
  <si>
    <t>Нефтеюганский район</t>
  </si>
  <si>
    <t>пгт. Пойковский, мкр. 2-й, д. 9</t>
  </si>
  <si>
    <t>пгт. Пойковский, мкр. 4-й, д. 1</t>
  </si>
  <si>
    <t>пгт. Пойковский, мкр. 4-й, д. 18</t>
  </si>
  <si>
    <t>пгт. Пойковский, мкр. 4-й, д. 2</t>
  </si>
  <si>
    <t>пгт. Пойковский, мкр. 4-й, д. 3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</si>
  <si>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</si>
  <si>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</si>
  <si>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</si>
  <si>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</si>
  <si>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</si>
  <si>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п. Магистраль, д. 18</t>
  </si>
  <si>
    <t>ул. Декабристов, д. 4</t>
  </si>
  <si>
    <t>ул. Декабристов, д. 6</t>
  </si>
  <si>
    <t>ул. Декабристов, д. 8</t>
  </si>
  <si>
    <t>ул. Дзержинского, д. 21</t>
  </si>
  <si>
    <t>ул. Дружбы Народов, д. 26Г</t>
  </si>
  <si>
    <t>ул. Дружбы Народов, д. 30А</t>
  </si>
  <si>
    <t>ул. Заводская, д. 13А</t>
  </si>
  <si>
    <t>ул. Заводская, д. 15КОРП12</t>
  </si>
  <si>
    <t>ул. Интернациональная, д. 10А</t>
  </si>
  <si>
    <t>ул. Интернациональная, д. 8А</t>
  </si>
  <si>
    <t>ул. Ленина, д. 25</t>
  </si>
  <si>
    <t>ул. Маршала Жукова, д. 10</t>
  </si>
  <si>
    <t>ул. Маршала Жукова, д. 16Б</t>
  </si>
  <si>
    <t>ул. Маршала Жукова, д. 8ВСТАВКА</t>
  </si>
  <si>
    <t>ул. Менделеева, д. 26</t>
  </si>
  <si>
    <t>ул. Менделеева, д. 26А</t>
  </si>
  <si>
    <t>ул. Менделеева, д. 28</t>
  </si>
  <si>
    <t>ул. Менделеева, д. 30Б</t>
  </si>
  <si>
    <t>ул. Менделеева, д. 32</t>
  </si>
  <si>
    <t>ул. Мира, д. 62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</si>
  <si>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</si>
  <si>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</si>
  <si>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</si>
  <si>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</si>
  <si>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</si>
  <si>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</si>
  <si>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Мира, д. 74А</t>
  </si>
  <si>
    <t>ул. Мира, д. 80</t>
  </si>
  <si>
    <t>ул. Мира, д. 80А</t>
  </si>
  <si>
    <t>ул. Омская, д. 24</t>
  </si>
  <si>
    <t>ул. Омская, д. 60</t>
  </si>
  <si>
    <t>ул. Пермская, д. 14А</t>
  </si>
  <si>
    <t>ул. Пермская, д. 16А</t>
  </si>
  <si>
    <t>ул. Пермская, д. 16Б</t>
  </si>
  <si>
    <t>ул. Северная, д. 6А</t>
  </si>
  <si>
    <t>ул. Северная, д. 76</t>
  </si>
  <si>
    <t>ул. Северная, д. 76А</t>
  </si>
  <si>
    <t>ул. Северная, д. 76Б</t>
  </si>
  <si>
    <t>ул. Северная, д. 8</t>
  </si>
  <si>
    <t>ул. Спортивная, д. 15</t>
  </si>
  <si>
    <t>ул. Спортивная, д. 1А</t>
  </si>
  <si>
    <t>ул. Спортивная, д. 3А</t>
  </si>
  <si>
    <t>ул. Ханты-Мансийская, д. 29</t>
  </si>
  <si>
    <t>ул. Ханты-Мансийская, д. 29Б</t>
  </si>
  <si>
    <t>ул. Ханты-Мансийская, д. 37А</t>
  </si>
  <si>
    <t>ул. Ханты-Мансийская, д. 37Б</t>
  </si>
  <si>
    <t>ул. Ханты-Мансийская, д. 45А</t>
  </si>
  <si>
    <t>ул. Ханты-Мансийская, д. 45Б</t>
  </si>
  <si>
    <t>ул. Ханты-Мансийская, д. 45В</t>
  </si>
  <si>
    <t>мкр. 1-й, д. 23</t>
  </si>
  <si>
    <t>мкр. 2-й, д. 12</t>
  </si>
  <si>
    <t>мкр. 2-й, д. 15</t>
  </si>
  <si>
    <t>мкр. 2-й, д. 7</t>
  </si>
  <si>
    <t>мкр. 2-й, д. 9</t>
  </si>
  <si>
    <t>ул. Пионерская, д. 28</t>
  </si>
  <si>
    <t>ул. Речная, д. 103</t>
  </si>
  <si>
    <t>ул. Речная, д. 135</t>
  </si>
  <si>
    <t>ул. Речная, д. 15</t>
  </si>
  <si>
    <t>мкр 2а Лесников, ул. Советская, д. 26</t>
  </si>
  <si>
    <t>мкр 2а Лесников, ул. Советская, д. 28</t>
  </si>
  <si>
    <t>мкр 2а Лесников, ул. Советская, д. 30</t>
  </si>
  <si>
    <t>мкр 2а Лесников, ул. Советская, д. 32</t>
  </si>
  <si>
    <t>мкр. 5-й Солнечный, д. 10</t>
  </si>
  <si>
    <t>мкр. 6 Пионерный, д. 61</t>
  </si>
  <si>
    <t>Итого по городу Пыть-Ях</t>
  </si>
  <si>
    <t>п. Лунный, д. 1</t>
  </si>
  <si>
    <t>пр-кт. Комсомольский, д. 25</t>
  </si>
  <si>
    <t>пр-кт. Ленина, д. 67</t>
  </si>
  <si>
    <t>пр-кт. Мира, д. 24</t>
  </si>
  <si>
    <t>пр-кт. Мира, д. 28</t>
  </si>
  <si>
    <t>пр-кт. Мира, д. 30/1</t>
  </si>
  <si>
    <t>пр-кт. Мира, д. 32</t>
  </si>
  <si>
    <t>проезд Первопроходцев, д. 1</t>
  </si>
  <si>
    <t>проезд Первопроходцев, д. 10</t>
  </si>
  <si>
    <t>проезд Первопроходцев, д. 11/1</t>
  </si>
  <si>
    <t>ул. 50 лет ВЛКСМ, д. 2/1</t>
  </si>
  <si>
    <t>ул. 50 лет ВЛКСМ, д. 3</t>
  </si>
  <si>
    <t>ул. Бажова, д. 29*</t>
  </si>
  <si>
    <t>ул. Бажова, д. 31*</t>
  </si>
  <si>
    <t>ул. Быстринская, д. 18/1</t>
  </si>
  <si>
    <t>ул. Гагарина, д. 24</t>
  </si>
  <si>
    <t>ул. Гагарина, д. 26</t>
  </si>
  <si>
    <t>ул. Григория Кукуевицкого, д. 12/2</t>
  </si>
  <si>
    <t>ул. Григория Кукуевицкого, д. 5/3</t>
  </si>
  <si>
    <t>ул. Губкина, д. 21</t>
  </si>
  <si>
    <t>ул. Дзержинского, д. 24</t>
  </si>
  <si>
    <t>ул. Крылова, д. 21</t>
  </si>
  <si>
    <t>ул. Крылова, д. 23</t>
  </si>
  <si>
    <t>ул. Магистральная, д. 28</t>
  </si>
  <si>
    <t>ул. Магистральная, д. 32</t>
  </si>
  <si>
    <t>ул. Магистральная, д. 34</t>
  </si>
  <si>
    <t>ул. Маяковского, д. 16</t>
  </si>
  <si>
    <t>ул. Маяковского, д. 39</t>
  </si>
  <si>
    <t>ул. Островского, д. 18</t>
  </si>
  <si>
    <t>ул. Островского, д. 20</t>
  </si>
  <si>
    <t>ул. Островского, д. 22</t>
  </si>
  <si>
    <t>ул. Островского, д. 24</t>
  </si>
  <si>
    <t>ул. Островского, д. 26</t>
  </si>
  <si>
    <t>ул. Островского, д. 28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</si>
  <si>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</si>
  <si>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</si>
  <si>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</si>
  <si>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</si>
  <si>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Просвещения, д. 33</t>
  </si>
  <si>
    <t>ул. Просвещения, д. 35</t>
  </si>
  <si>
    <t>ул. Просвещения, д. 43*</t>
  </si>
  <si>
    <t>ул. Просвещения, д. 47</t>
  </si>
  <si>
    <t>ул. Профсоюзов, д. 42</t>
  </si>
  <si>
    <t>ул. Пушкина, д. 1</t>
  </si>
  <si>
    <t>ул. Пушкина, д. 15</t>
  </si>
  <si>
    <t>ул. Пушкина, д. 16</t>
  </si>
  <si>
    <t>ул. Пушкина, д. 17</t>
  </si>
  <si>
    <t>ул. Пушкина, д. 18</t>
  </si>
  <si>
    <t>ул. Пушкина, д. 19</t>
  </si>
  <si>
    <t>ул. Пушкина, д. 21</t>
  </si>
  <si>
    <t>ул. Пушкина, д. 22</t>
  </si>
  <si>
    <t>ул. Пушкина, д. 23</t>
  </si>
  <si>
    <t>ул. Пушкина, д. 25</t>
  </si>
  <si>
    <t>ул. Пушкина, д. 25А</t>
  </si>
  <si>
    <t>ул. Пушкина, д. 27</t>
  </si>
  <si>
    <t>ул. Пушкина, д. 29</t>
  </si>
  <si>
    <t>ул. Пушкина, д. 33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</si>
  <si>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</si>
  <si>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</si>
  <si>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</si>
  <si>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</si>
  <si>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</si>
  <si>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Республики, д. 65</t>
  </si>
  <si>
    <t>ул. Федорова, д. 59</t>
  </si>
  <si>
    <t>ул. Федорова, д. 61</t>
  </si>
  <si>
    <t>ул. Федорова, д. 67</t>
  </si>
  <si>
    <t>ул. Югорская, д. 5/2</t>
  </si>
  <si>
    <t>г. Советский, ул. Макаренко, д. 18</t>
  </si>
  <si>
    <t>пгт. Зеленоборск, ул. Южная, д. 1А</t>
  </si>
  <si>
    <t>пгт. Коммунистический, ул. Обская, д. 16</t>
  </si>
  <si>
    <t>пгт. Коммунистический, ул. Обская, д. 39</t>
  </si>
  <si>
    <t>пгт. Коммунистический, ул. Тюменская, д. 4</t>
  </si>
  <si>
    <t>пгт. Коммунистический, ул. Тюменская, д. 8</t>
  </si>
  <si>
    <t>г. Лянтор, мкр. 6а, д. 87</t>
  </si>
  <si>
    <t>г. Лянтор, мкр. 6а, д. 91</t>
  </si>
  <si>
    <t>г. Лянтор, мкр. 6а, д. 94</t>
  </si>
  <si>
    <t>г. Лянтор, мкр. 6а, д. 96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</si>
  <si>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</si>
  <si>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</si>
  <si>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</si>
  <si>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</si>
  <si>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</si>
  <si>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</si>
  <si>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</si>
  <si>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</si>
  <si>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</si>
  <si>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</si>
  <si>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</si>
  <si>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</si>
  <si>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</si>
  <si>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15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</si>
  <si>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</si>
  <si>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</si>
  <si>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</si>
  <si>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</si>
  <si>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</si>
  <si>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пгт. Барсово, ул. Апрельская, д. 6</t>
  </si>
  <si>
    <t>пгт. Барсово, ул. Апрельская, д. 7</t>
  </si>
  <si>
    <t>пгт. Федоровский, ул. Федорова, д. 3</t>
  </si>
  <si>
    <t>Итого по городу Ураю</t>
  </si>
  <si>
    <t>ул. Гагарина, д. 144</t>
  </si>
  <si>
    <t>ул. Гагарина, д. 146А</t>
  </si>
  <si>
    <t>ул. Гагарина, д. 184</t>
  </si>
  <si>
    <t>ул. Гагарина, д. 190А</t>
  </si>
  <si>
    <t>ул. Гагарина, д. 27</t>
  </si>
  <si>
    <t>ул. Горная, д. 19</t>
  </si>
  <si>
    <t>ул. Иртышская, д. 2А</t>
  </si>
  <si>
    <t>ул. Иртышская, д. 4</t>
  </si>
  <si>
    <t>ул. Калинина, д. 48</t>
  </si>
  <si>
    <t>ул. Карла Маркса, д. 30</t>
  </si>
  <si>
    <t>ул. Кирова, д. 14</t>
  </si>
  <si>
    <t>ул. Ключевая, д. 20</t>
  </si>
  <si>
    <t>ул. Ленина, д. 103</t>
  </si>
  <si>
    <t>ул. Ленина, д. 105</t>
  </si>
  <si>
    <t>ул. Ленина, д. 111</t>
  </si>
  <si>
    <t>ул. Ленина, д. 92Б</t>
  </si>
  <si>
    <t>ул. Ленина, д. 98</t>
  </si>
  <si>
    <t>ул. Ленина, д. 98А</t>
  </si>
  <si>
    <t>ул. Мира, д. 107В</t>
  </si>
  <si>
    <t>ул. Мира, д. 117А</t>
  </si>
  <si>
    <t>ул. Пионерская, д. 120</t>
  </si>
  <si>
    <t>ул. Рознина, д. 23</t>
  </si>
  <si>
    <t>ул. Свободы, д. 9</t>
  </si>
  <si>
    <t>ул. Снежная, д. 15</t>
  </si>
  <si>
    <t>ул. Спортивная, д. 22</t>
  </si>
  <si>
    <t>ул. Шевченко, д. 20</t>
  </si>
  <si>
    <t>ул. Шевченко, д. 22А</t>
  </si>
  <si>
    <t>ул. Шевченко, д. 55</t>
  </si>
  <si>
    <t>ул. Дружбы Народов, д. 1</t>
  </si>
  <si>
    <t>ул. Железнодорожная, д. 29</t>
  </si>
  <si>
    <t>ул. Калинина, д. 23КОРП1</t>
  </si>
  <si>
    <t>ул. Кирова, д. 8</t>
  </si>
  <si>
    <t>ул. Кирова, д. 8А</t>
  </si>
  <si>
    <t>ул. Ленина, д. 14</t>
  </si>
  <si>
    <t>ул. Садовая, д. 3А</t>
  </si>
  <si>
    <t>ул. Свердлова, д. 10</t>
  </si>
  <si>
    <t>ул. Свердлова, д. 2</t>
  </si>
  <si>
    <t>ул. Свердлова, д. 3</t>
  </si>
  <si>
    <t>ул. Свердлова, д. 4</t>
  </si>
  <si>
    <t>2022 год</t>
  </si>
  <si>
    <t>Итого по автономному округу на 2022 год</t>
  </si>
  <si>
    <t>ул. Нефтепромышленная, д. 22</t>
  </si>
  <si>
    <t>мкр. 14-й, д. 33*</t>
  </si>
  <si>
    <t>п. Сингапай, ул. Круг В-1, д. 45*</t>
  </si>
  <si>
    <t>п. Сингапай, ул. Круг В-1, д. 55*</t>
  </si>
  <si>
    <t>пгт. Пойковский, мкр. 4-й, д. 4</t>
  </si>
  <si>
    <t>ул. Мира, д. 14А</t>
  </si>
  <si>
    <t>ул. Спортивная, д. 9*</t>
  </si>
  <si>
    <t>ул. Чапаева, д. 15КОРП1*</t>
  </si>
  <si>
    <t>Итого по городу  Нягани</t>
  </si>
  <si>
    <t>пр-кт. Комсомольский, д. 31</t>
  </si>
  <si>
    <t>пр-кт. Ленина, д. 27*</t>
  </si>
  <si>
    <t>пр-кт. Ленина, д. 29*</t>
  </si>
  <si>
    <t>пр-кт. Ленина, д. 30*</t>
  </si>
  <si>
    <t>пр-кт. Ленина, д. 33*</t>
  </si>
  <si>
    <t>пр-кт. Мира, д. 14</t>
  </si>
  <si>
    <t>пр-кт. Набережный, д. 66</t>
  </si>
  <si>
    <t>пр-кт. Пролетарский, д. 3/1*</t>
  </si>
  <si>
    <t>проезд Мунарева, д. 4</t>
  </si>
  <si>
    <t>проезд Первопроходцев, д. 14/1</t>
  </si>
  <si>
    <t>ул. 50 лет ВЛКСМ, д. 6Б*</t>
  </si>
  <si>
    <t>ул. 60 лет Октября, д. 2</t>
  </si>
  <si>
    <t>ул. Быстринская, д. 22/1</t>
  </si>
  <si>
    <t>ул. Высоковольтная, д. 2</t>
  </si>
  <si>
    <t>ул. Григория Кукуевицкого, д. 10/5</t>
  </si>
  <si>
    <t>ул. Магистральная, д. 36</t>
  </si>
  <si>
    <t>ул. Майская, д. 10*</t>
  </si>
  <si>
    <t>ул. Майская, д. 6</t>
  </si>
  <si>
    <t>ул. Маяковского, д. 27/1</t>
  </si>
  <si>
    <t>ул. Маяковского, д. 37*</t>
  </si>
  <si>
    <t>ул. Мелик-Карамова, д. 60*</t>
  </si>
  <si>
    <t>ул. Мелик-Карамова, д. 78*</t>
  </si>
  <si>
    <t>ул. Просвещения, д. 44*</t>
  </si>
  <si>
    <t>ул. Студенческая, д. 13*</t>
  </si>
  <si>
    <t>ул. Студенческая, д. 17</t>
  </si>
  <si>
    <t>ул. Студенческая, д. 21</t>
  </si>
  <si>
    <t>ул. Федорова, д. 65*</t>
  </si>
  <si>
    <t>г. Лянтор, мкр. 2-й, д. 50</t>
  </si>
  <si>
    <t>г. Лянтор, мкр. 6а, д. 88</t>
  </si>
  <si>
    <t>г. Лянтор, мкр. 7-й, д. 39</t>
  </si>
  <si>
    <t>п. Нижнесортымский, ул. Нефтяников, д. 5</t>
  </si>
  <si>
    <t>п. Нижнесортымский, ул. Нефтяников, д. 7</t>
  </si>
  <si>
    <t>п. Нижнесортымский, ул. Северная, д. 19</t>
  </si>
  <si>
    <t>п. Нижнесортымский, ул. Северная, д. 20</t>
  </si>
  <si>
    <t>ул. Ленина, д. 42</t>
  </si>
  <si>
    <t>ул. Мира, д. 56А</t>
  </si>
  <si>
    <t>ул. Свердлова, д. 8*</t>
  </si>
  <si>
    <t>Итого по городу Югорск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</si>
  <si>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</si>
  <si>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</si>
  <si>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</si>
  <si>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</si>
  <si>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</si>
  <si>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</si>
  <si>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№ п/п</t>
  </si>
  <si>
    <t>ул. Московская, д. 34б</t>
  </si>
  <si>
    <t>пгт. Излучинск, пер. Строителей, д. 4</t>
  </si>
  <si>
    <t>ул. Просвещения, д. 45</t>
  </si>
  <si>
    <t>ул. Просвещения, д. 48</t>
  </si>
  <si>
    <t>ул. Профсоюзов, д. 34</t>
  </si>
  <si>
    <t>ул. Пермская, д. 21</t>
  </si>
  <si>
    <t>пгт. Белый Яр, ул. Шукшина, д. 14</t>
  </si>
  <si>
    <t>пгт. Белый Яр, ул. Шукшина, д. 17</t>
  </si>
  <si>
    <t>п. Солнечный, ул. Молодежная, д. 6</t>
  </si>
  <si>
    <t>п. Солнечный, ул. Сибирская, д.4а</t>
  </si>
  <si>
    <t>п. АСС ГПЗ, д. 36</t>
  </si>
  <si>
    <t>ул. Чапаева, д. 63</t>
  </si>
  <si>
    <t>+</t>
  </si>
  <si>
    <t>ул. Бахилова, д. 11</t>
  </si>
  <si>
    <t>ул. Бахилова, д. 4</t>
  </si>
  <si>
    <t>ул. Бахилова, д. 9а</t>
  </si>
  <si>
    <t>ул. 30 лет Победы, д. 37/1*</t>
  </si>
  <si>
    <t>ул. Привокзальная, д. 29</t>
  </si>
  <si>
    <t>ул. Привокзальная, д. 35</t>
  </si>
  <si>
    <t>ул. Привокзальная, д. 37</t>
  </si>
  <si>
    <t>ул. Маяковского, д. 18*</t>
  </si>
  <si>
    <t>ул. Дзержинского, д. 2</t>
  </si>
  <si>
    <t>ул. Дзержинского, д. 2/1</t>
  </si>
  <si>
    <t>мкр. 3-й, д. 21</t>
  </si>
  <si>
    <t>Нефтеюганск</t>
  </si>
  <si>
    <t>ГОД</t>
  </si>
  <si>
    <t>мкр. 16А, д. 87</t>
  </si>
  <si>
    <t>Включили доп. работы (33/01-СД-1870 от 03.11.2020)</t>
  </si>
  <si>
    <t>г. Советский, ул. Гастелло,  д. 41</t>
  </si>
  <si>
    <t>Югорск</t>
  </si>
  <si>
    <t>Ханты-Мансийск</t>
  </si>
  <si>
    <t>Перенос с 2020 по COVID (33/01-сд-2013 от 26.11.2020)</t>
  </si>
  <si>
    <t>Нижневартовск</t>
  </si>
  <si>
    <t>Перенос с 2020 по COVID (33/01-сд-2014 от 26.11.2020)</t>
  </si>
  <si>
    <t>Перенос с 2020 по COVID (33/01-сд-2017от 27.11.2020)</t>
  </si>
  <si>
    <t>п.г. Пойковский, мкр. 3,  д. 22</t>
  </si>
  <si>
    <t>Радужный</t>
  </si>
  <si>
    <t>Лангепас</t>
  </si>
  <si>
    <t>Мегион</t>
  </si>
  <si>
    <t>Когалым</t>
  </si>
  <si>
    <t>мкр. 2-й, д. 1А</t>
  </si>
  <si>
    <t>Нягань</t>
  </si>
  <si>
    <t>ул. Солнечная,  д. 8</t>
  </si>
  <si>
    <t>ул. Солнечная,  д. 2</t>
  </si>
  <si>
    <t>мкр. 3-й, д.  5</t>
  </si>
  <si>
    <t>Перенос с 2020 по COVID (33/01-сд-2019 от 27.11.2020)</t>
  </si>
  <si>
    <t>Сургут</t>
  </si>
  <si>
    <t>ул. 30 лет победы, д. 9А</t>
  </si>
  <si>
    <t>Перенос с 2020 по COVID (33/01-сд-2014 от 25.11.2020)</t>
  </si>
  <si>
    <t>ул. Интернациональная, д. 135*</t>
  </si>
  <si>
    <t>проезд Дружбы, д. 10</t>
  </si>
  <si>
    <t>МКД исключен из ДПКР (превышение стоимости ККР)</t>
  </si>
  <si>
    <t>мкр. 2-й,  д. 19</t>
  </si>
  <si>
    <t>Перенос на 2021 по COVID (33/01-сд-2014 от 26.11.2020)</t>
  </si>
  <si>
    <t>Перенос по началу отопительного сезона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</si>
</sst>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р_."/>
    <numFmt numFmtId="165" formatCode="#\ ###\ ###\ 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20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4" fontId="2" fillId="0" borderId="0" xfId="0" applyNumberFormat="1" applyFont="1" applyFill="1"/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4" fontId="16" fillId="2" borderId="16" xfId="1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3" fontId="18" fillId="0" borderId="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 vertical="top"/>
    </xf>
    <xf numFmtId="0" fontId="18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left" vertical="center"/>
    </xf>
    <xf numFmtId="4" fontId="8" fillId="0" borderId="6" xfId="0" applyNumberFormat="1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left" vertical="center"/>
    </xf>
    <xf numFmtId="2" fontId="8" fillId="0" borderId="6" xfId="0" applyNumberFormat="1" applyFont="1" applyFill="1" applyBorder="1" applyAlignment="1">
      <alignment horizontal="left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03.xml"/><Relationship Id="rId42" Type="http://schemas.openxmlformats.org/officeDocument/2006/relationships/revisionLog" Target="revisionLog42.xml"/><Relationship Id="rId21" Type="http://schemas.openxmlformats.org/officeDocument/2006/relationships/revisionLog" Target="revisionLog21.xml"/><Relationship Id="rId63" Type="http://schemas.openxmlformats.org/officeDocument/2006/relationships/revisionLog" Target="revisionLog49.xml"/><Relationship Id="rId84" Type="http://schemas.openxmlformats.org/officeDocument/2006/relationships/revisionLog" Target="revisionLog70.xml"/><Relationship Id="rId138" Type="http://schemas.openxmlformats.org/officeDocument/2006/relationships/revisionLog" Target="revisionLog124.xml"/><Relationship Id="rId159" Type="http://schemas.openxmlformats.org/officeDocument/2006/relationships/revisionLog" Target="revisionLog145.xml"/><Relationship Id="rId170" Type="http://schemas.openxmlformats.org/officeDocument/2006/relationships/revisionLog" Target="revisionLog156.xml"/><Relationship Id="rId191" Type="http://schemas.openxmlformats.org/officeDocument/2006/relationships/revisionLog" Target="revisionLog177.xml"/><Relationship Id="rId205" Type="http://schemas.openxmlformats.org/officeDocument/2006/relationships/revisionLog" Target="revisionLog191.xml"/><Relationship Id="rId226" Type="http://schemas.openxmlformats.org/officeDocument/2006/relationships/revisionLog" Target="revisionLog212.xml"/><Relationship Id="rId247" Type="http://schemas.openxmlformats.org/officeDocument/2006/relationships/revisionLog" Target="revisionLog233.xml"/><Relationship Id="rId107" Type="http://schemas.openxmlformats.org/officeDocument/2006/relationships/revisionLog" Target="revisionLog93.xml"/><Relationship Id="rId268" Type="http://schemas.openxmlformats.org/officeDocument/2006/relationships/revisionLog" Target="revisionLog254.xml"/><Relationship Id="rId32" Type="http://schemas.openxmlformats.org/officeDocument/2006/relationships/revisionLog" Target="revisionLog32.xml"/><Relationship Id="rId53" Type="http://schemas.openxmlformats.org/officeDocument/2006/relationships/revisionLog" Target="revisionLog11.xml"/><Relationship Id="rId74" Type="http://schemas.openxmlformats.org/officeDocument/2006/relationships/revisionLog" Target="revisionLog60.xml"/><Relationship Id="rId128" Type="http://schemas.openxmlformats.org/officeDocument/2006/relationships/revisionLog" Target="revisionLog114.xml"/><Relationship Id="rId149" Type="http://schemas.openxmlformats.org/officeDocument/2006/relationships/revisionLog" Target="revisionLog135.xml"/><Relationship Id="rId95" Type="http://schemas.openxmlformats.org/officeDocument/2006/relationships/revisionLog" Target="revisionLog81.xml"/><Relationship Id="rId160" Type="http://schemas.openxmlformats.org/officeDocument/2006/relationships/revisionLog" Target="revisionLog146.xml"/><Relationship Id="rId181" Type="http://schemas.openxmlformats.org/officeDocument/2006/relationships/revisionLog" Target="revisionLog167.xml"/><Relationship Id="rId216" Type="http://schemas.openxmlformats.org/officeDocument/2006/relationships/revisionLog" Target="revisionLog202.xml"/><Relationship Id="rId237" Type="http://schemas.openxmlformats.org/officeDocument/2006/relationships/revisionLog" Target="revisionLog223.xml"/><Relationship Id="rId258" Type="http://schemas.openxmlformats.org/officeDocument/2006/relationships/revisionLog" Target="revisionLog244.xml"/><Relationship Id="rId22" Type="http://schemas.openxmlformats.org/officeDocument/2006/relationships/revisionLog" Target="revisionLog22.xml"/><Relationship Id="rId43" Type="http://schemas.openxmlformats.org/officeDocument/2006/relationships/revisionLog" Target="revisionLog1.xml"/><Relationship Id="rId64" Type="http://schemas.openxmlformats.org/officeDocument/2006/relationships/revisionLog" Target="revisionLog50.xml"/><Relationship Id="rId118" Type="http://schemas.openxmlformats.org/officeDocument/2006/relationships/revisionLog" Target="revisionLog104.xml"/><Relationship Id="rId139" Type="http://schemas.openxmlformats.org/officeDocument/2006/relationships/revisionLog" Target="revisionLog125.xml"/><Relationship Id="rId85" Type="http://schemas.openxmlformats.org/officeDocument/2006/relationships/revisionLog" Target="revisionLog71.xml"/><Relationship Id="rId150" Type="http://schemas.openxmlformats.org/officeDocument/2006/relationships/revisionLog" Target="revisionLog136.xml"/><Relationship Id="rId171" Type="http://schemas.openxmlformats.org/officeDocument/2006/relationships/revisionLog" Target="revisionLog157.xml"/><Relationship Id="rId192" Type="http://schemas.openxmlformats.org/officeDocument/2006/relationships/revisionLog" Target="revisionLog178.xml"/><Relationship Id="rId206" Type="http://schemas.openxmlformats.org/officeDocument/2006/relationships/revisionLog" Target="revisionLog192.xml"/><Relationship Id="rId227" Type="http://schemas.openxmlformats.org/officeDocument/2006/relationships/revisionLog" Target="revisionLog213.xml"/><Relationship Id="rId248" Type="http://schemas.openxmlformats.org/officeDocument/2006/relationships/revisionLog" Target="revisionLog234.xml"/><Relationship Id="rId269" Type="http://schemas.openxmlformats.org/officeDocument/2006/relationships/revisionLog" Target="revisionLog255.xml"/><Relationship Id="rId33" Type="http://schemas.openxmlformats.org/officeDocument/2006/relationships/revisionLog" Target="revisionLog33.xml"/><Relationship Id="rId108" Type="http://schemas.openxmlformats.org/officeDocument/2006/relationships/revisionLog" Target="revisionLog94.xml"/><Relationship Id="rId129" Type="http://schemas.openxmlformats.org/officeDocument/2006/relationships/revisionLog" Target="revisionLog115.xml"/><Relationship Id="rId54" Type="http://schemas.openxmlformats.org/officeDocument/2006/relationships/revisionLog" Target="revisionLog12.xml"/><Relationship Id="rId75" Type="http://schemas.openxmlformats.org/officeDocument/2006/relationships/revisionLog" Target="revisionLog61.xml"/><Relationship Id="rId96" Type="http://schemas.openxmlformats.org/officeDocument/2006/relationships/revisionLog" Target="revisionLog82.xml"/><Relationship Id="rId140" Type="http://schemas.openxmlformats.org/officeDocument/2006/relationships/revisionLog" Target="revisionLog126.xml"/><Relationship Id="rId161" Type="http://schemas.openxmlformats.org/officeDocument/2006/relationships/revisionLog" Target="revisionLog147.xml"/><Relationship Id="rId182" Type="http://schemas.openxmlformats.org/officeDocument/2006/relationships/revisionLog" Target="revisionLog168.xml"/><Relationship Id="rId217" Type="http://schemas.openxmlformats.org/officeDocument/2006/relationships/revisionLog" Target="revisionLog203.xml"/><Relationship Id="rId238" Type="http://schemas.openxmlformats.org/officeDocument/2006/relationships/revisionLog" Target="revisionLog224.xml"/><Relationship Id="rId212" Type="http://schemas.openxmlformats.org/officeDocument/2006/relationships/revisionLog" Target="revisionLog198.xml"/><Relationship Id="rId233" Type="http://schemas.openxmlformats.org/officeDocument/2006/relationships/revisionLog" Target="revisionLog219.xml"/><Relationship Id="rId254" Type="http://schemas.openxmlformats.org/officeDocument/2006/relationships/revisionLog" Target="revisionLog240.xml"/><Relationship Id="rId259" Type="http://schemas.openxmlformats.org/officeDocument/2006/relationships/revisionLog" Target="revisionLog245.xml"/><Relationship Id="rId23" Type="http://schemas.openxmlformats.org/officeDocument/2006/relationships/revisionLog" Target="revisionLog23.xml"/><Relationship Id="rId119" Type="http://schemas.openxmlformats.org/officeDocument/2006/relationships/revisionLog" Target="revisionLog105.xml"/><Relationship Id="rId28" Type="http://schemas.openxmlformats.org/officeDocument/2006/relationships/revisionLog" Target="revisionLog28.xml"/><Relationship Id="rId49" Type="http://schemas.openxmlformats.org/officeDocument/2006/relationships/revisionLog" Target="revisionLog7.xml"/><Relationship Id="rId114" Type="http://schemas.openxmlformats.org/officeDocument/2006/relationships/revisionLog" Target="revisionLog100.xml"/><Relationship Id="rId270" Type="http://schemas.openxmlformats.org/officeDocument/2006/relationships/revisionLog" Target="revisionLog256.xml"/><Relationship Id="rId44" Type="http://schemas.openxmlformats.org/officeDocument/2006/relationships/revisionLog" Target="revisionLog2.xml"/><Relationship Id="rId65" Type="http://schemas.openxmlformats.org/officeDocument/2006/relationships/revisionLog" Target="revisionLog51.xml"/><Relationship Id="rId86" Type="http://schemas.openxmlformats.org/officeDocument/2006/relationships/revisionLog" Target="revisionLog72.xml"/><Relationship Id="rId130" Type="http://schemas.openxmlformats.org/officeDocument/2006/relationships/revisionLog" Target="revisionLog116.xml"/><Relationship Id="rId151" Type="http://schemas.openxmlformats.org/officeDocument/2006/relationships/revisionLog" Target="revisionLog137.xml"/><Relationship Id="rId60" Type="http://schemas.openxmlformats.org/officeDocument/2006/relationships/revisionLog" Target="revisionLog46.xml"/><Relationship Id="rId81" Type="http://schemas.openxmlformats.org/officeDocument/2006/relationships/revisionLog" Target="revisionLog67.xml"/><Relationship Id="rId135" Type="http://schemas.openxmlformats.org/officeDocument/2006/relationships/revisionLog" Target="revisionLog121.xml"/><Relationship Id="rId156" Type="http://schemas.openxmlformats.org/officeDocument/2006/relationships/revisionLog" Target="revisionLog142.xml"/><Relationship Id="rId177" Type="http://schemas.openxmlformats.org/officeDocument/2006/relationships/revisionLog" Target="revisionLog163.xml"/><Relationship Id="rId198" Type="http://schemas.openxmlformats.org/officeDocument/2006/relationships/revisionLog" Target="revisionLog184.xml"/><Relationship Id="rId172" Type="http://schemas.openxmlformats.org/officeDocument/2006/relationships/revisionLog" Target="revisionLog158.xml"/><Relationship Id="rId193" Type="http://schemas.openxmlformats.org/officeDocument/2006/relationships/revisionLog" Target="revisionLog179.xml"/><Relationship Id="rId207" Type="http://schemas.openxmlformats.org/officeDocument/2006/relationships/revisionLog" Target="revisionLog193.xml"/><Relationship Id="rId228" Type="http://schemas.openxmlformats.org/officeDocument/2006/relationships/revisionLog" Target="revisionLog214.xml"/><Relationship Id="rId249" Type="http://schemas.openxmlformats.org/officeDocument/2006/relationships/revisionLog" Target="revisionLog235.xml"/><Relationship Id="rId202" Type="http://schemas.openxmlformats.org/officeDocument/2006/relationships/revisionLog" Target="revisionLog188.xml"/><Relationship Id="rId223" Type="http://schemas.openxmlformats.org/officeDocument/2006/relationships/revisionLog" Target="revisionLog209.xml"/><Relationship Id="rId244" Type="http://schemas.openxmlformats.org/officeDocument/2006/relationships/revisionLog" Target="revisionLog230.xml"/><Relationship Id="rId109" Type="http://schemas.openxmlformats.org/officeDocument/2006/relationships/revisionLog" Target="revisionLog95.xml"/><Relationship Id="rId39" Type="http://schemas.openxmlformats.org/officeDocument/2006/relationships/revisionLog" Target="revisionLog39.xml"/><Relationship Id="rId18" Type="http://schemas.openxmlformats.org/officeDocument/2006/relationships/revisionLog" Target="revisionLog18.xml"/><Relationship Id="rId260" Type="http://schemas.openxmlformats.org/officeDocument/2006/relationships/revisionLog" Target="revisionLog246.xml"/><Relationship Id="rId265" Type="http://schemas.openxmlformats.org/officeDocument/2006/relationships/revisionLog" Target="revisionLog251.xml"/><Relationship Id="rId34" Type="http://schemas.openxmlformats.org/officeDocument/2006/relationships/revisionLog" Target="revisionLog34.xml"/><Relationship Id="rId55" Type="http://schemas.openxmlformats.org/officeDocument/2006/relationships/revisionLog" Target="revisionLog13.xml"/><Relationship Id="rId76" Type="http://schemas.openxmlformats.org/officeDocument/2006/relationships/revisionLog" Target="revisionLog62.xml"/><Relationship Id="rId97" Type="http://schemas.openxmlformats.org/officeDocument/2006/relationships/revisionLog" Target="revisionLog83.xml"/><Relationship Id="rId120" Type="http://schemas.openxmlformats.org/officeDocument/2006/relationships/revisionLog" Target="revisionLog106.xml"/><Relationship Id="rId141" Type="http://schemas.openxmlformats.org/officeDocument/2006/relationships/revisionLog" Target="revisionLog127.xml"/><Relationship Id="rId50" Type="http://schemas.openxmlformats.org/officeDocument/2006/relationships/revisionLog" Target="revisionLog8.xml"/><Relationship Id="rId104" Type="http://schemas.openxmlformats.org/officeDocument/2006/relationships/revisionLog" Target="revisionLog90.xml"/><Relationship Id="rId125" Type="http://schemas.openxmlformats.org/officeDocument/2006/relationships/revisionLog" Target="revisionLog111.xml"/><Relationship Id="rId146" Type="http://schemas.openxmlformats.org/officeDocument/2006/relationships/revisionLog" Target="revisionLog132.xml"/><Relationship Id="rId167" Type="http://schemas.openxmlformats.org/officeDocument/2006/relationships/revisionLog" Target="revisionLog153.xml"/><Relationship Id="rId188" Type="http://schemas.openxmlformats.org/officeDocument/2006/relationships/revisionLog" Target="revisionLog174.xml"/><Relationship Id="rId162" Type="http://schemas.openxmlformats.org/officeDocument/2006/relationships/revisionLog" Target="revisionLog148.xml"/><Relationship Id="rId183" Type="http://schemas.openxmlformats.org/officeDocument/2006/relationships/revisionLog" Target="revisionLog169.xml"/><Relationship Id="rId218" Type="http://schemas.openxmlformats.org/officeDocument/2006/relationships/revisionLog" Target="revisionLog204.xml"/><Relationship Id="rId239" Type="http://schemas.openxmlformats.org/officeDocument/2006/relationships/revisionLog" Target="revisionLog225.xml"/><Relationship Id="rId71" Type="http://schemas.openxmlformats.org/officeDocument/2006/relationships/revisionLog" Target="revisionLog57.xml"/><Relationship Id="rId92" Type="http://schemas.openxmlformats.org/officeDocument/2006/relationships/revisionLog" Target="revisionLog78.xml"/><Relationship Id="rId213" Type="http://schemas.openxmlformats.org/officeDocument/2006/relationships/revisionLog" Target="revisionLog199.xml"/><Relationship Id="rId234" Type="http://schemas.openxmlformats.org/officeDocument/2006/relationships/revisionLog" Target="revisionLog220.xml"/><Relationship Id="rId250" Type="http://schemas.openxmlformats.org/officeDocument/2006/relationships/revisionLog" Target="revisionLog236.xml"/><Relationship Id="rId29" Type="http://schemas.openxmlformats.org/officeDocument/2006/relationships/revisionLog" Target="revisionLog29.xml"/><Relationship Id="rId255" Type="http://schemas.openxmlformats.org/officeDocument/2006/relationships/revisionLog" Target="revisionLog241.xml"/><Relationship Id="rId271" Type="http://schemas.openxmlformats.org/officeDocument/2006/relationships/revisionLog" Target="revisionLog257.xml"/><Relationship Id="rId24" Type="http://schemas.openxmlformats.org/officeDocument/2006/relationships/revisionLog" Target="revisionLog24.xml"/><Relationship Id="rId45" Type="http://schemas.openxmlformats.org/officeDocument/2006/relationships/revisionLog" Target="revisionLog3.xml"/><Relationship Id="rId66" Type="http://schemas.openxmlformats.org/officeDocument/2006/relationships/revisionLog" Target="revisionLog52.xml"/><Relationship Id="rId87" Type="http://schemas.openxmlformats.org/officeDocument/2006/relationships/revisionLog" Target="revisionLog73.xml"/><Relationship Id="rId110" Type="http://schemas.openxmlformats.org/officeDocument/2006/relationships/revisionLog" Target="revisionLog96.xml"/><Relationship Id="rId131" Type="http://schemas.openxmlformats.org/officeDocument/2006/relationships/revisionLog" Target="revisionLog117.xml"/><Relationship Id="rId40" Type="http://schemas.openxmlformats.org/officeDocument/2006/relationships/revisionLog" Target="revisionLog40.xml"/><Relationship Id="rId115" Type="http://schemas.openxmlformats.org/officeDocument/2006/relationships/revisionLog" Target="revisionLog101.xml"/><Relationship Id="rId136" Type="http://schemas.openxmlformats.org/officeDocument/2006/relationships/revisionLog" Target="revisionLog122.xml"/><Relationship Id="rId157" Type="http://schemas.openxmlformats.org/officeDocument/2006/relationships/revisionLog" Target="revisionLog143.xml"/><Relationship Id="rId178" Type="http://schemas.openxmlformats.org/officeDocument/2006/relationships/revisionLog" Target="revisionLog164.xml"/><Relationship Id="rId152" Type="http://schemas.openxmlformats.org/officeDocument/2006/relationships/revisionLog" Target="revisionLog138.xml"/><Relationship Id="rId173" Type="http://schemas.openxmlformats.org/officeDocument/2006/relationships/revisionLog" Target="revisionLog159.xml"/><Relationship Id="rId194" Type="http://schemas.openxmlformats.org/officeDocument/2006/relationships/revisionLog" Target="revisionLog180.xml"/><Relationship Id="rId208" Type="http://schemas.openxmlformats.org/officeDocument/2006/relationships/revisionLog" Target="revisionLog194.xml"/><Relationship Id="rId229" Type="http://schemas.openxmlformats.org/officeDocument/2006/relationships/revisionLog" Target="revisionLog215.xml"/><Relationship Id="rId61" Type="http://schemas.openxmlformats.org/officeDocument/2006/relationships/revisionLog" Target="revisionLog47.xml"/><Relationship Id="rId82" Type="http://schemas.openxmlformats.org/officeDocument/2006/relationships/revisionLog" Target="revisionLog68.xml"/><Relationship Id="rId199" Type="http://schemas.openxmlformats.org/officeDocument/2006/relationships/revisionLog" Target="revisionLog185.xml"/><Relationship Id="rId203" Type="http://schemas.openxmlformats.org/officeDocument/2006/relationships/revisionLog" Target="revisionLog189.xml"/><Relationship Id="rId240" Type="http://schemas.openxmlformats.org/officeDocument/2006/relationships/revisionLog" Target="revisionLog226.xml"/><Relationship Id="rId19" Type="http://schemas.openxmlformats.org/officeDocument/2006/relationships/revisionLog" Target="revisionLog19.xml"/><Relationship Id="rId224" Type="http://schemas.openxmlformats.org/officeDocument/2006/relationships/revisionLog" Target="revisionLog210.xml"/><Relationship Id="rId245" Type="http://schemas.openxmlformats.org/officeDocument/2006/relationships/revisionLog" Target="revisionLog231.xml"/><Relationship Id="rId261" Type="http://schemas.openxmlformats.org/officeDocument/2006/relationships/revisionLog" Target="revisionLog247.xml"/><Relationship Id="rId266" Type="http://schemas.openxmlformats.org/officeDocument/2006/relationships/revisionLog" Target="revisionLog252.xml"/><Relationship Id="rId35" Type="http://schemas.openxmlformats.org/officeDocument/2006/relationships/revisionLog" Target="revisionLog35.xml"/><Relationship Id="rId56" Type="http://schemas.openxmlformats.org/officeDocument/2006/relationships/revisionLog" Target="revisionLog14.xml"/><Relationship Id="rId77" Type="http://schemas.openxmlformats.org/officeDocument/2006/relationships/revisionLog" Target="revisionLog63.xml"/><Relationship Id="rId100" Type="http://schemas.openxmlformats.org/officeDocument/2006/relationships/revisionLog" Target="revisionLog86.xml"/><Relationship Id="rId30" Type="http://schemas.openxmlformats.org/officeDocument/2006/relationships/revisionLog" Target="revisionLog30.xml"/><Relationship Id="rId105" Type="http://schemas.openxmlformats.org/officeDocument/2006/relationships/revisionLog" Target="revisionLog91.xml"/><Relationship Id="rId126" Type="http://schemas.openxmlformats.org/officeDocument/2006/relationships/revisionLog" Target="revisionLog112.xml"/><Relationship Id="rId147" Type="http://schemas.openxmlformats.org/officeDocument/2006/relationships/revisionLog" Target="revisionLog133.xml"/><Relationship Id="rId168" Type="http://schemas.openxmlformats.org/officeDocument/2006/relationships/revisionLog" Target="revisionLog154.xml"/><Relationship Id="rId98" Type="http://schemas.openxmlformats.org/officeDocument/2006/relationships/revisionLog" Target="revisionLog84.xml"/><Relationship Id="rId121" Type="http://schemas.openxmlformats.org/officeDocument/2006/relationships/revisionLog" Target="revisionLog107.xml"/><Relationship Id="rId142" Type="http://schemas.openxmlformats.org/officeDocument/2006/relationships/revisionLog" Target="revisionLog128.xml"/><Relationship Id="rId163" Type="http://schemas.openxmlformats.org/officeDocument/2006/relationships/revisionLog" Target="revisionLog149.xml"/><Relationship Id="rId184" Type="http://schemas.openxmlformats.org/officeDocument/2006/relationships/revisionLog" Target="revisionLog170.xml"/><Relationship Id="rId219" Type="http://schemas.openxmlformats.org/officeDocument/2006/relationships/revisionLog" Target="revisionLog205.xml"/><Relationship Id="rId51" Type="http://schemas.openxmlformats.org/officeDocument/2006/relationships/revisionLog" Target="revisionLog9.xml"/><Relationship Id="rId72" Type="http://schemas.openxmlformats.org/officeDocument/2006/relationships/revisionLog" Target="revisionLog58.xml"/><Relationship Id="rId93" Type="http://schemas.openxmlformats.org/officeDocument/2006/relationships/revisionLog" Target="revisionLog79.xml"/><Relationship Id="rId189" Type="http://schemas.openxmlformats.org/officeDocument/2006/relationships/revisionLog" Target="revisionLog175.xml"/><Relationship Id="rId230" Type="http://schemas.openxmlformats.org/officeDocument/2006/relationships/revisionLog" Target="revisionLog216.xml"/><Relationship Id="rId251" Type="http://schemas.openxmlformats.org/officeDocument/2006/relationships/revisionLog" Target="revisionLog237.xml"/><Relationship Id="rId214" Type="http://schemas.openxmlformats.org/officeDocument/2006/relationships/revisionLog" Target="revisionLog200.xml"/><Relationship Id="rId235" Type="http://schemas.openxmlformats.org/officeDocument/2006/relationships/revisionLog" Target="revisionLog221.xml"/><Relationship Id="rId256" Type="http://schemas.openxmlformats.org/officeDocument/2006/relationships/revisionLog" Target="revisionLog242.xml"/><Relationship Id="rId25" Type="http://schemas.openxmlformats.org/officeDocument/2006/relationships/revisionLog" Target="revisionLog25.xml"/><Relationship Id="rId46" Type="http://schemas.openxmlformats.org/officeDocument/2006/relationships/revisionLog" Target="revisionLog4.xml"/><Relationship Id="rId67" Type="http://schemas.openxmlformats.org/officeDocument/2006/relationships/revisionLog" Target="revisionLog53.xml"/><Relationship Id="rId116" Type="http://schemas.openxmlformats.org/officeDocument/2006/relationships/revisionLog" Target="revisionLog102.xml"/><Relationship Id="rId137" Type="http://schemas.openxmlformats.org/officeDocument/2006/relationships/revisionLog" Target="revisionLog123.xml"/><Relationship Id="rId158" Type="http://schemas.openxmlformats.org/officeDocument/2006/relationships/revisionLog" Target="revisionLog144.xml"/><Relationship Id="rId272" Type="http://schemas.openxmlformats.org/officeDocument/2006/relationships/revisionLog" Target="revisionLog258.xml"/><Relationship Id="rId88" Type="http://schemas.openxmlformats.org/officeDocument/2006/relationships/revisionLog" Target="revisionLog74.xml"/><Relationship Id="rId111" Type="http://schemas.openxmlformats.org/officeDocument/2006/relationships/revisionLog" Target="revisionLog97.xml"/><Relationship Id="rId132" Type="http://schemas.openxmlformats.org/officeDocument/2006/relationships/revisionLog" Target="revisionLog118.xml"/><Relationship Id="rId153" Type="http://schemas.openxmlformats.org/officeDocument/2006/relationships/revisionLog" Target="revisionLog139.xml"/><Relationship Id="rId174" Type="http://schemas.openxmlformats.org/officeDocument/2006/relationships/revisionLog" Target="revisionLog160.xml"/><Relationship Id="rId195" Type="http://schemas.openxmlformats.org/officeDocument/2006/relationships/revisionLog" Target="revisionLog181.xml"/><Relationship Id="rId209" Type="http://schemas.openxmlformats.org/officeDocument/2006/relationships/revisionLog" Target="revisionLog195.xml"/><Relationship Id="rId41" Type="http://schemas.openxmlformats.org/officeDocument/2006/relationships/revisionLog" Target="revisionLog41.xml"/><Relationship Id="rId20" Type="http://schemas.openxmlformats.org/officeDocument/2006/relationships/revisionLog" Target="revisionLog20.xml"/><Relationship Id="rId62" Type="http://schemas.openxmlformats.org/officeDocument/2006/relationships/revisionLog" Target="revisionLog48.xml"/><Relationship Id="rId83" Type="http://schemas.openxmlformats.org/officeDocument/2006/relationships/revisionLog" Target="revisionLog69.xml"/><Relationship Id="rId179" Type="http://schemas.openxmlformats.org/officeDocument/2006/relationships/revisionLog" Target="revisionLog165.xml"/><Relationship Id="rId190" Type="http://schemas.openxmlformats.org/officeDocument/2006/relationships/revisionLog" Target="revisionLog176.xml"/><Relationship Id="rId204" Type="http://schemas.openxmlformats.org/officeDocument/2006/relationships/revisionLog" Target="revisionLog190.xml"/><Relationship Id="rId220" Type="http://schemas.openxmlformats.org/officeDocument/2006/relationships/revisionLog" Target="revisionLog206.xml"/><Relationship Id="rId225" Type="http://schemas.openxmlformats.org/officeDocument/2006/relationships/revisionLog" Target="revisionLog211.xml"/><Relationship Id="rId241" Type="http://schemas.openxmlformats.org/officeDocument/2006/relationships/revisionLog" Target="revisionLog227.xml"/><Relationship Id="rId246" Type="http://schemas.openxmlformats.org/officeDocument/2006/relationships/revisionLog" Target="revisionLog232.xml"/><Relationship Id="rId267" Type="http://schemas.openxmlformats.org/officeDocument/2006/relationships/revisionLog" Target="revisionLog253.xml"/><Relationship Id="rId36" Type="http://schemas.openxmlformats.org/officeDocument/2006/relationships/revisionLog" Target="revisionLog36.xml"/><Relationship Id="rId15" Type="http://schemas.openxmlformats.org/officeDocument/2006/relationships/revisionLog" Target="revisionLog15.xml"/><Relationship Id="rId57" Type="http://schemas.openxmlformats.org/officeDocument/2006/relationships/revisionLog" Target="revisionLog43.xml"/><Relationship Id="rId106" Type="http://schemas.openxmlformats.org/officeDocument/2006/relationships/revisionLog" Target="revisionLog92.xml"/><Relationship Id="rId127" Type="http://schemas.openxmlformats.org/officeDocument/2006/relationships/revisionLog" Target="revisionLog113.xml"/><Relationship Id="rId262" Type="http://schemas.openxmlformats.org/officeDocument/2006/relationships/revisionLog" Target="revisionLog248.xml"/><Relationship Id="rId31" Type="http://schemas.openxmlformats.org/officeDocument/2006/relationships/revisionLog" Target="revisionLog31.xml"/><Relationship Id="rId52" Type="http://schemas.openxmlformats.org/officeDocument/2006/relationships/revisionLog" Target="revisionLog10.xml"/><Relationship Id="rId73" Type="http://schemas.openxmlformats.org/officeDocument/2006/relationships/revisionLog" Target="revisionLog59.xml"/><Relationship Id="rId78" Type="http://schemas.openxmlformats.org/officeDocument/2006/relationships/revisionLog" Target="revisionLog64.xml"/><Relationship Id="rId94" Type="http://schemas.openxmlformats.org/officeDocument/2006/relationships/revisionLog" Target="revisionLog80.xml"/><Relationship Id="rId99" Type="http://schemas.openxmlformats.org/officeDocument/2006/relationships/revisionLog" Target="revisionLog85.xml"/><Relationship Id="rId101" Type="http://schemas.openxmlformats.org/officeDocument/2006/relationships/revisionLog" Target="revisionLog87.xml"/><Relationship Id="rId122" Type="http://schemas.openxmlformats.org/officeDocument/2006/relationships/revisionLog" Target="revisionLog108.xml"/><Relationship Id="rId143" Type="http://schemas.openxmlformats.org/officeDocument/2006/relationships/revisionLog" Target="revisionLog129.xml"/><Relationship Id="rId148" Type="http://schemas.openxmlformats.org/officeDocument/2006/relationships/revisionLog" Target="revisionLog134.xml"/><Relationship Id="rId164" Type="http://schemas.openxmlformats.org/officeDocument/2006/relationships/revisionLog" Target="revisionLog150.xml"/><Relationship Id="rId169" Type="http://schemas.openxmlformats.org/officeDocument/2006/relationships/revisionLog" Target="revisionLog155.xml"/><Relationship Id="rId185" Type="http://schemas.openxmlformats.org/officeDocument/2006/relationships/revisionLog" Target="revisionLog171.xml"/><Relationship Id="rId180" Type="http://schemas.openxmlformats.org/officeDocument/2006/relationships/revisionLog" Target="revisionLog166.xml"/><Relationship Id="rId210" Type="http://schemas.openxmlformats.org/officeDocument/2006/relationships/revisionLog" Target="revisionLog196.xml"/><Relationship Id="rId215" Type="http://schemas.openxmlformats.org/officeDocument/2006/relationships/revisionLog" Target="revisionLog201.xml"/><Relationship Id="rId236" Type="http://schemas.openxmlformats.org/officeDocument/2006/relationships/revisionLog" Target="revisionLog222.xml"/><Relationship Id="rId257" Type="http://schemas.openxmlformats.org/officeDocument/2006/relationships/revisionLog" Target="revisionLog243.xml"/><Relationship Id="rId26" Type="http://schemas.openxmlformats.org/officeDocument/2006/relationships/revisionLog" Target="revisionLog26.xml"/><Relationship Id="rId231" Type="http://schemas.openxmlformats.org/officeDocument/2006/relationships/revisionLog" Target="revisionLog217.xml"/><Relationship Id="rId252" Type="http://schemas.openxmlformats.org/officeDocument/2006/relationships/revisionLog" Target="revisionLog238.xml"/><Relationship Id="rId273" Type="http://schemas.openxmlformats.org/officeDocument/2006/relationships/revisionLog" Target="revisionLog259.xml"/><Relationship Id="rId47" Type="http://schemas.openxmlformats.org/officeDocument/2006/relationships/revisionLog" Target="revisionLog5.xml"/><Relationship Id="rId68" Type="http://schemas.openxmlformats.org/officeDocument/2006/relationships/revisionLog" Target="revisionLog54.xml"/><Relationship Id="rId89" Type="http://schemas.openxmlformats.org/officeDocument/2006/relationships/revisionLog" Target="revisionLog75.xml"/><Relationship Id="rId112" Type="http://schemas.openxmlformats.org/officeDocument/2006/relationships/revisionLog" Target="revisionLog98.xml"/><Relationship Id="rId133" Type="http://schemas.openxmlformats.org/officeDocument/2006/relationships/revisionLog" Target="revisionLog119.xml"/><Relationship Id="rId154" Type="http://schemas.openxmlformats.org/officeDocument/2006/relationships/revisionLog" Target="revisionLog140.xml"/><Relationship Id="rId175" Type="http://schemas.openxmlformats.org/officeDocument/2006/relationships/revisionLog" Target="revisionLog161.xml"/><Relationship Id="rId196" Type="http://schemas.openxmlformats.org/officeDocument/2006/relationships/revisionLog" Target="revisionLog182.xml"/><Relationship Id="rId200" Type="http://schemas.openxmlformats.org/officeDocument/2006/relationships/revisionLog" Target="revisionLog186.xml"/><Relationship Id="rId16" Type="http://schemas.openxmlformats.org/officeDocument/2006/relationships/revisionLog" Target="revisionLog16.xml"/><Relationship Id="rId221" Type="http://schemas.openxmlformats.org/officeDocument/2006/relationships/revisionLog" Target="revisionLog207.xml"/><Relationship Id="rId242" Type="http://schemas.openxmlformats.org/officeDocument/2006/relationships/revisionLog" Target="revisionLog228.xml"/><Relationship Id="rId263" Type="http://schemas.openxmlformats.org/officeDocument/2006/relationships/revisionLog" Target="revisionLog249.xml"/><Relationship Id="rId37" Type="http://schemas.openxmlformats.org/officeDocument/2006/relationships/revisionLog" Target="revisionLog37.xml"/><Relationship Id="rId58" Type="http://schemas.openxmlformats.org/officeDocument/2006/relationships/revisionLog" Target="revisionLog44.xml"/><Relationship Id="rId79" Type="http://schemas.openxmlformats.org/officeDocument/2006/relationships/revisionLog" Target="revisionLog65.xml"/><Relationship Id="rId102" Type="http://schemas.openxmlformats.org/officeDocument/2006/relationships/revisionLog" Target="revisionLog88.xml"/><Relationship Id="rId123" Type="http://schemas.openxmlformats.org/officeDocument/2006/relationships/revisionLog" Target="revisionLog109.xml"/><Relationship Id="rId144" Type="http://schemas.openxmlformats.org/officeDocument/2006/relationships/revisionLog" Target="revisionLog130.xml"/><Relationship Id="rId90" Type="http://schemas.openxmlformats.org/officeDocument/2006/relationships/revisionLog" Target="revisionLog76.xml"/><Relationship Id="rId165" Type="http://schemas.openxmlformats.org/officeDocument/2006/relationships/revisionLog" Target="revisionLog151.xml"/><Relationship Id="rId186" Type="http://schemas.openxmlformats.org/officeDocument/2006/relationships/revisionLog" Target="revisionLog172.xml"/><Relationship Id="rId211" Type="http://schemas.openxmlformats.org/officeDocument/2006/relationships/revisionLog" Target="revisionLog197.xml"/><Relationship Id="rId232" Type="http://schemas.openxmlformats.org/officeDocument/2006/relationships/revisionLog" Target="revisionLog218.xml"/><Relationship Id="rId253" Type="http://schemas.openxmlformats.org/officeDocument/2006/relationships/revisionLog" Target="revisionLog239.xml"/><Relationship Id="rId27" Type="http://schemas.openxmlformats.org/officeDocument/2006/relationships/revisionLog" Target="revisionLog27.xml"/><Relationship Id="rId48" Type="http://schemas.openxmlformats.org/officeDocument/2006/relationships/revisionLog" Target="revisionLog6.xml"/><Relationship Id="rId69" Type="http://schemas.openxmlformats.org/officeDocument/2006/relationships/revisionLog" Target="revisionLog55.xml"/><Relationship Id="rId113" Type="http://schemas.openxmlformats.org/officeDocument/2006/relationships/revisionLog" Target="revisionLog99.xml"/><Relationship Id="rId134" Type="http://schemas.openxmlformats.org/officeDocument/2006/relationships/revisionLog" Target="revisionLog120.xml"/><Relationship Id="rId80" Type="http://schemas.openxmlformats.org/officeDocument/2006/relationships/revisionLog" Target="revisionLog66.xml"/><Relationship Id="rId155" Type="http://schemas.openxmlformats.org/officeDocument/2006/relationships/revisionLog" Target="revisionLog141.xml"/><Relationship Id="rId176" Type="http://schemas.openxmlformats.org/officeDocument/2006/relationships/revisionLog" Target="revisionLog162.xml"/><Relationship Id="rId197" Type="http://schemas.openxmlformats.org/officeDocument/2006/relationships/revisionLog" Target="revisionLog183.xml"/><Relationship Id="rId201" Type="http://schemas.openxmlformats.org/officeDocument/2006/relationships/revisionLog" Target="revisionLog187.xml"/><Relationship Id="rId222" Type="http://schemas.openxmlformats.org/officeDocument/2006/relationships/revisionLog" Target="revisionLog208.xml"/><Relationship Id="rId243" Type="http://schemas.openxmlformats.org/officeDocument/2006/relationships/revisionLog" Target="revisionLog229.xml"/><Relationship Id="rId264" Type="http://schemas.openxmlformats.org/officeDocument/2006/relationships/revisionLog" Target="revisionLog250.xml"/><Relationship Id="rId38" Type="http://schemas.openxmlformats.org/officeDocument/2006/relationships/revisionLog" Target="revisionLog38.xml"/><Relationship Id="rId17" Type="http://schemas.openxmlformats.org/officeDocument/2006/relationships/revisionLog" Target="revisionLog17.xml"/><Relationship Id="rId59" Type="http://schemas.openxmlformats.org/officeDocument/2006/relationships/revisionLog" Target="revisionLog45.xml"/><Relationship Id="rId103" Type="http://schemas.openxmlformats.org/officeDocument/2006/relationships/revisionLog" Target="revisionLog89.xml"/><Relationship Id="rId124" Type="http://schemas.openxmlformats.org/officeDocument/2006/relationships/revisionLog" Target="revisionLog110.xml"/><Relationship Id="rId70" Type="http://schemas.openxmlformats.org/officeDocument/2006/relationships/revisionLog" Target="revisionLog56.xml"/><Relationship Id="rId91" Type="http://schemas.openxmlformats.org/officeDocument/2006/relationships/revisionLog" Target="revisionLog77.xml"/><Relationship Id="rId145" Type="http://schemas.openxmlformats.org/officeDocument/2006/relationships/revisionLog" Target="revisionLog131.xml"/><Relationship Id="rId166" Type="http://schemas.openxmlformats.org/officeDocument/2006/relationships/revisionLog" Target="revisionLog152.xml"/><Relationship Id="rId187" Type="http://schemas.openxmlformats.org/officeDocument/2006/relationships/revisionLog" Target="revisionLog17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53511C9-5B6D-4534-94A3-408044AF46B3}" diskRevisions="1" revisionId="9078" version="273">
  <header guid="{D79CF2A0-0B28-42CF-A282-F527A04D6332}" dateTime="2020-09-09T09:32:56" maxSheetId="3" userName="Шелепова Анастасия Михайловна" r:id="rId15" minRId="242" maxRId="249">
    <sheetIdMap count="2">
      <sheetId val="1"/>
      <sheetId val="2"/>
    </sheetIdMap>
  </header>
  <header guid="{5EA27833-DB85-49DC-95D1-536F19B19A75}" dateTime="2020-09-09T09:54:23" maxSheetId="3" userName="Шелепова Анастасия Михайловна" r:id="rId16">
    <sheetIdMap count="2">
      <sheetId val="1"/>
      <sheetId val="2"/>
    </sheetIdMap>
  </header>
  <header guid="{9D5ABF68-BE2B-4035-90F3-E2D55D17C724}" dateTime="2020-09-09T10:00:17" maxSheetId="3" userName="Аплакова Виктория Николаевна" r:id="rId17">
    <sheetIdMap count="2">
      <sheetId val="1"/>
      <sheetId val="2"/>
    </sheetIdMap>
  </header>
  <header guid="{11B5D6ED-CB91-4556-8767-857DE0E41604}" dateTime="2020-09-09T10:01:55" maxSheetId="3" userName="Аплакова Виктория Николаевна" r:id="rId18">
    <sheetIdMap count="2">
      <sheetId val="1"/>
      <sheetId val="2"/>
    </sheetIdMap>
  </header>
  <header guid="{20F9112B-BCDA-4BC8-9273-58E84227CD51}" dateTime="2020-09-09T14:58:04" maxSheetId="3" userName="Шелепова Анастасия Михайловна" r:id="rId19" minRId="252" maxRId="264">
    <sheetIdMap count="2">
      <sheetId val="1"/>
      <sheetId val="2"/>
    </sheetIdMap>
  </header>
  <header guid="{DAE003B3-C68D-4E36-AA8D-018231010413}" dateTime="2020-09-09T14:58:21" maxSheetId="3" userName="Шелепова Анастасия Михайловна" r:id="rId20">
    <sheetIdMap count="2">
      <sheetId val="1"/>
      <sheetId val="2"/>
    </sheetIdMap>
  </header>
  <header guid="{14381573-5E53-42B2-811F-1B573F72E246}" dateTime="2020-09-09T14:57:30" maxSheetId="3" userName="Корчагина София Александровна" r:id="rId21">
    <sheetIdMap count="2">
      <sheetId val="1"/>
      <sheetId val="2"/>
    </sheetIdMap>
  </header>
  <header guid="{DCB8B37D-7779-47A7-B4BC-132A783D3265}" dateTime="2020-09-09T14:57:38" maxSheetId="3" userName="Корчагина София Александровна" r:id="rId22">
    <sheetIdMap count="2">
      <sheetId val="1"/>
      <sheetId val="2"/>
    </sheetIdMap>
  </header>
  <header guid="{D87EE78D-74B2-43CC-973C-0783EF845A23}" dateTime="2020-09-09T15:00:53" maxSheetId="3" userName="Корчагина София Александровна" r:id="rId23" minRId="265" maxRId="295">
    <sheetIdMap count="2">
      <sheetId val="1"/>
      <sheetId val="2"/>
    </sheetIdMap>
  </header>
  <header guid="{8AB6F967-38B1-414F-BE6C-646296DBC3B4}" dateTime="2020-09-09T15:09:51" maxSheetId="3" userName="Шелепова Анастасия Михайловна" r:id="rId24">
    <sheetIdMap count="2">
      <sheetId val="1"/>
      <sheetId val="2"/>
    </sheetIdMap>
  </header>
  <header guid="{CD69CB6B-3CB2-49E1-8EDD-2CBB47E73583}" dateTime="2020-09-09T15:11:32" maxSheetId="3" userName="Шелепова Анастасия Михайловна" r:id="rId25" minRId="298" maxRId="300">
    <sheetIdMap count="2">
      <sheetId val="1"/>
      <sheetId val="2"/>
    </sheetIdMap>
  </header>
  <header guid="{03EC4B67-AFD2-4B0C-BB30-34D399AF8BC1}" dateTime="2020-09-11T09:08:38" maxSheetId="3" userName="Шелепова Анастасия Михайловна" r:id="rId26" minRId="301" maxRId="303">
    <sheetIdMap count="2">
      <sheetId val="1"/>
      <sheetId val="2"/>
    </sheetIdMap>
  </header>
  <header guid="{F2ABF5B6-32CB-4542-B3E4-F886130BDD29}" dateTime="2020-09-11T09:11:43" maxSheetId="3" userName="Шелепова Анастасия Михайловна" r:id="rId27">
    <sheetIdMap count="2">
      <sheetId val="1"/>
      <sheetId val="2"/>
    </sheetIdMap>
  </header>
  <header guid="{7E98DD43-B1F4-485D-989D-0EB09315AF46}" dateTime="2020-09-11T09:40:48" maxSheetId="3" userName="Корчагина София Александровна" r:id="rId28" minRId="308" maxRId="378">
    <sheetIdMap count="2">
      <sheetId val="1"/>
      <sheetId val="2"/>
    </sheetIdMap>
  </header>
  <header guid="{4D5CBF8E-10BB-4F1D-8991-828C2F24767D}" dateTime="2020-09-11T09:41:42" maxSheetId="3" userName="Корчагина София Александровна" r:id="rId29" minRId="379" maxRId="392">
    <sheetIdMap count="2">
      <sheetId val="1"/>
      <sheetId val="2"/>
    </sheetIdMap>
  </header>
  <header guid="{B3122CA8-F181-47E2-9CCE-EE1D716AACDE}" dateTime="2020-09-11T09:43:19" maxSheetId="3" userName="Корчагина София Александровна" r:id="rId30" minRId="393" maxRId="423">
    <sheetIdMap count="2">
      <sheetId val="1"/>
      <sheetId val="2"/>
    </sheetIdMap>
  </header>
  <header guid="{4293A022-4459-4940-8EA1-F6EC97D55085}" dateTime="2020-09-11T09:43:41" maxSheetId="3" userName="Корчагина София Александровна" r:id="rId31" minRId="426" maxRId="440">
    <sheetIdMap count="2">
      <sheetId val="1"/>
      <sheetId val="2"/>
    </sheetIdMap>
  </header>
  <header guid="{16163388-3812-4D34-A4D5-65FA78539A6C}" dateTime="2020-09-11T09:43:50" maxSheetId="3" userName="Корчагина София Александровна" r:id="rId32" minRId="441" maxRId="446">
    <sheetIdMap count="2">
      <sheetId val="1"/>
      <sheetId val="2"/>
    </sheetIdMap>
  </header>
  <header guid="{4DC5CEE1-15BA-4231-B4D0-9CE5E0489A63}" dateTime="2020-09-11T09:50:42" maxSheetId="3" userName="Корчагина София Александровна" r:id="rId33" minRId="447" maxRId="966">
    <sheetIdMap count="2">
      <sheetId val="1"/>
      <sheetId val="2"/>
    </sheetIdMap>
  </header>
  <header guid="{4E68B218-780A-45A2-9652-E88C207C9E45}" dateTime="2020-09-11T10:54:11" maxSheetId="3" userName="Корчагина София Александровна" r:id="rId34" minRId="967" maxRId="2301">
    <sheetIdMap count="2">
      <sheetId val="1"/>
      <sheetId val="2"/>
    </sheetIdMap>
  </header>
  <header guid="{6639BF88-54D4-4DDC-8832-97C5F554995F}" dateTime="2020-09-11T14:59:45" maxSheetId="3" userName="Савосина Ирина Викторовна" r:id="rId35" minRId="2304" maxRId="2308">
    <sheetIdMap count="2">
      <sheetId val="1"/>
      <sheetId val="2"/>
    </sheetIdMap>
  </header>
  <header guid="{717B4273-DF9F-4D44-BDE3-2324EAFD82E3}" dateTime="2020-09-11T15:02:30" maxSheetId="3" userName="Савосина Ирина Викторовна" r:id="rId36" minRId="2309" maxRId="2326">
    <sheetIdMap count="2">
      <sheetId val="1"/>
      <sheetId val="2"/>
    </sheetIdMap>
  </header>
  <header guid="{8CC6507D-F68D-4B9A-B4BB-C61BA88AA737}" dateTime="2020-09-11T15:12:32" maxSheetId="3" userName="Савосина Ирина Викторовна" r:id="rId37">
    <sheetIdMap count="2">
      <sheetId val="1"/>
      <sheetId val="2"/>
    </sheetIdMap>
  </header>
  <header guid="{8D5B226E-5DDD-47ED-B559-0E47AD31CCBF}" dateTime="2020-09-23T15:01:52" maxSheetId="3" userName="Корчагина София Александровна" r:id="rId38" minRId="2331" maxRId="2334">
    <sheetIdMap count="2">
      <sheetId val="1"/>
      <sheetId val="2"/>
    </sheetIdMap>
  </header>
  <header guid="{9BC71101-F5AC-4D51-A9A6-9FF635529626}" dateTime="2020-09-23T15:16:21" maxSheetId="3" userName="Корчагина София Александровна" r:id="rId39" minRId="2337">
    <sheetIdMap count="2">
      <sheetId val="1"/>
      <sheetId val="2"/>
    </sheetIdMap>
  </header>
  <header guid="{14718988-76DE-4C83-A07F-C2EFC51AF091}" dateTime="2020-09-23T15:18:10" maxSheetId="3" userName="Корчагина София Александровна" r:id="rId40" minRId="2340">
    <sheetIdMap count="2">
      <sheetId val="1"/>
      <sheetId val="2"/>
    </sheetIdMap>
  </header>
  <header guid="{6E004EFF-BD6C-49A7-B2C5-9D30024549BF}" dateTime="2020-09-28T09:25:56" maxSheetId="3" userName="Савосина Ирина Викторовна" r:id="rId41" minRId="2341" maxRId="2353">
    <sheetIdMap count="2">
      <sheetId val="1"/>
      <sheetId val="2"/>
    </sheetIdMap>
  </header>
  <header guid="{97CA9ECA-618A-456D-B121-5AE39038409A}" dateTime="2020-10-12T15:34:58" maxSheetId="3" userName="Аплакова Виктория Николаевна" r:id="rId42">
    <sheetIdMap count="2">
      <sheetId val="1"/>
      <sheetId val="2"/>
    </sheetIdMap>
  </header>
  <header guid="{59FD5EDC-EA0D-4FEF-8DF9-9C53F4CFE9B1}" dateTime="2020-10-14T11:10:16" maxSheetId="3" userName="Аплакова Виктория Николаевна" r:id="rId43" minRId="2356" maxRId="2357">
    <sheetIdMap count="2">
      <sheetId val="1"/>
      <sheetId val="2"/>
    </sheetIdMap>
  </header>
  <header guid="{F0BF69BF-54F5-4A9D-ACB9-A36535136CB0}" dateTime="2020-10-22T14:07:41" maxSheetId="3" userName="Корчагина София Александровна" r:id="rId44" minRId="2358" maxRId="2359">
    <sheetIdMap count="2">
      <sheetId val="1"/>
      <sheetId val="2"/>
    </sheetIdMap>
  </header>
  <header guid="{0D751F67-DC2E-4908-A8B6-2729A32CE32E}" dateTime="2020-11-19T10:46:49" maxSheetId="3" userName="Корчагина София Александровна" r:id="rId45">
    <sheetIdMap count="2">
      <sheetId val="1"/>
      <sheetId val="2"/>
    </sheetIdMap>
  </header>
  <header guid="{5ADD8C4D-23E6-4906-8C45-1ECBFEFFCD2F}" dateTime="2020-11-24T15:28:26" maxSheetId="3" userName="Корчагина София Александровна" r:id="rId46" minRId="2364" maxRId="2369">
    <sheetIdMap count="2">
      <sheetId val="1"/>
      <sheetId val="2"/>
    </sheetIdMap>
  </header>
  <header guid="{035C4BAE-7940-4FF1-B969-45338B6A6030}" dateTime="2020-11-24T15:32:40" maxSheetId="3" userName="Корчагина София Александровна" r:id="rId47" minRId="2370" maxRId="2576">
    <sheetIdMap count="2">
      <sheetId val="1"/>
      <sheetId val="2"/>
    </sheetIdMap>
  </header>
  <header guid="{D2B8C7E1-AA29-448E-A437-0FF2F794C0F8}" dateTime="2020-11-24T15:59:08" maxSheetId="3" userName="Корчагина София Александровна" r:id="rId48" minRId="2577" maxRId="2578">
    <sheetIdMap count="2">
      <sheetId val="1"/>
      <sheetId val="2"/>
    </sheetIdMap>
  </header>
  <header guid="{C004BECE-25E7-4270-B499-739710A7595E}" dateTime="2020-11-24T20:25:23" maxSheetId="3" userName="Аплакова Виктория Николаевна" r:id="rId49" minRId="2579" maxRId="2717">
    <sheetIdMap count="2">
      <sheetId val="1"/>
      <sheetId val="2"/>
    </sheetIdMap>
  </header>
  <header guid="{AB70003A-DBDA-45DB-8FC2-17A2087A3AF9}" dateTime="2020-11-24T21:30:11" maxSheetId="3" userName="Аплакова Виктория Николаевна" r:id="rId50" minRId="2718" maxRId="2768">
    <sheetIdMap count="2">
      <sheetId val="1"/>
      <sheetId val="2"/>
    </sheetIdMap>
  </header>
  <header guid="{BE669EE3-30AA-4318-953E-4B80DE15BE9A}" dateTime="2020-11-24T21:37:21" maxSheetId="3" userName="Аплакова Виктория Николаевна" r:id="rId51">
    <sheetIdMap count="2">
      <sheetId val="1"/>
      <sheetId val="2"/>
    </sheetIdMap>
  </header>
  <header guid="{6D7E777A-FF1D-441D-82A5-A8E06BC3F064}" dateTime="2020-11-25T11:36:00" maxSheetId="3" userName="Шелепова Анастасия Михайловна" r:id="rId52" minRId="2769" maxRId="2773">
    <sheetIdMap count="2">
      <sheetId val="1"/>
      <sheetId val="2"/>
    </sheetIdMap>
  </header>
  <header guid="{DC57A9FA-ACA0-4EFF-B763-7D94E72F0AB3}" dateTime="2020-11-25T20:26:12" maxSheetId="3" userName="Аплакова Виктория Николаевна" r:id="rId53" minRId="2776" maxRId="2805">
    <sheetIdMap count="2">
      <sheetId val="1"/>
      <sheetId val="2"/>
    </sheetIdMap>
  </header>
  <header guid="{15871042-3770-4EB4-B1EA-C921337F94FB}" dateTime="2020-11-25T20:52:40" maxSheetId="3" userName="Аплакова Виктория Николаевна" r:id="rId54" minRId="2806" maxRId="2834">
    <sheetIdMap count="2">
      <sheetId val="1"/>
      <sheetId val="2"/>
    </sheetIdMap>
  </header>
  <header guid="{E5158575-F3D4-46EF-ACBB-C4B3B35E9F6C}" dateTime="2020-11-26T15:11:47" maxSheetId="3" userName="Седунова Александра Аркадьевна" r:id="rId55" minRId="2837" maxRId="2850">
    <sheetIdMap count="2">
      <sheetId val="1"/>
      <sheetId val="2"/>
    </sheetIdMap>
  </header>
  <header guid="{2FC5A845-A38D-4780-8C3D-937218460805}" dateTime="2020-11-26T15:27:48" maxSheetId="3" userName="Седунова Александра Аркадьевна" r:id="rId56" minRId="2853" maxRId="2872">
    <sheetIdMap count="2">
      <sheetId val="1"/>
      <sheetId val="2"/>
    </sheetIdMap>
  </header>
  <header guid="{3AB44348-2821-49BF-AB9D-A11EF5A9DDBB}" dateTime="2020-11-26T15:30:56" maxSheetId="3" userName="Аплакова Виктория Николаевна" r:id="rId57" minRId="2873" maxRId="2877">
    <sheetIdMap count="2">
      <sheetId val="1"/>
      <sheetId val="2"/>
    </sheetIdMap>
  </header>
  <header guid="{4F75693A-DE5C-4EFD-91A7-909374A2864C}" dateTime="2020-11-26T15:38:14" maxSheetId="3" userName="Седунова Александра Аркадьевна" r:id="rId58" minRId="2878" maxRId="2886">
    <sheetIdMap count="2">
      <sheetId val="1"/>
      <sheetId val="2"/>
    </sheetIdMap>
  </header>
  <header guid="{263919C3-9920-491B-991A-D27C283413CC}" dateTime="2020-11-26T15:44:41" maxSheetId="3" userName="Седунова Александра Аркадьевна" r:id="rId59" minRId="2887" maxRId="2904">
    <sheetIdMap count="2">
      <sheetId val="1"/>
      <sheetId val="2"/>
    </sheetIdMap>
  </header>
  <header guid="{CAED5144-53C4-45C7-9DED-1D68D5C9320E}" dateTime="2020-11-26T15:51:36" maxSheetId="3" userName="Седунова Александра Аркадьевна" r:id="rId60" minRId="2907" maxRId="2908">
    <sheetIdMap count="2">
      <sheetId val="1"/>
      <sheetId val="2"/>
    </sheetIdMap>
  </header>
  <header guid="{9FF1F062-DC47-4BE4-9CB2-A6347E44F899}" dateTime="2020-11-26T16:04:02" maxSheetId="3" userName="Седунова Александра Аркадьевна" r:id="rId61" minRId="2911" maxRId="2933">
    <sheetIdMap count="2">
      <sheetId val="1"/>
      <sheetId val="2"/>
    </sheetIdMap>
  </header>
  <header guid="{C7E7C9AE-49B6-4A48-B6B3-778BA71394AB}" dateTime="2020-11-26T16:10:20" maxSheetId="3" userName="Седунова Александра Аркадьевна" r:id="rId62" minRId="2934" maxRId="2943">
    <sheetIdMap count="2">
      <sheetId val="1"/>
      <sheetId val="2"/>
    </sheetIdMap>
  </header>
  <header guid="{B2FEE49F-BED5-4054-9F70-AF877F828B50}" dateTime="2020-11-26T16:13:02" maxSheetId="3" userName="Седунова Александра Аркадьевна" r:id="rId63" minRId="2944" maxRId="2950">
    <sheetIdMap count="2">
      <sheetId val="1"/>
      <sheetId val="2"/>
    </sheetIdMap>
  </header>
  <header guid="{748B68ED-8669-4107-9D12-E123E4C6A73E}" dateTime="2020-11-26T16:24:11" maxSheetId="3" userName="Седунова Александра Аркадьевна" r:id="rId64" minRId="2951" maxRId="2976">
    <sheetIdMap count="2">
      <sheetId val="1"/>
      <sheetId val="2"/>
    </sheetIdMap>
  </header>
  <header guid="{A08F4AF7-79E5-421F-841A-4BE00C0BDFD9}" dateTime="2020-11-26T16:25:36" maxSheetId="3" userName="Седунова Александра Аркадьевна" r:id="rId65">
    <sheetIdMap count="2">
      <sheetId val="1"/>
      <sheetId val="2"/>
    </sheetIdMap>
  </header>
  <header guid="{D03C306B-B854-4633-B409-A9221671C1B1}" dateTime="2020-11-26T16:27:43" maxSheetId="3" userName="Седунова Александра Аркадьевна" r:id="rId66">
    <sheetIdMap count="2">
      <sheetId val="1"/>
      <sheetId val="2"/>
    </sheetIdMap>
  </header>
  <header guid="{F2237151-F17A-42D1-9F7E-C3DDC9A8D879}" dateTime="2020-11-26T16:43:02" maxSheetId="3" userName="Седунова Александра Аркадьевна" r:id="rId67" minRId="2979" maxRId="2994">
    <sheetIdMap count="2">
      <sheetId val="1"/>
      <sheetId val="2"/>
    </sheetIdMap>
  </header>
  <header guid="{8A2E95A9-BF42-4864-A674-71498A8F56C3}" dateTime="2020-11-26T16:48:06" maxSheetId="3" userName="Седунова Александра Аркадьевна" r:id="rId68" minRId="2995" maxRId="2997">
    <sheetIdMap count="2">
      <sheetId val="1"/>
      <sheetId val="2"/>
    </sheetIdMap>
  </header>
  <header guid="{1086BCDC-AD5F-4F19-B71F-C48AB2B37CD0}" dateTime="2020-11-26T16:52:26" maxSheetId="3" userName="Седунова Александра Аркадьевна" r:id="rId69" minRId="2998" maxRId="3004">
    <sheetIdMap count="2">
      <sheetId val="1"/>
      <sheetId val="2"/>
    </sheetIdMap>
  </header>
  <header guid="{7EA0D3E5-DD97-43E9-BB10-BD8777B1F252}" dateTime="2020-11-26T19:10:04" maxSheetId="3" userName="Аплакова Виктория Николаевна" r:id="rId70" minRId="3007" maxRId="3027">
    <sheetIdMap count="2">
      <sheetId val="1"/>
      <sheetId val="2"/>
    </sheetIdMap>
  </header>
  <header guid="{4CC490FF-4964-428D-851B-501199ED9186}" dateTime="2020-11-26T19:43:03" maxSheetId="3" userName="Аплакова Виктория Николаевна" r:id="rId71" minRId="3028" maxRId="3055">
    <sheetIdMap count="2">
      <sheetId val="1"/>
      <sheetId val="2"/>
    </sheetIdMap>
  </header>
  <header guid="{90B20456-6923-4AA0-A0A8-618A692DBCCA}" dateTime="2020-11-27T09:27:54" maxSheetId="3" userName="Седунова Александра Аркадьевна" r:id="rId72" minRId="3056" maxRId="3070">
    <sheetIdMap count="2">
      <sheetId val="1"/>
      <sheetId val="2"/>
    </sheetIdMap>
  </header>
  <header guid="{C7BC60E5-9B6C-4758-8C00-8C3FC5415AB4}" dateTime="2020-11-27T09:28:03" maxSheetId="3" userName="Седунова Александра Аркадьевна" r:id="rId73">
    <sheetIdMap count="2">
      <sheetId val="1"/>
      <sheetId val="2"/>
    </sheetIdMap>
  </header>
  <header guid="{AE2B3A82-3989-4108-ACE2-9FD147325F99}" dateTime="2020-11-27T09:41:34" maxSheetId="3" userName="Седунова Александра Аркадьевна" r:id="rId74" minRId="3073" maxRId="3081">
    <sheetIdMap count="2">
      <sheetId val="1"/>
      <sheetId val="2"/>
    </sheetIdMap>
  </header>
  <header guid="{C8478DEB-81CC-4265-B3C1-73E64E34473A}" dateTime="2020-11-27T09:44:07" maxSheetId="3" userName="Седунова Александра Аркадьевна" r:id="rId75" minRId="3082" maxRId="3088">
    <sheetIdMap count="2">
      <sheetId val="1"/>
      <sheetId val="2"/>
    </sheetIdMap>
  </header>
  <header guid="{C2BD6217-0154-4DEF-9EF8-0711B413F9F4}" dateTime="2020-11-27T09:50:17" maxSheetId="3" userName="Седунова Александра Аркадьевна" r:id="rId76" minRId="3091" maxRId="3103">
    <sheetIdMap count="2">
      <sheetId val="1"/>
      <sheetId val="2"/>
    </sheetIdMap>
  </header>
  <header guid="{C4969BBF-BB12-4A86-9429-22FF8823B196}" dateTime="2020-11-27T09:52:11" maxSheetId="3" userName="Седунова Александра Аркадьевна" r:id="rId77" minRId="3104" maxRId="3110">
    <sheetIdMap count="2">
      <sheetId val="1"/>
      <sheetId val="2"/>
    </sheetIdMap>
  </header>
  <header guid="{637F5B8A-0974-429F-8B2B-F4D93BD4A9CC}" dateTime="2020-11-27T10:11:06" maxSheetId="3" userName="Шелепова Анастасия Михайловна" r:id="rId78" minRId="3111" maxRId="3117">
    <sheetIdMap count="2">
      <sheetId val="1"/>
      <sheetId val="2"/>
    </sheetIdMap>
  </header>
  <header guid="{497E3741-2B85-4110-B59E-373A81E9611B}" dateTime="2020-11-27T10:11:32" maxSheetId="3" userName="Шелепова Анастасия Михайловна" r:id="rId79" minRId="3118" maxRId="3121">
    <sheetIdMap count="2">
      <sheetId val="1"/>
      <sheetId val="2"/>
    </sheetIdMap>
  </header>
  <header guid="{C1E63051-A489-46F2-90BB-802ABC0CA05B}" dateTime="2020-11-27T10:12:10" maxSheetId="3" userName="Шелепова Анастасия Михайловна" r:id="rId80" minRId="3122" maxRId="3131">
    <sheetIdMap count="2">
      <sheetId val="1"/>
      <sheetId val="2"/>
    </sheetIdMap>
  </header>
  <header guid="{CB218BB4-05D6-47A5-A38D-431A9CDF1402}" dateTime="2020-11-27T10:14:29" maxSheetId="3" userName="Шелепова Анастасия Михайловна" r:id="rId81" minRId="3132" maxRId="3143">
    <sheetIdMap count="2">
      <sheetId val="1"/>
      <sheetId val="2"/>
    </sheetIdMap>
  </header>
  <header guid="{4963097D-1E1B-40C5-B956-FCEE93C0CDB3}" dateTime="2020-11-27T10:14:53" maxSheetId="3" userName="Шелепова Анастасия Михайловна" r:id="rId82" minRId="3144" maxRId="3146">
    <sheetIdMap count="2">
      <sheetId val="1"/>
      <sheetId val="2"/>
    </sheetIdMap>
  </header>
  <header guid="{6AD8E452-48FA-4039-A8F6-78009AA93953}" dateTime="2020-11-27T10:17:53" maxSheetId="3" userName="Шелепова Анастасия Михайловна" r:id="rId83" minRId="3147" maxRId="3155">
    <sheetIdMap count="2">
      <sheetId val="1"/>
      <sheetId val="2"/>
    </sheetIdMap>
  </header>
  <header guid="{C64CEE4C-658C-4DAC-A774-671562627366}" dateTime="2020-11-27T10:18:04" maxSheetId="3" userName="Шелепова Анастасия Михайловна" r:id="rId84" minRId="3156" maxRId="3160">
    <sheetIdMap count="2">
      <sheetId val="1"/>
      <sheetId val="2"/>
    </sheetIdMap>
  </header>
  <header guid="{47A44F29-CFBD-4E81-A3DB-1CAC5A1D26D7}" dateTime="2020-11-27T10:19:48" maxSheetId="3" userName="Шелепова Анастасия Михайловна" r:id="rId85" minRId="3161" maxRId="3165">
    <sheetIdMap count="2">
      <sheetId val="1"/>
      <sheetId val="2"/>
    </sheetIdMap>
  </header>
  <header guid="{8D1E6112-D255-451F-8E03-CF75DD11344D}" dateTime="2020-11-27T10:22:08" maxSheetId="3" userName="Седунова Александра Аркадьевна" r:id="rId86" minRId="3166" maxRId="3187">
    <sheetIdMap count="2">
      <sheetId val="1"/>
      <sheetId val="2"/>
    </sheetIdMap>
  </header>
  <header guid="{6506EE58-63F8-449E-A8C4-EBD6BEEC5872}" dateTime="2020-11-27T10:23:18" maxSheetId="3" userName="Шелепова Анастасия Михайловна" r:id="rId87" minRId="3188">
    <sheetIdMap count="2">
      <sheetId val="1"/>
      <sheetId val="2"/>
    </sheetIdMap>
  </header>
  <header guid="{556196B7-5776-4F79-8BC8-D503D65F64EE}" dateTime="2020-11-27T10:23:44" maxSheetId="3" userName="Шелепова Анастасия Михайловна" r:id="rId88">
    <sheetIdMap count="2">
      <sheetId val="1"/>
      <sheetId val="2"/>
    </sheetIdMap>
  </header>
  <header guid="{C956C9CB-D1C8-451A-B2BE-D761BC6221D5}" dateTime="2020-11-27T10:24:40" maxSheetId="3" userName="Аплакова Виктория Николаевна" r:id="rId89" minRId="3189" maxRId="3196">
    <sheetIdMap count="2">
      <sheetId val="1"/>
      <sheetId val="2"/>
    </sheetIdMap>
  </header>
  <header guid="{C4D01977-942A-4E5B-B88F-622415996ADC}" dateTime="2020-11-27T10:24:36" maxSheetId="3" userName="Шелепова Анастасия Михайловна" r:id="rId90" minRId="3199" maxRId="3207">
    <sheetIdMap count="2">
      <sheetId val="1"/>
      <sheetId val="2"/>
    </sheetIdMap>
  </header>
  <header guid="{3FC831A8-6798-4E23-B047-3A605E832DEB}" dateTime="2020-11-27T10:25:31" maxSheetId="3" userName="Шелепова Анастасия Михайловна" r:id="rId91" minRId="3208" maxRId="3211">
    <sheetIdMap count="2">
      <sheetId val="1"/>
      <sheetId val="2"/>
    </sheetIdMap>
  </header>
  <header guid="{5D387A37-1098-4ADF-8481-42DBC206F796}" dateTime="2020-11-27T10:25:43" maxSheetId="3" userName="Шелепова Анастасия Михайловна" r:id="rId92">
    <sheetIdMap count="2">
      <sheetId val="1"/>
      <sheetId val="2"/>
    </sheetIdMap>
  </header>
  <header guid="{83CA9E57-CF79-41D3-B68C-E4A81005E04F}" dateTime="2020-11-27T10:26:54" maxSheetId="3" userName="Шелепова Анастасия Михайловна" r:id="rId93" minRId="3212" maxRId="3217">
    <sheetIdMap count="2">
      <sheetId val="1"/>
      <sheetId val="2"/>
    </sheetIdMap>
  </header>
  <header guid="{FA61C28F-E6BA-40A1-9AAF-D7DCDBF84BBE}" dateTime="2020-11-27T10:27:25" maxSheetId="3" userName="Шелепова Анастасия Михайловна" r:id="rId94" minRId="3218">
    <sheetIdMap count="2">
      <sheetId val="1"/>
      <sheetId val="2"/>
    </sheetIdMap>
  </header>
  <header guid="{C4863D10-A2CC-47A8-9F69-739ACD0CABC1}" dateTime="2020-11-27T10:27:30" maxSheetId="3" userName="Седунова Александра Аркадьевна" r:id="rId95" minRId="3219" maxRId="3227">
    <sheetIdMap count="2">
      <sheetId val="1"/>
      <sheetId val="2"/>
    </sheetIdMap>
  </header>
  <header guid="{DABF2825-7685-46A6-A563-FE912772C388}" dateTime="2020-11-27T10:27:45" maxSheetId="3" userName="Шелепова Анастасия Михайловна" r:id="rId96" minRId="3228" maxRId="3229">
    <sheetIdMap count="2">
      <sheetId val="1"/>
      <sheetId val="2"/>
    </sheetIdMap>
  </header>
  <header guid="{9C7F336C-63AC-405C-81FC-D821BFDE920E}" dateTime="2020-11-27T10:28:10" maxSheetId="3" userName="Шелепова Анастасия Михайловна" r:id="rId97" minRId="3230" maxRId="3233">
    <sheetIdMap count="2">
      <sheetId val="1"/>
      <sheetId val="2"/>
    </sheetIdMap>
  </header>
  <header guid="{678250DC-22AE-4D4E-A8B4-E85331DAF559}" dateTime="2020-11-27T10:28:53" maxSheetId="3" userName="Седунова Александра Аркадьевна" r:id="rId98" minRId="3234" maxRId="3238">
    <sheetIdMap count="2">
      <sheetId val="1"/>
      <sheetId val="2"/>
    </sheetIdMap>
  </header>
  <header guid="{67578F2D-6693-4C15-AD0C-2FCE3D8868DB}" dateTime="2020-11-27T10:32:38" maxSheetId="3" userName="Шелепова Анастасия Михайловна" r:id="rId99" minRId="3239">
    <sheetIdMap count="2">
      <sheetId val="1"/>
      <sheetId val="2"/>
    </sheetIdMap>
  </header>
  <header guid="{7141CC4F-F343-4E9A-91BE-BB8A04F30DFB}" dateTime="2020-11-27T10:34:43" maxSheetId="3" userName="Шелепова Анастасия Михайловна" r:id="rId100" minRId="3240" maxRId="3247">
    <sheetIdMap count="2">
      <sheetId val="1"/>
      <sheetId val="2"/>
    </sheetIdMap>
  </header>
  <header guid="{AC82BA49-C23B-425D-A45F-B1B181E2BCA2}" dateTime="2020-11-27T10:34:55" maxSheetId="3" userName="Шелепова Анастасия Михайловна" r:id="rId101" minRId="3248" maxRId="3249">
    <sheetIdMap count="2">
      <sheetId val="1"/>
      <sheetId val="2"/>
    </sheetIdMap>
  </header>
  <header guid="{1C7C9EF1-121B-4396-BDA2-D056467ABB41}" dateTime="2020-11-27T10:35:15" maxSheetId="3" userName="Шелепова Анастасия Михайловна" r:id="rId102" minRId="3250" maxRId="3254">
    <sheetIdMap count="2">
      <sheetId val="1"/>
      <sheetId val="2"/>
    </sheetIdMap>
  </header>
  <header guid="{B92A8B7C-C7D0-4299-B9D4-F9A61BD736B4}" dateTime="2020-11-27T10:35:52" maxSheetId="3" userName="Шелепова Анастасия Михайловна" r:id="rId103" minRId="3255" maxRId="3262">
    <sheetIdMap count="2">
      <sheetId val="1"/>
      <sheetId val="2"/>
    </sheetIdMap>
  </header>
  <header guid="{9BE31983-4BBF-43A3-B821-23A62BCF1E69}" dateTime="2020-11-27T10:36:02" maxSheetId="3" userName="Седунова Александра Аркадьевна" r:id="rId104" minRId="3263" maxRId="3272">
    <sheetIdMap count="2">
      <sheetId val="1"/>
      <sheetId val="2"/>
    </sheetIdMap>
  </header>
  <header guid="{5E267260-9951-4A31-9424-4B3040CFA06D}" dateTime="2020-11-27T10:38:45" maxSheetId="3" userName="Седунова Александра Аркадьевна" r:id="rId105" minRId="3273" maxRId="3286">
    <sheetIdMap count="2">
      <sheetId val="1"/>
      <sheetId val="2"/>
    </sheetIdMap>
  </header>
  <header guid="{ED55479A-32A4-4F8A-BE4F-F4E9AD069C88}" dateTime="2020-11-27T10:38:59" maxSheetId="3" userName="Седунова Александра Аркадьевна" r:id="rId106" minRId="3289">
    <sheetIdMap count="2">
      <sheetId val="1"/>
      <sheetId val="2"/>
    </sheetIdMap>
  </header>
  <header guid="{694332D6-1354-4C1F-A603-0AD34B02446A}" dateTime="2020-11-27T10:46:44" maxSheetId="3" userName="Седунова Александра Аркадьевна" r:id="rId107" minRId="3290" maxRId="3298">
    <sheetIdMap count="2">
      <sheetId val="1"/>
      <sheetId val="2"/>
    </sheetIdMap>
  </header>
  <header guid="{5CFB3BAE-E659-47B6-8BC2-4ECD4A48F35E}" dateTime="2020-11-27T11:14:39" maxSheetId="3" userName="Седунова Александра Аркадьевна" r:id="rId108" minRId="3299" maxRId="3304">
    <sheetIdMap count="2">
      <sheetId val="1"/>
      <sheetId val="2"/>
    </sheetIdMap>
  </header>
  <header guid="{CE31DE2B-0D26-4402-81A4-AE3C862FD477}" dateTime="2020-11-27T11:17:24" maxSheetId="3" userName="Седунова Александра Аркадьевна" r:id="rId109" minRId="3305" maxRId="3311">
    <sheetIdMap count="2">
      <sheetId val="1"/>
      <sheetId val="2"/>
    </sheetIdMap>
  </header>
  <header guid="{80F91D26-B3AE-4B72-853D-9D251CB51D78}" dateTime="2020-11-27T11:28:26" maxSheetId="3" userName="Седунова Александра Аркадьевна" r:id="rId110" minRId="3312" maxRId="3317">
    <sheetIdMap count="2">
      <sheetId val="1"/>
      <sheetId val="2"/>
    </sheetIdMap>
  </header>
  <header guid="{DAF23CFA-AEE4-48E7-966B-0F0235265309}" dateTime="2020-11-27T11:30:51" maxSheetId="3" userName="Седунова Александра Аркадьевна" r:id="rId111" minRId="3318" maxRId="3324">
    <sheetIdMap count="2">
      <sheetId val="1"/>
      <sheetId val="2"/>
    </sheetIdMap>
  </header>
  <header guid="{89FF59CA-E6CB-441B-80D0-354154F3049F}" dateTime="2020-11-27T11:35:58" maxSheetId="3" userName="Седунова Александра Аркадьевна" r:id="rId112" minRId="3325">
    <sheetIdMap count="2">
      <sheetId val="1"/>
      <sheetId val="2"/>
    </sheetIdMap>
  </header>
  <header guid="{F0E034D1-8C74-48DC-AD7B-91AF637FBF7E}" dateTime="2020-11-27T11:43:13" maxSheetId="3" userName="Седунова Александра Аркадьевна" r:id="rId113" minRId="3326" maxRId="3331">
    <sheetIdMap count="2">
      <sheetId val="1"/>
      <sheetId val="2"/>
    </sheetIdMap>
  </header>
  <header guid="{703C2D96-5F36-4C5F-A0E8-6AAAB4DB5562}" dateTime="2020-11-27T11:46:41" maxSheetId="3" userName="Седунова Александра Аркадьевна" r:id="rId114" minRId="3332" maxRId="3338">
    <sheetIdMap count="2">
      <sheetId val="1"/>
      <sheetId val="2"/>
    </sheetIdMap>
  </header>
  <header guid="{825803A8-68E5-49DC-8A2B-44FB9212148C}" dateTime="2020-11-27T11:46:53" maxSheetId="3" userName="Седунова Александра Аркадьевна" r:id="rId115">
    <sheetIdMap count="2">
      <sheetId val="1"/>
      <sheetId val="2"/>
    </sheetIdMap>
  </header>
  <header guid="{0DFC0FFE-AB3A-4A99-8827-4DFFD69FC8CE}" dateTime="2020-11-27T12:01:46" maxSheetId="3" userName="Шелепова Анастасия Михайловна" r:id="rId116" minRId="3339" maxRId="3344">
    <sheetIdMap count="2">
      <sheetId val="1"/>
      <sheetId val="2"/>
    </sheetIdMap>
  </header>
  <header guid="{4606FDBD-2CFB-430E-8683-398DAD357C2F}" dateTime="2020-11-27T12:02:03" maxSheetId="3" userName="Шелепова Анастасия Михайловна" r:id="rId117">
    <sheetIdMap count="2">
      <sheetId val="1"/>
      <sheetId val="2"/>
    </sheetIdMap>
  </header>
  <header guid="{3D5A9BEF-0BD6-4879-8F9D-BEA99C1A84A7}" dateTime="2020-11-27T12:13:13" maxSheetId="3" userName="Шелепова Анастасия Михайловна" r:id="rId118" minRId="3347" maxRId="3352">
    <sheetIdMap count="2">
      <sheetId val="1"/>
      <sheetId val="2"/>
    </sheetIdMap>
  </header>
  <header guid="{E602F7D7-20F0-4FDE-9F16-9916B5A10478}" dateTime="2020-11-27T12:13:37" maxSheetId="3" userName="Шелепова Анастасия Михайловна" r:id="rId119" minRId="3353" maxRId="3354">
    <sheetIdMap count="2">
      <sheetId val="1"/>
      <sheetId val="2"/>
    </sheetIdMap>
  </header>
  <header guid="{59B6C4AD-7BB2-45A2-B5EF-A5309491B644}" dateTime="2020-11-27T12:14:25" maxSheetId="3" userName="Шелепова Анастасия Михайловна" r:id="rId120" minRId="3355" maxRId="3359">
    <sheetIdMap count="2">
      <sheetId val="1"/>
      <sheetId val="2"/>
    </sheetIdMap>
  </header>
  <header guid="{4BC4FF01-CFEB-4D2A-B8C9-C35E5CBE6F04}" dateTime="2020-11-27T12:14:31" maxSheetId="3" userName="Седунова Александра Аркадьевна" r:id="rId121" minRId="3360" maxRId="3374">
    <sheetIdMap count="2">
      <sheetId val="1"/>
      <sheetId val="2"/>
    </sheetIdMap>
  </header>
  <header guid="{A8A38412-04B8-4F5E-8F9D-21387C3134EE}" dateTime="2020-11-27T12:14:44" maxSheetId="3" userName="Шелепова Анастасия Михайловна" r:id="rId122">
    <sheetIdMap count="2">
      <sheetId val="1"/>
      <sheetId val="2"/>
    </sheetIdMap>
  </header>
  <header guid="{4856BE0C-1CED-45CA-8055-9178A925E42B}" dateTime="2020-11-27T12:16:54" maxSheetId="3" userName="Шелепова Анастасия Михайловна" r:id="rId123" minRId="3377" maxRId="3383">
    <sheetIdMap count="2">
      <sheetId val="1"/>
      <sheetId val="2"/>
    </sheetIdMap>
  </header>
  <header guid="{DE23665C-8234-4726-A16B-B1B008C1FB51}" dateTime="2020-11-27T12:18:02" maxSheetId="3" userName="Шелепова Анастасия Михайловна" r:id="rId124" minRId="3384" maxRId="3385">
    <sheetIdMap count="2">
      <sheetId val="1"/>
      <sheetId val="2"/>
    </sheetIdMap>
  </header>
  <header guid="{AFAD2E0A-6011-4440-AE35-D77532634E5D}" dateTime="2020-11-27T12:18:12" maxSheetId="3" userName="Седунова Александра Аркадьевна" r:id="rId125" minRId="3386" maxRId="3392">
    <sheetIdMap count="2">
      <sheetId val="1"/>
      <sheetId val="2"/>
    </sheetIdMap>
  </header>
  <header guid="{8E0E67A2-2151-41EA-94B8-8CDBE46756DE}" dateTime="2020-11-27T12:18:46" maxSheetId="3" userName="Шелепова Анастасия Михайловна" r:id="rId126" minRId="3395" maxRId="3401">
    <sheetIdMap count="2">
      <sheetId val="1"/>
      <sheetId val="2"/>
    </sheetIdMap>
  </header>
  <header guid="{C875B92D-BD7A-45B5-A5C7-FB307E45C636}" dateTime="2020-11-27T12:21:06" maxSheetId="3" userName="Шелепова Анастасия Михайловна" r:id="rId127" minRId="3402" maxRId="3419">
    <sheetIdMap count="2">
      <sheetId val="1"/>
      <sheetId val="2"/>
    </sheetIdMap>
  </header>
  <header guid="{2A27E717-CC34-40A1-9321-707859F2B22C}" dateTime="2020-11-27T12:24:19" maxSheetId="3" userName="Шелепова Анастасия Михайловна" r:id="rId128" minRId="3420" maxRId="3432">
    <sheetIdMap count="2">
      <sheetId val="1"/>
      <sheetId val="2"/>
    </sheetIdMap>
  </header>
  <header guid="{ADADE3FF-4BDB-44DD-B02D-C112A86CCEEE}" dateTime="2020-11-27T12:28:50" maxSheetId="3" userName="Шелепова Анастасия Михайловна" r:id="rId129" minRId="3433" maxRId="3440">
    <sheetIdMap count="2">
      <sheetId val="1"/>
      <sheetId val="2"/>
    </sheetIdMap>
  </header>
  <header guid="{AC89853E-EF80-4E00-815E-CB9779B3919E}" dateTime="2020-11-27T12:29:05" maxSheetId="3" userName="Шелепова Анастасия Михайловна" r:id="rId130" minRId="3441" maxRId="3444">
    <sheetIdMap count="2">
      <sheetId val="1"/>
      <sheetId val="2"/>
    </sheetIdMap>
  </header>
  <header guid="{C6B91967-E6AE-4E77-9492-186DCD905200}" dateTime="2020-11-27T12:36:08" maxSheetId="3" userName="Шелепова Анастасия Михайловна" r:id="rId131" minRId="3445" maxRId="3446">
    <sheetIdMap count="2">
      <sheetId val="1"/>
      <sheetId val="2"/>
    </sheetIdMap>
  </header>
  <header guid="{BC35D9EB-65F7-472C-A465-759926221CE2}" dateTime="2020-11-27T12:36:48" maxSheetId="3" userName="Шелепова Анастасия Михайловна" r:id="rId132" minRId="3447" maxRId="3452">
    <sheetIdMap count="2">
      <sheetId val="1"/>
      <sheetId val="2"/>
    </sheetIdMap>
  </header>
  <header guid="{235297C4-894B-4C68-B6AA-B00A570AD0CA}" dateTime="2020-11-27T12:38:49" maxSheetId="3" userName="Седунова Александра Аркадьевна" r:id="rId133" minRId="3453" maxRId="3461">
    <sheetIdMap count="2">
      <sheetId val="1"/>
      <sheetId val="2"/>
    </sheetIdMap>
  </header>
  <header guid="{E2E4EFF3-9376-4C3E-A6EA-3CD2C05A8285}" dateTime="2020-11-27T12:39:04" maxSheetId="3" userName="Шелепова Анастасия Михайловна" r:id="rId134" minRId="3462">
    <sheetIdMap count="2">
      <sheetId val="1"/>
      <sheetId val="2"/>
    </sheetIdMap>
  </header>
  <header guid="{E747B0AD-6343-42BC-9682-9E6F138A96AF}" dateTime="2020-11-27T12:39:22" maxSheetId="3" userName="Шелепова Анастасия Михайловна" r:id="rId135" minRId="3463" maxRId="3464">
    <sheetIdMap count="2">
      <sheetId val="1"/>
      <sheetId val="2"/>
    </sheetIdMap>
  </header>
  <header guid="{E021FA1E-939E-4C3A-9194-2F13A36535B8}" dateTime="2020-11-27T12:39:38" maxSheetId="3" userName="Шелепова Анастасия Михайловна" r:id="rId136" minRId="3465" maxRId="3469">
    <sheetIdMap count="2">
      <sheetId val="1"/>
      <sheetId val="2"/>
    </sheetIdMap>
  </header>
  <header guid="{4AEC5632-5EB3-4BF8-ABA7-E186B2FA250A}" dateTime="2020-11-27T12:40:22" maxSheetId="3" userName="Шелепова Анастасия Михайловна" r:id="rId137" minRId="3470" maxRId="3476">
    <sheetIdMap count="2">
      <sheetId val="1"/>
      <sheetId val="2"/>
    </sheetIdMap>
  </header>
  <header guid="{A4F1F4C0-67E8-46A5-9693-EFB938897C36}" dateTime="2020-11-27T12:43:10" maxSheetId="3" userName="Седунова Александра Аркадьевна" r:id="rId138" minRId="3477" maxRId="3485">
    <sheetIdMap count="2">
      <sheetId val="1"/>
      <sheetId val="2"/>
    </sheetIdMap>
  </header>
  <header guid="{A2364029-21FF-48AF-9309-F50385A2C368}" dateTime="2020-11-27T12:44:48" maxSheetId="3" userName="Шелепова Анастасия Михайловна" r:id="rId139" minRId="3488" maxRId="3493">
    <sheetIdMap count="2">
      <sheetId val="1"/>
      <sheetId val="2"/>
    </sheetIdMap>
  </header>
  <header guid="{D9799FFC-3D1D-4484-BBB8-934715838C7A}" dateTime="2020-11-27T12:49:19" maxSheetId="3" userName="Шелепова Анастасия Михайловна" r:id="rId140" minRId="3494" maxRId="3506">
    <sheetIdMap count="2">
      <sheetId val="1"/>
      <sheetId val="2"/>
    </sheetIdMap>
  </header>
  <header guid="{25F63C1A-4960-4F98-8630-A35904C42883}" dateTime="2020-11-27T13:07:26" maxSheetId="3" userName="Шелепова Анастасия Михайловна" r:id="rId141" minRId="3507" maxRId="3528">
    <sheetIdMap count="2">
      <sheetId val="1"/>
      <sheetId val="2"/>
    </sheetIdMap>
  </header>
  <header guid="{DA577B25-38F9-415C-8EE9-52CACA88B223}" dateTime="2020-11-27T13:07:53" maxSheetId="3" userName="Шелепова Анастасия Михайловна" r:id="rId142" minRId="3529">
    <sheetIdMap count="2">
      <sheetId val="1"/>
      <sheetId val="2"/>
    </sheetIdMap>
  </header>
  <header guid="{4C74D775-32AC-4CF5-A401-22919AD5F984}" dateTime="2020-11-27T13:53:15" maxSheetId="3" userName="Шелепова Анастасия Михайловна" r:id="rId143" minRId="3530" maxRId="3539">
    <sheetIdMap count="2">
      <sheetId val="1"/>
      <sheetId val="2"/>
    </sheetIdMap>
  </header>
  <header guid="{A5FBF01D-B4BF-4017-AEEE-E62B0FAC7BA2}" dateTime="2020-11-27T13:53:35" maxSheetId="3" userName="Шелепова Анастасия Михайловна" r:id="rId144" minRId="3540" maxRId="3551">
    <sheetIdMap count="2">
      <sheetId val="1"/>
      <sheetId val="2"/>
    </sheetIdMap>
  </header>
  <header guid="{AD205265-F4BA-4BF2-B0E5-60207CD4355D}" dateTime="2020-11-27T13:54:17" maxSheetId="3" userName="Шелепова Анастасия Михайловна" r:id="rId145" minRId="3552" maxRId="3553">
    <sheetIdMap count="2">
      <sheetId val="1"/>
      <sheetId val="2"/>
    </sheetIdMap>
  </header>
  <header guid="{A93539B0-98DE-4141-BE1D-B2B4FB2DAA18}" dateTime="2020-11-27T14:02:31" maxSheetId="3" userName="Шелепова Анастасия Михайловна" r:id="rId146" minRId="3554" maxRId="3556">
    <sheetIdMap count="2">
      <sheetId val="1"/>
      <sheetId val="2"/>
    </sheetIdMap>
  </header>
  <header guid="{D6249CEC-62E9-4F65-971D-2AA4394CDC44}" dateTime="2020-11-27T14:17:57" maxSheetId="3" userName="Седунова Александра Аркадьевна" r:id="rId147" minRId="3557" maxRId="3564">
    <sheetIdMap count="2">
      <sheetId val="1"/>
      <sheetId val="2"/>
    </sheetIdMap>
  </header>
  <header guid="{0E67A26E-DF11-4926-978D-9664C0D561A8}" dateTime="2020-11-27T14:18:37" maxSheetId="3" userName="Шелепова Анастасия Михайловна" r:id="rId148" minRId="3565">
    <sheetIdMap count="2">
      <sheetId val="1"/>
      <sheetId val="2"/>
    </sheetIdMap>
  </header>
  <header guid="{2BF7885F-A2E1-4E38-A682-1F55B2A5586B}" dateTime="2020-11-27T14:19:03" maxSheetId="3" userName="Седунова Александра Аркадьевна" r:id="rId149" minRId="3566" maxRId="3570">
    <sheetIdMap count="2">
      <sheetId val="1"/>
      <sheetId val="2"/>
    </sheetIdMap>
  </header>
  <header guid="{4B23CA61-0990-42E3-AB8C-CDBD1CE43404}" dateTime="2020-11-27T14:19:39" maxSheetId="3" userName="Шелепова Анастасия Михайловна" r:id="rId150" minRId="3571" maxRId="3577">
    <sheetIdMap count="2">
      <sheetId val="1"/>
      <sheetId val="2"/>
    </sheetIdMap>
  </header>
  <header guid="{CD86142A-3182-4E9E-9822-488FFB2280DD}" dateTime="2020-11-27T14:20:06" maxSheetId="3" userName="Шелепова Анастасия Михайловна" r:id="rId151" minRId="3578" maxRId="3581">
    <sheetIdMap count="2">
      <sheetId val="1"/>
      <sheetId val="2"/>
    </sheetIdMap>
  </header>
  <header guid="{7D7B0D75-FFD0-4E7C-ACD0-A79EA422DA4F}" dateTime="2020-11-27T14:21:20" maxSheetId="3" userName="Седунова Александра Аркадьевна" r:id="rId152" minRId="3582" maxRId="3583">
    <sheetIdMap count="2">
      <sheetId val="1"/>
      <sheetId val="2"/>
    </sheetIdMap>
  </header>
  <header guid="{561347E1-AB44-4593-A7FA-6BB4B1659B3D}" dateTime="2020-11-27T14:21:39" maxSheetId="3" userName="Шелепова Анастасия Михайловна" r:id="rId153" minRId="3584" maxRId="3591">
    <sheetIdMap count="2">
      <sheetId val="1"/>
      <sheetId val="2"/>
    </sheetIdMap>
  </header>
  <header guid="{56B16D47-A026-4203-8718-7276F840D650}" dateTime="2020-11-27T14:22:07" maxSheetId="3" userName="Седунова Александра Аркадьевна" r:id="rId154" minRId="3592" maxRId="3600">
    <sheetIdMap count="2">
      <sheetId val="1"/>
      <sheetId val="2"/>
    </sheetIdMap>
  </header>
  <header guid="{BEFD53D6-C0AE-4277-9929-10653097E88D}" dateTime="2020-11-27T14:29:48" maxSheetId="3" userName="Седунова Александра Аркадьевна" r:id="rId155" minRId="3601" maxRId="3608">
    <sheetIdMap count="2">
      <sheetId val="1"/>
      <sheetId val="2"/>
    </sheetIdMap>
  </header>
  <header guid="{3F916A74-1D43-4268-8FE7-EA87D8114D67}" dateTime="2020-11-27T14:31:27" maxSheetId="3" userName="Седунова Александра Аркадьевна" r:id="rId156" minRId="3609" maxRId="3614">
    <sheetIdMap count="2">
      <sheetId val="1"/>
      <sheetId val="2"/>
    </sheetIdMap>
  </header>
  <header guid="{D191B209-C9C0-4941-8DF5-3A5D3C2E075F}" dateTime="2020-11-27T14:37:53" maxSheetId="3" userName="Шелепова Анастасия Михайловна" r:id="rId157" minRId="3615" maxRId="3630">
    <sheetIdMap count="2">
      <sheetId val="1"/>
      <sheetId val="2"/>
    </sheetIdMap>
  </header>
  <header guid="{B3267B54-171B-4A36-B4C2-0672CC16CA70}" dateTime="2020-11-27T14:38:03" maxSheetId="3" userName="Шелепова Анастасия Михайловна" r:id="rId158" minRId="3631">
    <sheetIdMap count="2">
      <sheetId val="1"/>
      <sheetId val="2"/>
    </sheetIdMap>
  </header>
  <header guid="{24BA324F-0AEE-4C1B-A263-FE09401284F8}" dateTime="2020-11-27T14:38:17" maxSheetId="3" userName="Шелепова Анастасия Михайловна" r:id="rId159" minRId="3632">
    <sheetIdMap count="2">
      <sheetId val="1"/>
      <sheetId val="2"/>
    </sheetIdMap>
  </header>
  <header guid="{AE9FE718-4E2A-4678-81E5-7640B34F7454}" dateTime="2020-11-27T14:39:47" maxSheetId="3" userName="Шелепова Анастасия Михайловна" r:id="rId160" minRId="3633" maxRId="3647">
    <sheetIdMap count="2">
      <sheetId val="1"/>
      <sheetId val="2"/>
    </sheetIdMap>
  </header>
  <header guid="{71D9267D-E234-4453-90C9-F1C0DB3B458D}" dateTime="2020-11-27T14:39:54" maxSheetId="3" userName="Шелепова Анастасия Михайловна" r:id="rId161" minRId="3648" maxRId="3649">
    <sheetIdMap count="2">
      <sheetId val="1"/>
      <sheetId val="2"/>
    </sheetIdMap>
  </header>
  <header guid="{640C0F15-227E-4D7C-98FC-6C8020A9F77B}" dateTime="2020-11-27T14:40:25" maxSheetId="3" userName="Шелепова Анастасия Михайловна" r:id="rId162" minRId="3650">
    <sheetIdMap count="2">
      <sheetId val="1"/>
      <sheetId val="2"/>
    </sheetIdMap>
  </header>
  <header guid="{26463E84-6F21-4569-9996-00E683FBB83D}" dateTime="2020-11-27T14:43:29" maxSheetId="3" userName="Шелепова Анастасия Михайловна" r:id="rId163" minRId="3651" maxRId="3660">
    <sheetIdMap count="2">
      <sheetId val="1"/>
      <sheetId val="2"/>
    </sheetIdMap>
  </header>
  <header guid="{B77B2875-C238-459A-BD07-E46B289927B0}" dateTime="2020-11-27T14:43:38" maxSheetId="3" userName="Шелепова Анастасия Михайловна" r:id="rId164" minRId="3661" maxRId="3668">
    <sheetIdMap count="2">
      <sheetId val="1"/>
      <sheetId val="2"/>
    </sheetIdMap>
  </header>
  <header guid="{6B0B9A24-11B2-452D-9A40-9054E811C637}" dateTime="2020-11-27T14:47:30" maxSheetId="3" userName="Седунова Александра Аркадьевна" r:id="rId165" minRId="3669" maxRId="3677">
    <sheetIdMap count="2">
      <sheetId val="1"/>
      <sheetId val="2"/>
    </sheetIdMap>
  </header>
  <header guid="{6CAD4835-D1C2-4BB1-8322-59CC9212A1E9}" dateTime="2020-11-27T14:50:12" maxSheetId="3" userName="Седунова Александра Аркадьевна" r:id="rId166" minRId="3680" maxRId="3685">
    <sheetIdMap count="2">
      <sheetId val="1"/>
      <sheetId val="2"/>
    </sheetIdMap>
  </header>
  <header guid="{885722A6-AFFB-4DA1-B5DD-463865F63954}" dateTime="2020-11-27T14:50:26" maxSheetId="3" userName="Шелепова Анастасия Михайловна" r:id="rId167" minRId="3686" maxRId="3706">
    <sheetIdMap count="2">
      <sheetId val="1"/>
      <sheetId val="2"/>
    </sheetIdMap>
  </header>
  <header guid="{11AECDAF-F816-4DA1-8A5C-D83D5218D897}" dateTime="2020-11-27T14:56:26" maxSheetId="3" userName="Шелепова Анастасия Михайловна" r:id="rId168" minRId="3707" maxRId="3720">
    <sheetIdMap count="2">
      <sheetId val="1"/>
      <sheetId val="2"/>
    </sheetIdMap>
  </header>
  <header guid="{F57069D7-C954-404E-A9E5-782EB56698F7}" dateTime="2020-11-27T14:56:36" maxSheetId="3" userName="Шелепова Анастасия Михайловна" r:id="rId169" minRId="3721" maxRId="3728">
    <sheetIdMap count="2">
      <sheetId val="1"/>
      <sheetId val="2"/>
    </sheetIdMap>
  </header>
  <header guid="{50957605-E12F-4D2B-8066-41AC53E12CC3}" dateTime="2020-11-27T15:01:36" maxSheetId="3" userName="Седунова Александра Аркадьевна" r:id="rId170" minRId="3729" maxRId="3741">
    <sheetIdMap count="2">
      <sheetId val="1"/>
      <sheetId val="2"/>
    </sheetIdMap>
  </header>
  <header guid="{CA82772D-C04A-4129-94C2-845700BC4455}" dateTime="2020-11-27T15:04:32" maxSheetId="3" userName="Седунова Александра Аркадьевна" r:id="rId171" minRId="3742" maxRId="3756">
    <sheetIdMap count="2">
      <sheetId val="1"/>
      <sheetId val="2"/>
    </sheetIdMap>
  </header>
  <header guid="{06B820A3-700B-47DB-8C64-A2B15AF5B4E5}" dateTime="2020-11-27T15:06:11" maxSheetId="3" userName="Шелепова Анастасия Михайловна" r:id="rId172" minRId="3757" maxRId="3766">
    <sheetIdMap count="2">
      <sheetId val="1"/>
      <sheetId val="2"/>
    </sheetIdMap>
  </header>
  <header guid="{25DC1192-91FB-4568-ACE0-063DA87AA18E}" dateTime="2020-11-27T15:06:59" maxSheetId="3" userName="Шелепова Анастасия Михайловна" r:id="rId173" minRId="3767" maxRId="3772">
    <sheetIdMap count="2">
      <sheetId val="1"/>
      <sheetId val="2"/>
    </sheetIdMap>
  </header>
  <header guid="{50B08DED-51EA-4AD1-9DC8-C74466397AA9}" dateTime="2020-11-27T15:10:05" maxSheetId="3" userName="Шелепова Анастасия Михайловна" r:id="rId174" minRId="3773" maxRId="3782">
    <sheetIdMap count="2">
      <sheetId val="1"/>
      <sheetId val="2"/>
    </sheetIdMap>
  </header>
  <header guid="{BA02E8E3-E57D-423C-AA6E-C73206EEEF70}" dateTime="2020-11-27T15:10:19" maxSheetId="3" userName="Шелепова Анастасия Михайловна" r:id="rId175" minRId="3783" maxRId="3786">
    <sheetIdMap count="2">
      <sheetId val="1"/>
      <sheetId val="2"/>
    </sheetIdMap>
  </header>
  <header guid="{E132FA14-F4F1-45A2-A73B-14C15CA63C0D}" dateTime="2020-11-27T15:18:02" maxSheetId="3" userName="Шелепова Анастасия Михайловна" r:id="rId176" minRId="3787" maxRId="3789">
    <sheetIdMap count="2">
      <sheetId val="1"/>
      <sheetId val="2"/>
    </sheetIdMap>
  </header>
  <header guid="{1A4A8A71-6E6D-45C2-AA87-0923120443DB}" dateTime="2020-11-27T15:23:50" maxSheetId="3" userName="Шелепова Анастасия Михайловна" r:id="rId177" minRId="3790" maxRId="3797">
    <sheetIdMap count="2">
      <sheetId val="1"/>
      <sheetId val="2"/>
    </sheetIdMap>
  </header>
  <header guid="{90B1F9E3-EC51-4A1E-9C69-9D41F2C948C3}" dateTime="2020-11-27T15:24:09" maxSheetId="3" userName="Шелепова Анастасия Михайловна" r:id="rId178" minRId="3798" maxRId="3807">
    <sheetIdMap count="2">
      <sheetId val="1"/>
      <sheetId val="2"/>
    </sheetIdMap>
  </header>
  <header guid="{69B0F34F-61E2-4CEC-99A8-D8DB2145891D}" dateTime="2020-11-27T15:24:23" maxSheetId="3" userName="Седунова Александра Аркадьевна" r:id="rId179">
    <sheetIdMap count="2">
      <sheetId val="1"/>
      <sheetId val="2"/>
    </sheetIdMap>
  </header>
  <header guid="{173DA706-93D0-4C54-B329-FB821C444016}" dateTime="2020-11-30T11:18:51" maxSheetId="3" userName="Шелепова Анастасия Михайловна" r:id="rId180" minRId="3808" maxRId="3812">
    <sheetIdMap count="2">
      <sheetId val="1"/>
      <sheetId val="2"/>
    </sheetIdMap>
  </header>
  <header guid="{37573D4D-7A42-4CAE-A6B9-98E7B25682DC}" dateTime="2020-11-30T12:03:48" maxSheetId="3" userName="Седунова Александра Аркадьевна" r:id="rId181" minRId="3815" maxRId="3833">
    <sheetIdMap count="2">
      <sheetId val="1"/>
      <sheetId val="2"/>
    </sheetIdMap>
  </header>
  <header guid="{8F0EDA0D-C15C-4801-B34E-6709D7D92D4A}" dateTime="2020-11-30T12:18:32" maxSheetId="3" userName="Седунова Александра Аркадьевна" r:id="rId182" minRId="3834" maxRId="3869">
    <sheetIdMap count="2">
      <sheetId val="1"/>
      <sheetId val="2"/>
    </sheetIdMap>
  </header>
  <header guid="{3939C019-860E-4E74-B4C5-822456A88E3C}" dateTime="2020-11-30T12:19:50" maxSheetId="3" userName="Седунова Александра Аркадьевна" r:id="rId183" minRId="3872">
    <sheetIdMap count="2">
      <sheetId val="1"/>
      <sheetId val="2"/>
    </sheetIdMap>
  </header>
  <header guid="{B6A03142-2C0B-4EF8-87FA-68E787C2BD88}" dateTime="2020-11-30T12:29:02" maxSheetId="3" userName="Седунова Александра Аркадьевна" r:id="rId184" minRId="3873">
    <sheetIdMap count="2">
      <sheetId val="1"/>
      <sheetId val="2"/>
    </sheetIdMap>
  </header>
  <header guid="{F8EB76BA-4AFF-47D0-BAF0-BEADE1C7A6C5}" dateTime="2020-11-30T12:32:36" maxSheetId="3" userName="Корчагина София Александровна" r:id="rId185" minRId="3874" maxRId="3878">
    <sheetIdMap count="2">
      <sheetId val="1"/>
      <sheetId val="2"/>
    </sheetIdMap>
  </header>
  <header guid="{E4ABD604-5F7A-49DF-A1FF-00F046045838}" dateTime="2020-11-30T12:44:51" maxSheetId="3" userName="Седунова Александра Аркадьевна" r:id="rId186" minRId="3879">
    <sheetIdMap count="2">
      <sheetId val="1"/>
      <sheetId val="2"/>
    </sheetIdMap>
  </header>
  <header guid="{5C604D23-815B-4444-AAF8-A4E975A52E1E}" dateTime="2020-11-30T12:55:29" maxSheetId="3" userName="Седунова Александра Аркадьевна" r:id="rId187" minRId="3882" maxRId="3904">
    <sheetIdMap count="2">
      <sheetId val="1"/>
      <sheetId val="2"/>
    </sheetIdMap>
  </header>
  <header guid="{A86E0579-24D4-425B-A2B5-86FA90A70B10}" dateTime="2020-11-30T12:55:48" maxSheetId="3" userName="Седунова Александра Аркадьевна" r:id="rId188" minRId="3905">
    <sheetIdMap count="2">
      <sheetId val="1"/>
      <sheetId val="2"/>
    </sheetIdMap>
  </header>
  <header guid="{B605882B-D413-4F36-821F-49F659F1289C}" dateTime="2020-11-30T13:06:42" maxSheetId="3" userName="Седунова Александра Аркадьевна" r:id="rId189" minRId="3906" maxRId="3913">
    <sheetIdMap count="2">
      <sheetId val="1"/>
      <sheetId val="2"/>
    </sheetIdMap>
  </header>
  <header guid="{052D54B6-8A04-4337-AD07-31461C72ECED}" dateTime="2020-11-30T13:09:53" maxSheetId="3" userName="Седунова Александра Аркадьевна" r:id="rId190" minRId="3914" maxRId="3927">
    <sheetIdMap count="2">
      <sheetId val="1"/>
      <sheetId val="2"/>
    </sheetIdMap>
  </header>
  <header guid="{D9E1AF00-B3BA-40F9-827D-4AEB37F91135}" dateTime="2020-11-30T13:15:40" maxSheetId="3" userName="Седунова Александра Аркадьевна" r:id="rId191" minRId="3928" maxRId="3934">
    <sheetIdMap count="2">
      <sheetId val="1"/>
      <sheetId val="2"/>
    </sheetIdMap>
  </header>
  <header guid="{2D718090-D208-46C6-9006-D12BC287D51C}" dateTime="2020-11-30T13:16:40" maxSheetId="3" userName="Седунова Александра Аркадьевна" r:id="rId192" minRId="3935" maxRId="3936">
    <sheetIdMap count="2">
      <sheetId val="1"/>
      <sheetId val="2"/>
    </sheetIdMap>
  </header>
  <header guid="{DA3EDA06-EC6D-42D9-BE20-796AD1384838}" dateTime="2020-11-30T13:20:12" maxSheetId="3" userName="Седунова Александра Аркадьевна" r:id="rId193" minRId="3937" maxRId="3963">
    <sheetIdMap count="2">
      <sheetId val="1"/>
      <sheetId val="2"/>
    </sheetIdMap>
  </header>
  <header guid="{20C28D7F-C0A9-4DE3-9976-DBFDCA7BA118}" dateTime="2020-11-30T13:22:40" maxSheetId="3" userName="Седунова Александра Аркадьевна" r:id="rId194" minRId="3964" maxRId="3975">
    <sheetIdMap count="2">
      <sheetId val="1"/>
      <sheetId val="2"/>
    </sheetIdMap>
  </header>
  <header guid="{40F6D8ED-CD1B-4804-89F5-F9CA158CC78B}" dateTime="2020-11-30T13:32:26" maxSheetId="3" userName="Седунова Александра Аркадьевна" r:id="rId195" minRId="3976" maxRId="4030">
    <sheetIdMap count="2">
      <sheetId val="1"/>
      <sheetId val="2"/>
    </sheetIdMap>
  </header>
  <header guid="{05603FB0-0209-42CF-BE54-9CACDEB2F1EB}" dateTime="2020-11-30T13:34:59" maxSheetId="3" userName="Седунова Александра Аркадьевна" r:id="rId196" minRId="4031" maxRId="4056">
    <sheetIdMap count="2">
      <sheetId val="1"/>
      <sheetId val="2"/>
    </sheetIdMap>
  </header>
  <header guid="{CEE99E20-E8D1-4E9E-8CB7-4A2760E41A45}" dateTime="2020-11-30T13:35:19" maxSheetId="3" userName="Седунова Александра Аркадьевна" r:id="rId197" minRId="4057" maxRId="4058">
    <sheetIdMap count="2">
      <sheetId val="1"/>
      <sheetId val="2"/>
    </sheetIdMap>
  </header>
  <header guid="{FC7EEDF2-E9BF-4AEA-8192-4D0AD713661E}" dateTime="2020-11-30T13:35:51" maxSheetId="3" userName="Седунова Александра Аркадьевна" r:id="rId198" minRId="4059">
    <sheetIdMap count="2">
      <sheetId val="1"/>
      <sheetId val="2"/>
    </sheetIdMap>
  </header>
  <header guid="{2B015454-D72A-4A4F-9AE7-A89C05B27917}" dateTime="2020-11-30T13:53:25" maxSheetId="3" userName="Седунова Александра Аркадьевна" r:id="rId199" minRId="4060" maxRId="4066">
    <sheetIdMap count="2">
      <sheetId val="1"/>
      <sheetId val="2"/>
    </sheetIdMap>
  </header>
  <header guid="{B8B82AE9-3B38-4652-A031-F408EE04BA65}" dateTime="2020-11-30T13:55:42" maxSheetId="3" userName="Седунова Александра Аркадьевна" r:id="rId200" minRId="4067" maxRId="4080">
    <sheetIdMap count="2">
      <sheetId val="1"/>
      <sheetId val="2"/>
    </sheetIdMap>
  </header>
  <header guid="{2FBBC76F-9BB1-438F-9DF4-90C7589CE0D4}" dateTime="2020-11-30T14:01:08" maxSheetId="3" userName="Шелепова Анастасия Михайловна" r:id="rId201" minRId="4081" maxRId="4084">
    <sheetIdMap count="2">
      <sheetId val="1"/>
      <sheetId val="2"/>
    </sheetIdMap>
  </header>
  <header guid="{FA2C099E-FAAE-467C-89C0-77382F15BD63}" dateTime="2020-11-30T14:52:33" maxSheetId="3" userName="Корчагина София Александровна" r:id="rId202" minRId="4087">
    <sheetIdMap count="2">
      <sheetId val="1"/>
      <sheetId val="2"/>
    </sheetIdMap>
  </header>
  <header guid="{77486B38-9762-4FDB-840A-A217E0A02BDA}" dateTime="2020-11-30T14:56:45" maxSheetId="3" userName="Аплакова Виктория Николаевна" r:id="rId203" minRId="4088" maxRId="4101">
    <sheetIdMap count="2">
      <sheetId val="1"/>
      <sheetId val="2"/>
    </sheetIdMap>
  </header>
  <header guid="{A011BE95-A45D-49FD-AEFC-914BB9D43DBF}" dateTime="2020-11-30T14:59:27" maxSheetId="3" userName="Аплакова Виктория Николаевна" r:id="rId204" minRId="4104" maxRId="4109">
    <sheetIdMap count="2">
      <sheetId val="1"/>
      <sheetId val="2"/>
    </sheetIdMap>
  </header>
  <header guid="{6151D9E1-725D-44EA-AEE7-35196E9A8002}" dateTime="2020-11-30T15:06:35" maxSheetId="3" userName="Корчагина София Александровна" r:id="rId205" minRId="4110" maxRId="4121">
    <sheetIdMap count="2">
      <sheetId val="1"/>
      <sheetId val="2"/>
    </sheetIdMap>
  </header>
  <header guid="{252E93F8-559D-475C-991C-259167AC0CAD}" dateTime="2020-11-30T15:11:29" maxSheetId="3" userName="Корчагина София Александровна" r:id="rId206" minRId="4122" maxRId="4158">
    <sheetIdMap count="2">
      <sheetId val="1"/>
      <sheetId val="2"/>
    </sheetIdMap>
  </header>
  <header guid="{6C0FA2C0-CDAB-4ADA-A852-8014DFA457B9}" dateTime="2020-11-30T15:23:41" maxSheetId="3" userName="Корчагина София Александровна" r:id="rId207" minRId="4159" maxRId="4171">
    <sheetIdMap count="2">
      <sheetId val="1"/>
      <sheetId val="2"/>
    </sheetIdMap>
  </header>
  <header guid="{32DB49CA-4367-4641-983A-C9A4F346ED57}" dateTime="2020-11-30T15:27:29" maxSheetId="3" userName="Седунова Александра Аркадьевна" r:id="rId208" minRId="4174" maxRId="4187">
    <sheetIdMap count="2">
      <sheetId val="1"/>
      <sheetId val="2"/>
    </sheetIdMap>
  </header>
  <header guid="{7ACDB078-67AF-42AA-96B2-6728CF8594C3}" dateTime="2020-11-30T15:24:24" maxSheetId="3" userName="Корчагина София Александровна" r:id="rId209" minRId="4190" maxRId="4191">
    <sheetIdMap count="2">
      <sheetId val="1"/>
      <sheetId val="2"/>
    </sheetIdMap>
  </header>
  <header guid="{064AFFB5-8035-4862-A19C-878BCCBE2815}" dateTime="2020-11-30T15:38:06" maxSheetId="3" userName="Седунова Александра Аркадьевна" r:id="rId210" minRId="4192" maxRId="4217">
    <sheetIdMap count="2">
      <sheetId val="1"/>
      <sheetId val="2"/>
    </sheetIdMap>
  </header>
  <header guid="{1B2904F0-A03B-4F4D-9078-C549AF418241}" dateTime="2020-11-30T15:40:59" maxSheetId="3" userName="Седунова Александра Аркадьевна" r:id="rId211" minRId="4218" maxRId="4220">
    <sheetIdMap count="2">
      <sheetId val="1"/>
      <sheetId val="2"/>
    </sheetIdMap>
  </header>
  <header guid="{E274D37F-94FD-47DD-BD66-BAE3041F9D51}" dateTime="2020-11-30T16:28:17" maxSheetId="3" userName="Корчагина София Александровна" r:id="rId212" minRId="4223" maxRId="4275">
    <sheetIdMap count="2">
      <sheetId val="1"/>
      <sheetId val="2"/>
    </sheetIdMap>
  </header>
  <header guid="{A435BEAF-EDB9-4D8F-B26F-5A841C3A1819}" dateTime="2020-11-30T16:43:31" maxSheetId="3" userName="Корчагина София Александровна" r:id="rId213" minRId="4276" maxRId="4288">
    <sheetIdMap count="2">
      <sheetId val="1"/>
      <sheetId val="2"/>
    </sheetIdMap>
  </header>
  <header guid="{5B540B64-E897-4989-9EFA-7CFB7BDD0BF4}" dateTime="2020-11-30T17:42:45" maxSheetId="3" userName="Корчагина София Александровна" r:id="rId214" minRId="4289" maxRId="4421">
    <sheetIdMap count="2">
      <sheetId val="1"/>
      <sheetId val="2"/>
    </sheetIdMap>
  </header>
  <header guid="{BEA0053A-D5A3-435B-A828-3EEC0BA8F16C}" dateTime="2020-11-30T17:48:39" maxSheetId="3" userName="Седунова Александра Аркадьевна" r:id="rId215" minRId="4422" maxRId="4428">
    <sheetIdMap count="2">
      <sheetId val="1"/>
      <sheetId val="2"/>
    </sheetIdMap>
  </header>
  <header guid="{CECB10C3-1A8E-40E2-88DD-1BDB32A59AEE}" dateTime="2020-11-30T17:50:06" maxSheetId="3" userName="Седунова Александра Аркадьевна" r:id="rId216" minRId="4429">
    <sheetIdMap count="2">
      <sheetId val="1"/>
      <sheetId val="2"/>
    </sheetIdMap>
  </header>
  <header guid="{C0F852E8-B818-4967-8A20-5AB317BEF17D}" dateTime="2020-11-30T17:52:18" maxSheetId="3" userName="Аплакова Виктория Николаевна" r:id="rId217" minRId="4430">
    <sheetIdMap count="2">
      <sheetId val="1"/>
      <sheetId val="2"/>
    </sheetIdMap>
  </header>
  <header guid="{62A3D09B-1076-4CAA-B2F8-C133F734A6EB}" dateTime="2020-11-30T17:58:20" maxSheetId="3" userName="Корчагина София Александровна" r:id="rId218" minRId="4433" maxRId="4450">
    <sheetIdMap count="2">
      <sheetId val="1"/>
      <sheetId val="2"/>
    </sheetIdMap>
  </header>
  <header guid="{4590E502-3710-4F56-A6F0-D57FB9A30E2C}" dateTime="2020-11-30T18:12:25" maxSheetId="3" userName="Корчагина София Александровна" r:id="rId219" minRId="4453" maxRId="4501">
    <sheetIdMap count="2">
      <sheetId val="1"/>
      <sheetId val="2"/>
    </sheetIdMap>
  </header>
  <header guid="{88EC779D-04A4-4071-A452-D625EDB5BC52}" dateTime="2020-12-01T08:08:09" maxSheetId="3" userName="Корчагина София Александровна" r:id="rId220">
    <sheetIdMap count="2">
      <sheetId val="1"/>
      <sheetId val="2"/>
    </sheetIdMap>
  </header>
  <header guid="{D9BA3774-20BF-4C3A-8B70-F92C8FC7A210}" dateTime="2020-12-01T08:08:42" maxSheetId="3" userName="Корчагина София Александровна" r:id="rId221">
    <sheetIdMap count="2">
      <sheetId val="1"/>
      <sheetId val="2"/>
    </sheetIdMap>
  </header>
  <header guid="{AF2D28A6-5A5B-4784-B79C-9D97C6A413FC}" dateTime="2020-12-01T08:15:07" maxSheetId="3" userName="Корчагина София Александровна" r:id="rId222" minRId="4506" maxRId="4548">
    <sheetIdMap count="2">
      <sheetId val="1"/>
      <sheetId val="2"/>
    </sheetIdMap>
  </header>
  <header guid="{9C66D6C7-0F30-4CF3-8045-DA57F97C6C76}" dateTime="2020-12-01T08:19:30" maxSheetId="3" userName="Корчагина София Александровна" r:id="rId223" minRId="4551" maxRId="4561">
    <sheetIdMap count="2">
      <sheetId val="1"/>
      <sheetId val="2"/>
    </sheetIdMap>
  </header>
  <header guid="{DB13722A-9BB4-4CAC-B130-FD746817D6CA}" dateTime="2020-12-01T08:22:25" maxSheetId="3" userName="Корчагина София Александровна" r:id="rId224" minRId="4562" maxRId="4581">
    <sheetIdMap count="2">
      <sheetId val="1"/>
      <sheetId val="2"/>
    </sheetIdMap>
  </header>
  <header guid="{FFF81F2F-8FD8-4472-BF3D-13DAFA3E8E9D}" dateTime="2020-12-01T08:24:33" maxSheetId="3" userName="Корчагина София Александровна" r:id="rId225" minRId="4582" maxRId="4586">
    <sheetIdMap count="2">
      <sheetId val="1"/>
      <sheetId val="2"/>
    </sheetIdMap>
  </header>
  <header guid="{142A940F-2E7F-41AB-A9EC-5580C6B51546}" dateTime="2020-12-01T08:30:06" maxSheetId="3" userName="Корчагина София Александровна" r:id="rId226" minRId="4587" maxRId="4616">
    <sheetIdMap count="2">
      <sheetId val="1"/>
      <sheetId val="2"/>
    </sheetIdMap>
  </header>
  <header guid="{F10C25D3-125A-483D-886E-690818625818}" dateTime="2020-12-01T08:30:59" maxSheetId="3" userName="Корчагина София Александровна" r:id="rId227" minRId="4619" maxRId="4631">
    <sheetIdMap count="2">
      <sheetId val="1"/>
      <sheetId val="2"/>
    </sheetIdMap>
  </header>
  <header guid="{2B253318-EAF1-475D-8110-A39B7E5D0005}" dateTime="2020-12-01T08:36:43" maxSheetId="3" userName="Корчагина София Александровна" r:id="rId228" minRId="4634" maxRId="4676">
    <sheetIdMap count="2">
      <sheetId val="1"/>
      <sheetId val="2"/>
    </sheetIdMap>
  </header>
  <header guid="{BB26E3F9-941D-4F41-AA9A-F20DA233BFDA}" dateTime="2020-12-01T08:47:36" maxSheetId="3" userName="Корчагина София Александровна" r:id="rId229" minRId="4677" maxRId="4729">
    <sheetIdMap count="2">
      <sheetId val="1"/>
      <sheetId val="2"/>
    </sheetIdMap>
  </header>
  <header guid="{D1F280E6-60F0-4B0D-B590-30A0B181563D}" dateTime="2020-12-01T08:47:52" maxSheetId="3" userName="Корчагина София Александровна" r:id="rId230" minRId="4732" maxRId="4737">
    <sheetIdMap count="2">
      <sheetId val="1"/>
      <sheetId val="2"/>
    </sheetIdMap>
  </header>
  <header guid="{5EC97ABD-CD66-4B1F-97C3-40AD4E04121B}" dateTime="2020-12-01T08:58:35" maxSheetId="3" userName="Корчагина София Александровна" r:id="rId231" minRId="4738" maxRId="5448">
    <sheetIdMap count="2">
      <sheetId val="1"/>
      <sheetId val="2"/>
    </sheetIdMap>
  </header>
  <header guid="{A29289B3-265E-4DB7-AC6C-AFB015FAB02C}" dateTime="2020-12-01T09:19:33" maxSheetId="3" userName="Корчагина София Александровна" r:id="rId232" minRId="5449" maxRId="5460">
    <sheetIdMap count="2">
      <sheetId val="1"/>
      <sheetId val="2"/>
    </sheetIdMap>
  </header>
  <header guid="{9725BAEE-865B-4EBF-9C41-01C4F1C2A863}" dateTime="2020-12-01T09:21:12" maxSheetId="3" userName="Корчагина София Александровна" r:id="rId233" minRId="5461" maxRId="5579">
    <sheetIdMap count="2">
      <sheetId val="1"/>
      <sheetId val="2"/>
    </sheetIdMap>
  </header>
  <header guid="{2CD44FCA-EBC4-4996-A217-294A005002FD}" dateTime="2020-12-01T09:44:27" maxSheetId="3" userName="Корчагина София Александровна" r:id="rId234" minRId="5582" maxRId="5587">
    <sheetIdMap count="2">
      <sheetId val="1"/>
      <sheetId val="2"/>
    </sheetIdMap>
  </header>
  <header guid="{9D3FF654-DF9A-4ECB-A794-FEBC70CBB2D0}" dateTime="2020-12-01T09:48:32" maxSheetId="3" userName="Аплакова Виктория Николаевна" r:id="rId235" minRId="5588">
    <sheetIdMap count="2">
      <sheetId val="1"/>
      <sheetId val="2"/>
    </sheetIdMap>
  </header>
  <header guid="{1BB3B1B1-7678-4C87-AF03-BB68518543BA}" dateTime="2020-12-01T10:31:28" maxSheetId="3" userName="Шелепова Анастасия Михайловна" r:id="rId236" minRId="5589" maxRId="5590">
    <sheetIdMap count="2">
      <sheetId val="1"/>
      <sheetId val="2"/>
    </sheetIdMap>
  </header>
  <header guid="{8576DEA6-AE12-4073-B16E-365C89B6A84F}" dateTime="2020-12-01T11:04:36" maxSheetId="3" userName="Седунова Александра Аркадьевна" r:id="rId237">
    <sheetIdMap count="2">
      <sheetId val="1"/>
      <sheetId val="2"/>
    </sheetIdMap>
  </header>
  <header guid="{B3D2EC39-2545-4065-B193-A7DBADB76804}" dateTime="2020-12-01T11:17:03" maxSheetId="3" userName="Корчагина София Александровна" r:id="rId238" minRId="5595" maxRId="6318">
    <sheetIdMap count="2">
      <sheetId val="1"/>
      <sheetId val="2"/>
    </sheetIdMap>
  </header>
  <header guid="{CBB750AF-2D33-4D92-9219-2A01B3A534D7}" dateTime="2020-12-01T11:45:42" maxSheetId="3" userName="Шелепова Анастасия Михайловна" r:id="rId239" minRId="6319" maxRId="6329">
    <sheetIdMap count="2">
      <sheetId val="1"/>
      <sheetId val="2"/>
    </sheetIdMap>
  </header>
  <header guid="{123BEC86-8690-45B4-AF92-DCD705F909DB}" dateTime="2020-12-01T11:58:55" maxSheetId="3" userName="Шелепова Анастасия Михайловна" r:id="rId240" minRId="6332" maxRId="6345">
    <sheetIdMap count="2">
      <sheetId val="1"/>
      <sheetId val="2"/>
    </sheetIdMap>
  </header>
  <header guid="{89E3305A-971E-4FBA-81E9-3859399A3A1B}" dateTime="2020-12-01T11:59:06" maxSheetId="3" userName="Шелепова Анастасия Михайловна" r:id="rId241" minRId="6348" maxRId="6357">
    <sheetIdMap count="2">
      <sheetId val="1"/>
      <sheetId val="2"/>
    </sheetIdMap>
  </header>
  <header guid="{2F649E37-C8B7-45FC-A632-00DF9B7F63B7}" dateTime="2020-12-01T12:21:45" maxSheetId="3" userName="Шелепова Анастасия Михайловна" r:id="rId242" minRId="6358" maxRId="6359">
    <sheetIdMap count="2">
      <sheetId val="1"/>
      <sheetId val="2"/>
    </sheetIdMap>
  </header>
  <header guid="{9A9B4B52-EF68-4C17-9102-8AE45058A8F6}" dateTime="2020-12-01T12:30:19" maxSheetId="3" userName="Шелепова Анастасия Михайловна" r:id="rId243" minRId="6360" maxRId="6363">
    <sheetIdMap count="2">
      <sheetId val="1"/>
      <sheetId val="2"/>
    </sheetIdMap>
  </header>
  <header guid="{75D59416-1C92-4B40-996E-0EDB9FF1E02B}" dateTime="2020-12-01T12:31:26" maxSheetId="3" userName="Шелепова Анастасия Михайловна" r:id="rId244" minRId="6364" maxRId="6371">
    <sheetIdMap count="2">
      <sheetId val="1"/>
      <sheetId val="2"/>
    </sheetIdMap>
  </header>
  <header guid="{5158E82F-A7D0-4D56-9244-320EEFE7C85C}" dateTime="2020-12-01T12:39:21" maxSheetId="3" userName="Шелепова Анастасия Михайловна" r:id="rId245" minRId="6372" maxRId="6398">
    <sheetIdMap count="2">
      <sheetId val="1"/>
      <sheetId val="2"/>
    </sheetIdMap>
  </header>
  <header guid="{84102AED-ADB6-427A-81B3-B0FCAFC4272B}" dateTime="2020-12-01T12:42:48" maxSheetId="3" userName="Шелепова Анастасия Михайловна" r:id="rId246" minRId="6399" maxRId="6450">
    <sheetIdMap count="2">
      <sheetId val="1"/>
      <sheetId val="2"/>
    </sheetIdMap>
  </header>
  <header guid="{FDFB3C89-5FA0-464B-89CB-C2E8152711DE}" dateTime="2020-12-01T12:40:47" maxSheetId="3" userName="Корчагина София Александровна" r:id="rId247" minRId="6451" maxRId="6647">
    <sheetIdMap count="2">
      <sheetId val="1"/>
      <sheetId val="2"/>
    </sheetIdMap>
  </header>
  <header guid="{ECDB39BD-8210-4078-B9BB-5EBD07BFD5DE}" dateTime="2020-12-01T13:10:39" maxSheetId="3" userName="Шелепова Анастасия Михайловна" r:id="rId248" minRId="6648" maxRId="6649">
    <sheetIdMap count="2">
      <sheetId val="1"/>
      <sheetId val="2"/>
    </sheetIdMap>
  </header>
  <header guid="{813338FD-2562-428B-84CB-9210F240FDF2}" dateTime="2020-12-01T13:17:50" maxSheetId="3" userName="Шелепова Анастасия Михайловна" r:id="rId249" minRId="6650">
    <sheetIdMap count="2">
      <sheetId val="1"/>
      <sheetId val="2"/>
    </sheetIdMap>
  </header>
  <header guid="{9FB3CD0A-9A30-4B1F-B7CB-1D978EEF759D}" dateTime="2020-12-01T13:24:32" maxSheetId="3" userName="Корчагина София Александровна" r:id="rId250" minRId="6651" maxRId="6669">
    <sheetIdMap count="2">
      <sheetId val="1"/>
      <sheetId val="2"/>
    </sheetIdMap>
  </header>
  <header guid="{F7E92943-2C22-4AEA-9DB4-F27CE0CECAD9}" dateTime="2020-12-01T13:50:32" maxSheetId="3" userName="Корчагина София Александровна" r:id="rId251" minRId="6670" maxRId="6672">
    <sheetIdMap count="2">
      <sheetId val="1"/>
      <sheetId val="2"/>
    </sheetIdMap>
  </header>
  <header guid="{CBDD45F9-6DC5-4A49-BB95-E3F8E559EA6B}" dateTime="2020-12-01T14:03:56" maxSheetId="3" userName="Седунова Александра Аркадьевна" r:id="rId252">
    <sheetIdMap count="2">
      <sheetId val="1"/>
      <sheetId val="2"/>
    </sheetIdMap>
  </header>
  <header guid="{1BFDF8FB-B053-41DC-8966-A0B7FCA9ADE7}" dateTime="2020-12-01T14:06:56" maxSheetId="3" userName="Корчагина София Александровна" r:id="rId253" minRId="6675" maxRId="6690">
    <sheetIdMap count="2">
      <sheetId val="1"/>
      <sheetId val="2"/>
    </sheetIdMap>
  </header>
  <header guid="{80B39EA7-B0BD-4F51-B70E-A9C37FD454DE}" dateTime="2020-12-01T14:50:59" maxSheetId="3" userName="Корчагина София Александровна" r:id="rId254" minRId="6693" maxRId="6695">
    <sheetIdMap count="2">
      <sheetId val="1"/>
      <sheetId val="2"/>
    </sheetIdMap>
  </header>
  <header guid="{431149FE-9CF7-47E6-93BE-A2B89ED59A82}" dateTime="2020-12-04T08:23:26" maxSheetId="3" userName="Корчагина София Александровна" r:id="rId255" minRId="6698" maxRId="6939">
    <sheetIdMap count="2">
      <sheetId val="1"/>
      <sheetId val="2"/>
    </sheetIdMap>
  </header>
  <header guid="{612DAE33-87F1-461E-8A1B-958DEDF9F8AA}" dateTime="2020-12-04T08:24:19" maxSheetId="3" userName="Корчагина София Александровна" r:id="rId256" minRId="6942" maxRId="7061">
    <sheetIdMap count="2">
      <sheetId val="1"/>
      <sheetId val="2"/>
    </sheetIdMap>
  </header>
  <header guid="{A7EEBA6A-0AC3-4761-969D-8816EA26E9A9}" dateTime="2020-12-04T08:31:29" maxSheetId="3" userName="Корчагина София Александровна" r:id="rId257" minRId="7062" maxRId="7127">
    <sheetIdMap count="2">
      <sheetId val="1"/>
      <sheetId val="2"/>
    </sheetIdMap>
  </header>
  <header guid="{E7D48836-DD56-47D5-8CF7-228AB193BC5C}" dateTime="2020-12-04T08:54:12" maxSheetId="3" userName="Корчагина София Александровна" r:id="rId258">
    <sheetIdMap count="2">
      <sheetId val="1"/>
      <sheetId val="2"/>
    </sheetIdMap>
  </header>
  <header guid="{E2EC577A-1F20-4130-A646-EA2882D795A8}" dateTime="2020-12-15T12:06:40" maxSheetId="3" userName="Корчагина София Александровна" r:id="rId259" minRId="7130" maxRId="7173">
    <sheetIdMap count="2">
      <sheetId val="1"/>
      <sheetId val="2"/>
    </sheetIdMap>
  </header>
  <header guid="{643EEC2F-C857-4D2E-BCBB-42774151B55E}" dateTime="2020-12-15T12:09:14" maxSheetId="3" userName="Корчагина София Александровна" r:id="rId260" minRId="7176" maxRId="7211">
    <sheetIdMap count="2">
      <sheetId val="1"/>
      <sheetId val="2"/>
    </sheetIdMap>
  </header>
  <header guid="{88432C01-E8F9-4FAF-9DC3-058D292AF7F9}" dateTime="2020-12-15T12:13:40" maxSheetId="3" userName="Корчагина София Александровна" r:id="rId261" minRId="7212" maxRId="7270">
    <sheetIdMap count="2">
      <sheetId val="1"/>
      <sheetId val="2"/>
    </sheetIdMap>
  </header>
  <header guid="{ED79CAC9-18C1-4E98-B882-CDCE85864487}" dateTime="2020-12-15T12:18:22" maxSheetId="3" userName="Корчагина София Александровна" r:id="rId262" minRId="7271" maxRId="7331">
    <sheetIdMap count="2">
      <sheetId val="1"/>
      <sheetId val="2"/>
    </sheetIdMap>
  </header>
  <header guid="{AC8BE2AB-A438-40D6-AC5E-DCD8206E4FB6}" dateTime="2020-12-15T12:25:18" maxSheetId="3" userName="Корчагина София Александровна" r:id="rId263" minRId="7332" maxRId="7476">
    <sheetIdMap count="2">
      <sheetId val="1"/>
      <sheetId val="2"/>
    </sheetIdMap>
  </header>
  <header guid="{9D7B3F91-5113-4435-8668-3AF2C8592E0D}" dateTime="2020-12-15T12:42:38" maxSheetId="3" userName="Корчагина София Александровна" r:id="rId264" minRId="7477" maxRId="7556">
    <sheetIdMap count="2">
      <sheetId val="1"/>
      <sheetId val="2"/>
    </sheetIdMap>
  </header>
  <header guid="{B0C08442-05DF-4903-B3C3-9E0EEA655B76}" dateTime="2020-12-15T13:23:21" maxSheetId="3" userName="Корчагина София Александровна" r:id="rId265" minRId="7559" maxRId="7571">
    <sheetIdMap count="2">
      <sheetId val="1"/>
      <sheetId val="2"/>
    </sheetIdMap>
  </header>
  <header guid="{9A9E75E4-D923-4050-BF92-1C623A7D1D0B}" dateTime="2020-12-15T13:26:32" maxSheetId="3" userName="Корчагина София Александровна" r:id="rId266" minRId="7572" maxRId="7580">
    <sheetIdMap count="2">
      <sheetId val="1"/>
      <sheetId val="2"/>
    </sheetIdMap>
  </header>
  <header guid="{B5AD5CCD-0847-4C59-B0E5-2F09EF981F77}" dateTime="2020-12-15T14:24:03" maxSheetId="3" userName="Корчагина София Александровна" r:id="rId267" minRId="7583" maxRId="7591">
    <sheetIdMap count="2">
      <sheetId val="1"/>
      <sheetId val="2"/>
    </sheetIdMap>
  </header>
  <header guid="{463F6926-445F-4D62-A1BC-46F1BCCC7113}" dateTime="2020-12-15T14:27:33" maxSheetId="3" userName="Корчагина София Александровна" r:id="rId268" minRId="7592" maxRId="7618">
    <sheetIdMap count="2">
      <sheetId val="1"/>
      <sheetId val="2"/>
    </sheetIdMap>
  </header>
  <header guid="{D5EA7213-00F0-41AC-904E-2AAAEF438DE0}" dateTime="2020-12-15T14:44:01" maxSheetId="3" userName="Корчагина София Александровна" r:id="rId269" minRId="7619" maxRId="9012">
    <sheetIdMap count="2">
      <sheetId val="1"/>
      <sheetId val="2"/>
    </sheetIdMap>
  </header>
  <header guid="{2D098307-80E5-475C-851F-118DF8B24AAD}" dateTime="2020-12-15T14:46:20" maxSheetId="3" userName="Корчагина София Александровна" r:id="rId270" minRId="9013" maxRId="9053">
    <sheetIdMap count="2">
      <sheetId val="1"/>
      <sheetId val="2"/>
    </sheetIdMap>
  </header>
  <header guid="{1C41E287-EC1E-4D10-8F15-9816DB7B15A1}" dateTime="2020-12-15T15:11:30" maxSheetId="3" userName="Корчагина София Александровна" r:id="rId271" minRId="9056" maxRId="9072">
    <sheetIdMap count="2">
      <sheetId val="1"/>
      <sheetId val="2"/>
    </sheetIdMap>
  </header>
  <header guid="{D78A7FD5-C337-4F89-B1B1-EC3D4CB2D3BA}" dateTime="2021-01-11T14:27:55" maxSheetId="3" userName="Героева" r:id="rId272">
    <sheetIdMap count="2">
      <sheetId val="1"/>
      <sheetId val="2"/>
    </sheetIdMap>
  </header>
  <header guid="{153511C9-5B6D-4534-94A3-408044AF46B3}" dateTime="2021-01-12T10:50:34" maxSheetId="3" userName="Героева" r:id="rId27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85:XFD585">
    <dxf>
      <fill>
        <patternFill patternType="solid">
          <bgColor rgb="FFFFFF00"/>
        </patternFill>
      </fill>
    </dxf>
  </rfmt>
  <rcc rId="2356" sId="1" numFmtId="4">
    <oc r="O585">
      <v>8641086.6899999995</v>
    </oc>
    <nc r="O585">
      <v>7958527.6100000003</v>
    </nc>
  </rcc>
  <rcc rId="2357" sId="1" numFmtId="4">
    <oc r="D585">
      <f>ROUND((F585+G585+H585+I585+J585+K585+M585+O585+P585+Q585+R585+S585)*0.0214,2)</f>
    </oc>
    <nc r="D585">
      <v>129405.66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9" sId="1" numFmtId="4">
    <oc r="G866">
      <v>6844305.6799999997</v>
    </oc>
    <nc r="G866">
      <f>6844305.68/2</f>
    </nc>
  </rcc>
  <rcc rId="2770" sId="1" numFmtId="4">
    <oc r="H866">
      <v>4968123.97</v>
    </oc>
    <nc r="H866">
      <f>4968123.97/2</f>
    </nc>
  </rcc>
  <rcc rId="2771" sId="1" numFmtId="4">
    <oc r="I866">
      <v>2375806.86</v>
    </oc>
    <nc r="I866">
      <f>2375806.86/2</f>
    </nc>
  </rcc>
  <rcc rId="2772" sId="1" numFmtId="4">
    <oc r="J866">
      <v>2841390.43</v>
    </oc>
    <nc r="J866">
      <f>2841390.43/2</f>
    </nc>
  </rcc>
  <rfmt sheetId="1" sqref="G866:J866">
    <dxf>
      <fill>
        <patternFill patternType="solid">
          <bgColor rgb="FFFFFF00"/>
        </patternFill>
      </fill>
    </dxf>
  </rfmt>
  <rcc rId="2773" sId="1">
    <nc r="T866" t="inlineStr">
      <is>
        <t>сети ТС, ВО, ХГВС (выше 0,00) на 2023 год</t>
      </is>
    </nc>
  </rcc>
  <rcv guid="{588C31BA-C36B-4B9E-AE8B-D926F1C5CA78}" action="delete"/>
  <rdn rId="0" localSheetId="1" customView="1" name="Z_588C31BA_C36B_4B9E_AE8B_D926F1C5CA78_.wvu.FilterData" hidden="1" oldHidden="1">
    <formula>'2020-2022'!$A$7:$S$2058</formula>
    <oldFormula>'2020-2022'!$A$7:$S$2058</oldFormula>
  </rdn>
  <rdn rId="0" localSheetId="2" customView="1" name="Z_588C31BA_C36B_4B9E_AE8B_D926F1C5CA78_.wvu.FilterData" hidden="1" oldHidden="1">
    <formula>Примечания!$A$2:$G$3</formula>
    <oldFormula>Примечания!$A$2:$G$2</oldFormula>
  </rdn>
  <rcv guid="{588C31BA-C36B-4B9E-AE8B-D926F1C5CA78}" action="add"/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2" sId="2">
    <nc r="A32">
      <v>30</v>
    </nc>
  </rcc>
  <rcc rId="3333" sId="2">
    <nc r="B32" t="inlineStr">
      <is>
        <t>+</t>
      </is>
    </nc>
  </rcc>
  <rcc rId="3334" sId="2">
    <nc r="C32">
      <v>2021</v>
    </nc>
  </rcc>
  <rcc rId="3335" sId="2">
    <nc r="D32" t="inlineStr">
      <is>
        <t>Нефтеюганск</t>
      </is>
    </nc>
  </rcc>
  <rcc rId="3336" sId="2">
    <nc r="E32" t="inlineStr">
      <is>
        <t>мкр. 5-й, д. 65</t>
      </is>
    </nc>
  </rcc>
  <rcc rId="3337" sId="2">
    <nc r="F32">
      <v>417813.07</v>
    </nc>
  </rcc>
  <rcc rId="3338" sId="2">
    <nc r="G32" t="inlineStr">
      <is>
        <t>Перенос с 2020 по COVID ()</t>
      </is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16">
    <dxf>
      <alignment horizontal="center" readingOrder="0"/>
    </dxf>
  </rfmt>
  <rfmt sheetId="2" sqref="D17">
    <dxf>
      <alignment horizontal="center" readingOrder="0"/>
    </dxf>
  </rfmt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9" sId="2">
    <oc r="G20" t="inlineStr">
      <is>
        <t>Перенос с 2020 по COVID ()</t>
      </is>
    </oc>
    <nc r="G20" t="inlineStr">
      <is>
        <t>Перенос с 2020 по COVID (33/01-сд-2013 от 26.11.2020)</t>
      </is>
    </nc>
  </rcc>
  <rcc rId="3340" sId="2">
    <oc r="G21" t="inlineStr">
      <is>
        <t>Перенос с 2020 по COVID ()</t>
      </is>
    </oc>
    <nc r="G21" t="inlineStr">
      <is>
        <t>Перенос с 2020 по COVID (33/01-сд-2013 от 26.11.2020)</t>
      </is>
    </nc>
  </rcc>
  <rcc rId="3341" sId="2">
    <oc r="G27" t="inlineStr">
      <is>
        <t>Перенос с 2020 по COVID ()</t>
      </is>
    </oc>
    <nc r="G27" t="inlineStr">
      <is>
        <t>Перенос с 2020 по COVID (33/01-сд-2013 от 26.11.2020)</t>
      </is>
    </nc>
  </rcc>
  <rcc rId="3342" sId="2">
    <oc r="G26" t="inlineStr">
      <is>
        <t>Перенос с 2020 по COVID ()</t>
      </is>
    </oc>
    <nc r="G26" t="inlineStr">
      <is>
        <t>Перенос с 2020 по COVID (33/01-сд-2013 от 26.11.2020)</t>
      </is>
    </nc>
  </rcc>
  <rcc rId="3343" sId="2">
    <oc r="G18" t="inlineStr">
      <is>
        <t>Перенос с 2020 по COVID ()</t>
      </is>
    </oc>
    <nc r="G18" t="inlineStr">
      <is>
        <t>Перенос с 2020 по COVID (33/01-сд-2013 от 26.11.2020)</t>
      </is>
    </nc>
  </rcc>
  <rcc rId="3344" sId="2">
    <oc r="G19" t="inlineStr">
      <is>
        <t>Перенос с 2020 по COVID ()</t>
      </is>
    </oc>
    <nc r="G19" t="inlineStr">
      <is>
        <t>Перенос с 2020 по COVID (33/01-сд-2013 от 26.11.2020)</t>
      </is>
    </nc>
  </rcc>
  <rcv guid="{588C31BA-C36B-4B9E-AE8B-D926F1C5CA78}" action="delete"/>
  <rdn rId="0" localSheetId="1" customView="1" name="Z_588C31BA_C36B_4B9E_AE8B_D926F1C5CA78_.wvu.FilterData" hidden="1" oldHidden="1">
    <formula>'2020-2022'!$A$7:$S$2073</formula>
    <oldFormula>'2020-2022'!$A$7:$S$2073</oldFormula>
  </rdn>
  <rdn rId="0" localSheetId="2" customView="1" name="Z_588C31BA_C36B_4B9E_AE8B_D926F1C5CA78_.wvu.FilterData" hidden="1" oldHidden="1">
    <formula>Примечания!$A$2:$G$27</formula>
    <oldFormula>Примечания!$A$2:$G$3</oldFormula>
  </rdn>
  <rcv guid="{588C31BA-C36B-4B9E-AE8B-D926F1C5CA78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16" start="0" length="0">
    <dxf>
      <alignment vertical="top"/>
    </dxf>
  </rfmt>
  <rfmt sheetId="2" sqref="D17" start="0" length="0">
    <dxf>
      <alignment vertical="top"/>
    </dxf>
  </rfmt>
  <rfmt sheetId="2" sqref="D18" start="0" length="0">
    <dxf>
      <alignment horizontal="center" vertical="top"/>
    </dxf>
  </rfmt>
  <rfmt sheetId="2" sqref="D19" start="0" length="0">
    <dxf>
      <alignment horizontal="center" vertical="top"/>
    </dxf>
  </rfmt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47" sId="1" ref="A1021:XFD1021" action="insertRow"/>
  <rcc rId="3348" sId="1" odxf="1" dxf="1" numFmtId="4">
    <nc r="A1021">
      <v>206</v>
    </nc>
    <odxf>
      <numFmt numFmtId="0" formatCode="General"/>
      <alignment wrapText="1"/>
    </odxf>
    <ndxf>
      <numFmt numFmtId="1" formatCode="0"/>
      <alignment wrapText="0"/>
    </ndxf>
  </rcc>
  <rcc rId="3349" sId="1" odxf="1" dxf="1">
    <nc r="B1021" t="inlineStr">
      <is>
        <t>ул. 60 лет Октября, д. 5а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350" sId="1" odxf="1" dxf="1">
    <nc r="C1021">
      <f>ROUND(SUM(D1021+E1021+F1021+G1021+H1021+I1021+J1021+K1021+M1021+O1021+P1021+Q1021+R1021+S1021),2)</f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351" sId="1" odxf="1" dxf="1" numFmtId="4">
    <nc r="D1021">
      <v>37839.51</v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fmt sheetId="1" sqref="G1021" start="0" length="0">
    <dxf>
      <fill>
        <patternFill patternType="solid">
          <bgColor theme="5" tint="0.59999389629810485"/>
        </patternFill>
      </fill>
    </dxf>
  </rfmt>
  <rfmt sheetId="1" sqref="H1021" start="0" length="0">
    <dxf>
      <numFmt numFmtId="4" formatCode="#,##0.00"/>
      <alignment wrapText="0"/>
    </dxf>
  </rfmt>
  <rfmt sheetId="1" sqref="I1021" start="0" length="0">
    <dxf>
      <numFmt numFmtId="4" formatCode="#,##0.00"/>
      <alignment wrapText="0"/>
    </dxf>
  </rfmt>
  <rfmt sheetId="1" sqref="J1021" start="0" length="0">
    <dxf>
      <numFmt numFmtId="4" formatCode="#,##0.00"/>
      <alignment wrapText="0"/>
    </dxf>
  </rfmt>
  <rfmt sheetId="1" sqref="M1021" start="0" length="0">
    <dxf>
      <numFmt numFmtId="166" formatCode="#\ ###\ ###\ ##0.00"/>
      <alignment wrapText="1"/>
    </dxf>
  </rfmt>
  <rfmt sheetId="1" sqref="O1021" start="0" length="0">
    <dxf>
      <numFmt numFmtId="166" formatCode="#\ ###\ ###\ ##0.00"/>
      <alignment wrapText="1"/>
    </dxf>
  </rfmt>
  <rfmt sheetId="1" sqref="A1021:XFD1021">
    <dxf>
      <fill>
        <patternFill>
          <bgColor rgb="FFFFFF00"/>
        </patternFill>
      </fill>
    </dxf>
  </rfmt>
  <rcc rId="3352" sId="1" numFmtId="4">
    <nc r="G1021">
      <v>2448263.84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3" sId="2">
    <nc r="E33" t="inlineStr">
      <is>
        <t>ул. 60 лет Октября, д. 5а</t>
      </is>
    </nc>
  </rcc>
  <rcc rId="3354" sId="2">
    <nc r="F33">
      <v>2486103.35</v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5" sId="2">
    <nc r="B33" t="inlineStr">
      <is>
        <t>+</t>
      </is>
    </nc>
  </rcc>
  <rcc rId="3356" sId="2">
    <nc r="C33">
      <v>2021</v>
    </nc>
  </rcc>
  <rcc rId="3357" sId="2">
    <nc r="D33" t="inlineStr">
      <is>
        <t>Нижневартовск</t>
      </is>
    </nc>
  </rcc>
  <rcc rId="3358" sId="2">
    <nc r="A33">
      <v>31</v>
    </nc>
  </rcc>
  <rcc rId="3359" sId="2">
    <nc r="G33" t="inlineStr">
      <is>
        <t>Перенос с 2020 по COVID (33/01-сд-2014 от 26.11.2020)</t>
      </is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12:XFD212">
    <dxf>
      <fill>
        <patternFill>
          <bgColor rgb="FFFFFF00"/>
        </patternFill>
      </fill>
    </dxf>
  </rfmt>
  <rrc rId="3360" sId="1" ref="A1008:XFD1008" action="insertRow"/>
  <rcc rId="3361" sId="1" odxf="1" dxf="1">
    <nc r="A1008">
      <v>191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62" sId="1" odxf="1" dxf="1">
    <nc r="B1008" t="inlineStr">
      <is>
        <t>пгт. Пойковский, мкр. 3-й, д. 22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63" sId="1" odxf="1" dxf="1">
    <nc r="C1008">
      <f>ROUND(SUM(D1008+E1008+F1008+G1008+H1008+I1008+J1008+K1008+M1008+O1008+P1008+Q1008+R1008+S1008),2)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364" sId="1" odxf="1" dxf="1">
    <nc r="D1008">
      <f>ROUND((F1008+G1008+H1008+I1008+J1008+K1008+M1008+O1008+P1008+Q1008+R1008+S1008)*0.0214,2)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1008" start="0" length="0">
    <dxf>
      <fill>
        <patternFill patternType="solid">
          <bgColor rgb="FFFFFF00"/>
        </patternFill>
      </fill>
    </dxf>
  </rfmt>
  <rcc rId="3365" sId="1" odxf="1" dxf="1" numFmtId="4">
    <nc r="F1008">
      <v>504715.2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cc rId="3366" sId="1" odxf="1" dxf="1" numFmtId="4">
    <nc r="G1008">
      <v>1209838.8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cc rId="3367" sId="1" odxf="1" dxf="1" numFmtId="4">
    <nc r="H1008">
      <v>620696.4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cc rId="3368" sId="1" odxf="1" dxf="1" numFmtId="4">
    <nc r="I1008">
      <v>285494.40000000002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cc rId="3369" sId="1" odxf="1" dxf="1" numFmtId="4">
    <nc r="J1008">
      <v>673117.2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K1008" start="0" length="0">
    <dxf>
      <fill>
        <patternFill patternType="solid">
          <bgColor rgb="FFFFFF00"/>
        </patternFill>
      </fill>
    </dxf>
  </rfmt>
  <rfmt sheetId="1" sqref="L1008" start="0" length="0">
    <dxf>
      <fill>
        <patternFill patternType="solid">
          <bgColor rgb="FFFFFF00"/>
        </patternFill>
      </fill>
    </dxf>
  </rfmt>
  <rfmt sheetId="1" sqref="M1008" start="0" length="0">
    <dxf>
      <fill>
        <patternFill patternType="solid">
          <bgColor rgb="FFFFFF00"/>
        </patternFill>
      </fill>
    </dxf>
  </rfmt>
  <rfmt sheetId="1" sqref="N1008" start="0" length="0">
    <dxf>
      <fill>
        <patternFill patternType="solid">
          <bgColor rgb="FFFFFF00"/>
        </patternFill>
      </fill>
    </dxf>
  </rfmt>
  <rfmt sheetId="1" sqref="O1008" start="0" length="0">
    <dxf>
      <numFmt numFmtId="165" formatCode="#\ ###\ ###\ ##0.00"/>
      <fill>
        <patternFill patternType="solid">
          <bgColor rgb="FFFFFF00"/>
        </patternFill>
      </fill>
      <alignment wrapText="1" readingOrder="0"/>
    </dxf>
  </rfmt>
  <rfmt sheetId="1" sqref="P1008" start="0" length="0">
    <dxf>
      <fill>
        <patternFill patternType="solid">
          <bgColor rgb="FFFFFF00"/>
        </patternFill>
      </fill>
    </dxf>
  </rfmt>
  <rfmt sheetId="1" sqref="Q1008" start="0" length="0">
    <dxf>
      <numFmt numFmtId="165" formatCode="#\ ###\ ###\ ##0.00"/>
      <fill>
        <patternFill patternType="solid">
          <bgColor rgb="FFFFFF00"/>
        </patternFill>
      </fill>
      <alignment wrapText="1" readingOrder="0"/>
      <border outline="0">
        <left style="thin">
          <color indexed="64"/>
        </left>
      </border>
    </dxf>
  </rfmt>
  <rfmt sheetId="1" sqref="R1008" start="0" length="0">
    <dxf>
      <fill>
        <patternFill patternType="solid">
          <bgColor rgb="FFFFFF00"/>
        </patternFill>
      </fill>
    </dxf>
  </rfmt>
  <rfmt sheetId="1" sqref="S1008" start="0" length="0">
    <dxf>
      <fill>
        <patternFill patternType="solid">
          <bgColor rgb="FFFFFF00"/>
        </patternFill>
      </fill>
    </dxf>
  </rfmt>
  <rfmt sheetId="1" sqref="T1008" start="0" length="0">
    <dxf>
      <fill>
        <patternFill patternType="solid">
          <bgColor rgb="FFFFFF00"/>
        </patternFill>
      </fill>
    </dxf>
  </rfmt>
  <rfmt sheetId="1" sqref="A1008:XFD1008" start="0" length="0">
    <dxf>
      <fill>
        <patternFill patternType="solid">
          <bgColor rgb="FFFFFF00"/>
        </patternFill>
      </fill>
    </dxf>
  </rfmt>
  <rcc rId="3370" sId="1" numFmtId="4">
    <oc r="F212">
      <v>504715.2</v>
    </oc>
    <nc r="F212"/>
  </rcc>
  <rcc rId="3371" sId="1" numFmtId="4">
    <oc r="G212">
      <v>1209838.8</v>
    </oc>
    <nc r="G212"/>
  </rcc>
  <rcc rId="3372" sId="1" numFmtId="4">
    <oc r="H212">
      <v>620696.4</v>
    </oc>
    <nc r="H212"/>
  </rcc>
  <rcc rId="3373" sId="1" numFmtId="4">
    <oc r="I212">
      <v>285494.40000000002</v>
    </oc>
    <nc r="I212"/>
  </rcc>
  <rcc rId="3374" sId="1" numFmtId="4">
    <oc r="J212">
      <v>673117.2</v>
    </oc>
    <nc r="J212"/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'2020-2022'!$A$7:$S$2075</formula>
    <oldFormula>'2020-2022'!$A$7:$S$2075</oldFormula>
  </rdn>
  <rdn rId="0" localSheetId="2" customView="1" name="Z_588C31BA_C36B_4B9E_AE8B_D926F1C5CA78_.wvu.FilterData" hidden="1" oldHidden="1">
    <formula>Примечания!$A$2:$G$27</formula>
    <oldFormula>Примечания!$A$2:$G$27</oldFormula>
  </rdn>
  <rcv guid="{588C31BA-C36B-4B9E-AE8B-D926F1C5CA78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7" sId="1" numFmtId="4">
    <oc r="A1022">
      <v>206</v>
    </oc>
    <nc r="A1022"/>
  </rcc>
  <rrc rId="3378" sId="1" ref="A1072:XFD1072" action="insertRow"/>
  <rcc rId="3379" sId="1" odxf="1" dxf="1" numFmtId="4">
    <nc r="A1072">
      <v>253</v>
    </nc>
    <odxf>
      <numFmt numFmtId="0" formatCode="General"/>
      <alignment wrapText="1"/>
    </odxf>
    <ndxf>
      <numFmt numFmtId="1" formatCode="0"/>
      <alignment wrapText="0"/>
    </ndxf>
  </rcc>
  <rcc rId="3380" sId="1">
    <nc r="B1072" t="inlineStr">
      <is>
        <t>ул. Нефтяников, д. 64</t>
      </is>
    </nc>
  </rcc>
  <rcc rId="3381" sId="1">
    <nc r="C1072">
      <f>ROUND(SUM(D1072+E1072+F1072+G1072+H1072+I1072+J1072+K1072+M1072+O1072+P1072+Q1072+R1072+S1072),2)</f>
    </nc>
  </rcc>
  <rcc rId="3382" sId="1" odxf="1" dxf="1" numFmtId="4">
    <nc r="D1072">
      <v>8691.31</v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383" sId="1" odxf="1" dxf="1" numFmtId="4">
    <nc r="G1072">
      <v>1532858.57</v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fmt sheetId="1" sqref="H1072" start="0" length="0">
    <dxf>
      <numFmt numFmtId="166" formatCode="#\ ###\ ###\ ##0.00"/>
      <alignment wrapText="1"/>
    </dxf>
  </rfmt>
  <rfmt sheetId="1" sqref="I1072" start="0" length="0">
    <dxf>
      <numFmt numFmtId="166" formatCode="#\ ###\ ###\ ##0.00"/>
      <alignment wrapText="1"/>
    </dxf>
  </rfmt>
  <rfmt sheetId="1" sqref="J1072" start="0" length="0">
    <dxf>
      <fill>
        <patternFill patternType="none">
          <bgColor indexed="65"/>
        </patternFill>
      </fill>
    </dxf>
  </rfmt>
  <rfmt sheetId="1" sqref="O1072" start="0" length="0">
    <dxf>
      <border outline="0">
        <left/>
      </border>
    </dxf>
  </rfmt>
  <rfmt sheetId="1" sqref="P1072" start="0" length="0">
    <dxf>
      <numFmt numFmtId="166" formatCode="#\ ###\ ###\ ##0.00"/>
      <alignment wrapText="1"/>
    </dxf>
  </rfmt>
  <rfmt sheetId="1" sqref="A1072:XFD1072">
    <dxf>
      <fill>
        <patternFill>
          <bgColor rgb="FFFFFF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6" sId="1" numFmtId="4">
    <oc r="Q192">
      <v>1722891.6</v>
    </oc>
    <nc r="Q192">
      <v>1905434.4</v>
    </nc>
  </rcc>
  <rfmt sheetId="1" sqref="Q192">
    <dxf>
      <fill>
        <patternFill patternType="solid">
          <bgColor theme="5" tint="0.59999389629810485"/>
        </patternFill>
      </fill>
    </dxf>
  </rfmt>
  <rcc rId="2777" sId="1" numFmtId="4">
    <oc r="H192">
      <v>800763</v>
    </oc>
    <nc r="H192">
      <v>229116</v>
    </nc>
  </rcc>
  <rfmt sheetId="1" sqref="H192">
    <dxf>
      <fill>
        <patternFill patternType="solid">
          <bgColor theme="5" tint="0.59999389629810485"/>
        </patternFill>
      </fill>
    </dxf>
  </rfmt>
  <rcc rId="2778" sId="1" numFmtId="4">
    <oc r="I192">
      <v>308884.8</v>
    </oc>
    <nc r="I192">
      <v>149841.60000000001</v>
    </nc>
  </rcc>
  <rfmt sheetId="1" sqref="I192">
    <dxf>
      <fill>
        <patternFill patternType="solid">
          <bgColor theme="5" tint="0.59999389629810485"/>
        </patternFill>
      </fill>
    </dxf>
  </rfmt>
  <rcc rId="2779" sId="1" numFmtId="4">
    <oc r="G192">
      <v>1143873.6000000001</v>
    </oc>
    <nc r="G192">
      <v>577668</v>
    </nc>
  </rcc>
  <rfmt sheetId="1" sqref="G192">
    <dxf>
      <fill>
        <patternFill patternType="solid">
          <bgColor theme="5" tint="0.59999389629810485"/>
        </patternFill>
      </fill>
    </dxf>
  </rfmt>
  <rfmt sheetId="1" sqref="B192:C192">
    <dxf>
      <fill>
        <patternFill patternType="solid">
          <bgColor theme="5" tint="0.59999389629810485"/>
        </patternFill>
      </fill>
    </dxf>
  </rfmt>
  <rcc rId="2780" sId="1" numFmtId="4">
    <oc r="Q196">
      <v>1648785.6</v>
    </oc>
    <nc r="Q196">
      <v>1883226</v>
    </nc>
  </rcc>
  <rfmt sheetId="1" sqref="Q196">
    <dxf>
      <fill>
        <patternFill patternType="solid">
          <bgColor theme="5" tint="0.59999389629810485"/>
        </patternFill>
      </fill>
    </dxf>
  </rfmt>
  <rcc rId="2781" sId="1" numFmtId="4">
    <oc r="H196">
      <v>779214</v>
    </oc>
    <nc r="H196">
      <v>190807.2</v>
    </nc>
  </rcc>
  <rfmt sheetId="1" sqref="H196">
    <dxf>
      <fill>
        <patternFill patternType="solid">
          <bgColor theme="5" tint="0.59999389629810485"/>
        </patternFill>
      </fill>
    </dxf>
  </rfmt>
  <rcc rId="2782" sId="1" numFmtId="4">
    <oc r="G196">
      <v>1232758.8</v>
    </oc>
    <nc r="G196">
      <v>579152.4</v>
    </nc>
  </rcc>
  <rfmt sheetId="1" sqref="G196">
    <dxf>
      <fill>
        <patternFill patternType="solid">
          <bgColor theme="5" tint="0.59999389629810485"/>
        </patternFill>
      </fill>
    </dxf>
  </rfmt>
  <rcc rId="2783" sId="1" numFmtId="4">
    <oc r="I196">
      <v>274803.59999999998</v>
    </oc>
    <nc r="I196">
      <v>114543.6</v>
    </nc>
  </rcc>
  <rfmt sheetId="1" sqref="I196">
    <dxf>
      <fill>
        <patternFill patternType="solid">
          <bgColor theme="5" tint="0.59999389629810485"/>
        </patternFill>
      </fill>
    </dxf>
  </rfmt>
  <rfmt sheetId="1" sqref="B196:C196">
    <dxf>
      <fill>
        <patternFill patternType="solid">
          <bgColor theme="5" tint="0.59999389629810485"/>
        </patternFill>
      </fill>
    </dxf>
  </rfmt>
  <rfmt sheetId="1" sqref="R201">
    <dxf>
      <fill>
        <patternFill patternType="solid">
          <bgColor theme="5" tint="0.59999389629810485"/>
        </patternFill>
      </fill>
    </dxf>
  </rfmt>
  <rfmt sheetId="1" sqref="B201:C201">
    <dxf>
      <fill>
        <patternFill patternType="solid">
          <bgColor theme="5" tint="0.59999389629810485"/>
        </patternFill>
      </fill>
    </dxf>
  </rfmt>
  <rcc rId="2784" sId="1" numFmtId="4">
    <oc r="F203">
      <v>426193.57</v>
    </oc>
    <nc r="F203">
      <v>437402.64</v>
    </nc>
  </rcc>
  <rfmt sheetId="1" sqref="F203">
    <dxf>
      <fill>
        <patternFill patternType="solid">
          <bgColor theme="5" tint="0.59999389629810485"/>
        </patternFill>
      </fill>
    </dxf>
  </rfmt>
  <rfmt sheetId="1" sqref="H203" start="0" length="0">
    <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left" vertical="top"/>
      <border outline="0">
        <left style="thin">
          <color indexed="64"/>
        </left>
      </border>
    </dxf>
  </rfmt>
  <rcc rId="2785" sId="1" numFmtId="4">
    <oc r="H203">
      <v>104139.27</v>
    </oc>
    <nc r="H203">
      <v>72425.350000000006</v>
    </nc>
  </rcc>
  <rfmt sheetId="1" sqref="H203" start="0" length="2147483647">
    <dxf>
      <font>
        <sz val="9"/>
      </font>
    </dxf>
  </rfmt>
  <rfmt sheetId="1" sqref="H203">
    <dxf>
      <alignment vertical="center"/>
    </dxf>
  </rfmt>
  <rfmt sheetId="1" sqref="H203">
    <dxf>
      <alignment horizontal="center"/>
    </dxf>
  </rfmt>
  <rfmt sheetId="1" sqref="H203">
    <dxf>
      <fill>
        <patternFill>
          <bgColor theme="5" tint="0.59999389629810485"/>
        </patternFill>
      </fill>
    </dxf>
  </rfmt>
  <rcc rId="2786" sId="1" numFmtId="4">
    <oc r="I203">
      <v>157314.20000000001</v>
    </oc>
    <nc r="I203">
      <v>86903.42</v>
    </nc>
  </rcc>
  <rfmt sheetId="1" sqref="I203">
    <dxf>
      <fill>
        <patternFill patternType="solid">
          <bgColor theme="5" tint="0.59999389629810485"/>
        </patternFill>
      </fill>
    </dxf>
  </rfmt>
  <rcc rId="2787" sId="1" numFmtId="4">
    <oc r="D203">
      <f>ROUND((F203+G203+H203+I203+J203+K203+M203+O203+P203+Q203+R203+S203)*0.0214,2)</f>
    </oc>
    <nc r="D203">
      <v>10150.4</v>
    </nc>
  </rcc>
  <rfmt sheetId="1" sqref="D203">
    <dxf>
      <fill>
        <patternFill patternType="solid">
          <bgColor theme="5" tint="0.59999389629810485"/>
        </patternFill>
      </fill>
    </dxf>
  </rfmt>
  <rfmt sheetId="1" sqref="B203:C203">
    <dxf>
      <fill>
        <patternFill patternType="solid">
          <bgColor theme="5" tint="0.59999389629810485"/>
        </patternFill>
      </fill>
    </dxf>
  </rfmt>
  <rcc rId="2788" sId="1" numFmtId="4">
    <oc r="Q214">
      <v>2651293.2000000002</v>
    </oc>
    <nc r="Q214">
      <v>2892169.65</v>
    </nc>
  </rcc>
  <rfmt sheetId="1" sqref="Q214">
    <dxf>
      <fill>
        <patternFill patternType="solid">
          <bgColor theme="5" tint="0.59999389629810485"/>
        </patternFill>
      </fill>
    </dxf>
  </rfmt>
  <rfmt sheetId="1" sqref="B214:C214">
    <dxf>
      <fill>
        <patternFill patternType="solid">
          <bgColor theme="5" tint="0.59999389629810485"/>
        </patternFill>
      </fill>
    </dxf>
  </rfmt>
  <rfmt sheetId="1" sqref="E215">
    <dxf>
      <fill>
        <patternFill patternType="solid">
          <bgColor theme="5" tint="0.59999389629810485"/>
        </patternFill>
      </fill>
    </dxf>
  </rfmt>
  <rfmt sheetId="1" sqref="B215:C215">
    <dxf>
      <fill>
        <patternFill patternType="solid">
          <bgColor theme="5" tint="0.59999389629810485"/>
        </patternFill>
      </fill>
    </dxf>
  </rfmt>
  <rcc rId="2789" sId="1" numFmtId="4">
    <oc r="E134">
      <v>554056.49</v>
    </oc>
    <nc r="E134">
      <v>602644.54</v>
    </nc>
  </rcc>
  <rfmt sheetId="1" sqref="B134:E134">
    <dxf>
      <fill>
        <patternFill patternType="solid">
          <bgColor theme="5" tint="0.59999389629810485"/>
        </patternFill>
      </fill>
    </dxf>
  </rfmt>
  <rcc rId="2790" sId="1" numFmtId="4">
    <oc r="G135">
      <v>2825461.95</v>
    </oc>
    <nc r="G135">
      <v>1454682.05</v>
    </nc>
  </rcc>
  <rfmt sheetId="1" sqref="G135">
    <dxf>
      <fill>
        <patternFill patternType="solid">
          <bgColor theme="5" tint="0.59999389629810485"/>
        </patternFill>
      </fill>
    </dxf>
  </rfmt>
  <rcc rId="2791" sId="1" numFmtId="4">
    <oc r="D135">
      <f>ROUND((F134+G134+H134+I134+J134+K134+M134+O134+P134+Q134+R134+S134)*0.0214,2)</f>
    </oc>
    <nc r="D135">
      <v>18983.599999999999</v>
    </nc>
  </rcc>
  <rfmt sheetId="1" sqref="D135">
    <dxf>
      <fill>
        <patternFill patternType="solid">
          <bgColor theme="5" tint="0.59999389629810485"/>
        </patternFill>
      </fill>
    </dxf>
  </rfmt>
  <rfmt sheetId="1" sqref="B135:C135">
    <dxf>
      <fill>
        <patternFill patternType="solid">
          <bgColor theme="5" tint="0.59999389629810485"/>
        </patternFill>
      </fill>
    </dxf>
  </rfmt>
  <rcc rId="2792" sId="1" numFmtId="4">
    <oc r="E140">
      <v>471987.31</v>
    </oc>
    <nc r="E140">
      <v>521169.51</v>
    </nc>
  </rcc>
  <rfmt sheetId="1" sqref="B140:D140">
    <dxf>
      <fill>
        <patternFill patternType="solid">
          <bgColor theme="5" tint="0.59999389629810485"/>
        </patternFill>
      </fill>
    </dxf>
  </rfmt>
  <rfmt sheetId="1" sqref="B143:C143">
    <dxf>
      <fill>
        <patternFill patternType="solid">
          <bgColor theme="5" tint="0.59999389629810485"/>
        </patternFill>
      </fill>
    </dxf>
  </rfmt>
  <rcc rId="2793" sId="1" numFmtId="4">
    <oc r="I143">
      <v>543636.42000000004</v>
    </oc>
    <nc r="I143">
      <v>555617.14</v>
    </nc>
  </rcc>
  <rfmt sheetId="1" sqref="I143">
    <dxf>
      <fill>
        <patternFill patternType="solid">
          <bgColor theme="5" tint="0.59999389629810485"/>
        </patternFill>
      </fill>
    </dxf>
  </rfmt>
  <rcc rId="2794" sId="1" numFmtId="4">
    <oc r="H143">
      <v>1362509.97</v>
    </oc>
    <nc r="H143">
      <v>1394347.95</v>
    </nc>
  </rcc>
  <rfmt sheetId="1" sqref="H143">
    <dxf>
      <fill>
        <patternFill patternType="solid">
          <bgColor theme="5" tint="0.59999389629810485"/>
        </patternFill>
      </fill>
    </dxf>
  </rfmt>
  <rcc rId="2795" sId="1" numFmtId="4">
    <oc r="J143">
      <v>1018062.94</v>
    </oc>
    <nc r="J143">
      <v>714168.05</v>
    </nc>
  </rcc>
  <rfmt sheetId="1" sqref="J143">
    <dxf>
      <fill>
        <patternFill patternType="solid">
          <bgColor theme="5" tint="0.59999389629810485"/>
        </patternFill>
      </fill>
    </dxf>
  </rfmt>
  <rcc rId="2796" sId="1" numFmtId="4">
    <oc r="G143">
      <v>2556109.25</v>
    </oc>
    <nc r="G143">
      <v>1122689.29</v>
    </nc>
  </rcc>
  <rfmt sheetId="1" sqref="G143">
    <dxf>
      <fill>
        <patternFill patternType="solid">
          <bgColor theme="5" tint="0.59999389629810485"/>
        </patternFill>
      </fill>
    </dxf>
  </rfmt>
  <rcc rId="2797" sId="1" numFmtId="4">
    <oc r="G144">
      <v>2704835.76</v>
    </oc>
    <nc r="G144">
      <v>1151702.53</v>
    </nc>
  </rcc>
  <rfmt sheetId="1" sqref="G144">
    <dxf>
      <fill>
        <patternFill patternType="solid">
          <bgColor theme="5" tint="0.59999389629810485"/>
        </patternFill>
      </fill>
    </dxf>
  </rfmt>
  <rcc rId="2798" sId="1" numFmtId="4">
    <oc r="H144">
      <v>3254165.81</v>
    </oc>
    <nc r="H144">
      <v>887272.97</v>
    </nc>
  </rcc>
  <rfmt sheetId="1" sqref="H144">
    <dxf>
      <fill>
        <patternFill patternType="solid">
          <bgColor theme="5" tint="0.59999389629810485"/>
        </patternFill>
      </fill>
    </dxf>
  </rfmt>
  <rcc rId="2799" sId="1" numFmtId="4">
    <oc r="I144">
      <v>1289515.3899999999</v>
    </oc>
    <nc r="I144">
      <v>409451.58</v>
    </nc>
  </rcc>
  <rfmt sheetId="1" sqref="I144">
    <dxf>
      <fill>
        <patternFill patternType="solid">
          <bgColor theme="5" tint="0.59999389629810485"/>
        </patternFill>
      </fill>
    </dxf>
  </rfmt>
  <rcc rId="2800" sId="1" numFmtId="4">
    <oc r="J144">
      <v>1298881.25</v>
    </oc>
    <nc r="J144">
      <v>479745.80999999994</v>
    </nc>
  </rcc>
  <rfmt sheetId="1" sqref="J144">
    <dxf>
      <fill>
        <patternFill patternType="solid">
          <bgColor theme="5" tint="0.59999389629810485"/>
        </patternFill>
      </fill>
    </dxf>
  </rfmt>
  <rfmt sheetId="1" sqref="B144:C144">
    <dxf>
      <fill>
        <patternFill patternType="solid">
          <bgColor theme="5" tint="0.59999389629810485"/>
        </patternFill>
      </fill>
    </dxf>
  </rfmt>
  <rcc rId="2801" sId="1" numFmtId="4">
    <oc r="J155">
      <v>321618.45</v>
    </oc>
    <nc r="J155">
      <v>304118.17</v>
    </nc>
  </rcc>
  <rcc rId="2802" sId="1" numFmtId="4">
    <oc r="G155">
      <v>1003063.6</v>
    </oc>
    <nc r="G155">
      <v>675167.78</v>
    </nc>
  </rcc>
  <rfmt sheetId="1" sqref="G155">
    <dxf>
      <fill>
        <patternFill patternType="solid">
          <bgColor theme="5" tint="0.59999389629810485"/>
        </patternFill>
      </fill>
    </dxf>
  </rfmt>
  <rfmt sheetId="1" sqref="J155">
    <dxf>
      <fill>
        <patternFill patternType="solid">
          <bgColor theme="5" tint="0.59999389629810485"/>
        </patternFill>
      </fill>
    </dxf>
  </rfmt>
  <rfmt sheetId="1" sqref="B155:C155">
    <dxf>
      <fill>
        <patternFill patternType="solid">
          <bgColor theme="5" tint="0.59999389629810485"/>
        </patternFill>
      </fill>
    </dxf>
  </rfmt>
  <rcc rId="2803" sId="1" numFmtId="4">
    <oc r="J161">
      <v>876342.04</v>
    </oc>
    <nc r="J161">
      <v>953834.33</v>
    </nc>
  </rcc>
  <rfmt sheetId="1" sqref="J161">
    <dxf>
      <fill>
        <patternFill patternType="solid">
          <bgColor theme="5" tint="0.59999389629810485"/>
        </patternFill>
      </fill>
    </dxf>
  </rfmt>
  <rcc rId="2804" sId="1" numFmtId="4">
    <oc r="H161">
      <v>3560111.62</v>
    </oc>
    <nc r="H161">
      <v>1733941.99</v>
    </nc>
  </rcc>
  <rfmt sheetId="1" sqref="H161">
    <dxf>
      <fill>
        <patternFill patternType="solid">
          <bgColor theme="5" tint="0.59999389629810485"/>
        </patternFill>
      </fill>
    </dxf>
  </rfmt>
  <rcc rId="2805" sId="1" numFmtId="4">
    <oc r="I161">
      <v>782442.87</v>
    </oc>
    <nc r="I161">
      <v>606520.42000000004</v>
    </nc>
  </rcc>
  <rfmt sheetId="1" sqref="I161">
    <dxf>
      <fill>
        <patternFill patternType="solid">
          <bgColor theme="5" tint="0.59999389629810485"/>
        </patternFill>
      </fill>
    </dxf>
  </rfmt>
  <rfmt sheetId="1" sqref="B161:C161">
    <dxf>
      <fill>
        <patternFill patternType="solid">
          <bgColor theme="5" tint="0.59999389629810485"/>
        </patternFill>
      </fill>
    </dxf>
  </rfmt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4" sId="1" numFmtId="4">
    <oc r="A1072">
      <v>253</v>
    </oc>
    <nc r="A1072"/>
  </rcc>
  <rcc rId="3385" sId="1" numFmtId="4">
    <oc r="G1072">
      <v>1532858.57</v>
    </oc>
    <nc r="G1072">
      <v>1436282.5199999998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6" sId="2">
    <nc r="A34">
      <v>32</v>
    </nc>
  </rcc>
  <rcc rId="3387" sId="2">
    <nc r="B34" t="inlineStr">
      <is>
        <t>+</t>
      </is>
    </nc>
  </rcc>
  <rcc rId="3388" sId="2">
    <nc r="C34">
      <v>2021</v>
    </nc>
  </rcc>
  <rcc rId="3389" sId="2">
    <nc r="D34" t="inlineStr">
      <is>
        <t>Нефтеюганский район,  п.г. Пойковский</t>
      </is>
    </nc>
  </rcc>
  <rcc rId="3390" sId="2">
    <nc r="E34" t="inlineStr">
      <is>
        <t>мкр. 3,  д. 22</t>
      </is>
    </nc>
  </rcc>
  <rcc rId="3391" sId="2">
    <nc r="F34">
      <v>3364350.65</v>
    </nc>
  </rcc>
  <rcc rId="3392" sId="2">
    <nc r="G34" t="inlineStr">
      <is>
        <t>Перенос с 2020 по COVID (33/01-сд-2017от 27.11.2020)</t>
      </is>
    </nc>
  </rcc>
  <rcv guid="{C2BC3CC9-5A33-4838-B0C9-765C41E09E42}" action="delete"/>
  <rdn rId="0" localSheetId="1" customView="1" name="Z_C2BC3CC9_5A33_4838_B0C9_765C41E09E42_.wvu.FilterData" hidden="1" oldHidden="1">
    <formula>'2020-2022'!$A$7:$S$2076</formula>
    <oldFormula>'2020-2022'!$A$7:$S$2076</oldFormula>
  </rdn>
  <rdn rId="0" localSheetId="2" customView="1" name="Z_C2BC3CC9_5A33_4838_B0C9_765C41E09E42_.wvu.FilterData" hidden="1" oldHidden="1">
    <formula>Примечания!$A$2:$G$33</formula>
    <oldFormula>Примечания!$A$2:$G$27</oldFormula>
  </rdn>
  <rcv guid="{C2BC3CC9-5A33-4838-B0C9-765C41E09E42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5" sId="2">
    <nc r="E35" t="inlineStr">
      <is>
        <t>ул. Нефтяников, д. 64</t>
      </is>
    </nc>
  </rcc>
  <rcc rId="3396" sId="2">
    <nc r="F35">
      <v>1444973.83</v>
    </nc>
  </rcc>
  <rcc rId="3397" sId="2">
    <nc r="B35" t="inlineStr">
      <is>
        <t>+</t>
      </is>
    </nc>
  </rcc>
  <rcc rId="3398" sId="2">
    <nc r="C35">
      <v>2021</v>
    </nc>
  </rcc>
  <rcc rId="3399" sId="2">
    <nc r="D35" t="inlineStr">
      <is>
        <t>Нижневартовск</t>
      </is>
    </nc>
  </rcc>
  <rcc rId="3400" sId="2">
    <nc r="G35" t="inlineStr">
      <is>
        <t>Перенос с 2020 по COVID (33/01-сд-2014 от 26.11.2020)</t>
      </is>
    </nc>
  </rcc>
  <rcc rId="3401" sId="2">
    <nc r="A35">
      <v>33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02" sId="1" ref="A1073:XFD1073" action="insertRow"/>
  <rcc rId="3403" sId="1" odxf="1" dxf="1" numFmtId="4">
    <nc r="A1073">
      <v>256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04" sId="1" odxf="1" dxf="1">
    <nc r="B1073" t="inlineStr">
      <is>
        <t>ул. Нефтяников, д. 78</t>
      </is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cc rId="3405" sId="1" odxf="1" dxf="1">
    <nc r="C1073">
      <f>ROUND(SUM(D1073+E1073+F1073+G1073+H1073+I1073+J1073+K1073+M1073+O1073+P1073+Q1073+R1073+S1073),2)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cc rId="3406" sId="1" odxf="1" dxf="1" numFmtId="4">
    <nc r="D1073">
      <v>17432.95</v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E1073" start="0" length="0">
    <dxf>
      <fill>
        <patternFill patternType="none">
          <bgColor indexed="65"/>
        </patternFill>
      </fill>
    </dxf>
  </rfmt>
  <rfmt sheetId="1" sqref="F1073" start="0" length="0">
    <dxf>
      <fill>
        <patternFill patternType="none">
          <bgColor indexed="65"/>
        </patternFill>
      </fill>
    </dxf>
  </rfmt>
  <rfmt sheetId="1" sqref="G1073" start="0" length="0">
    <dxf>
      <fill>
        <patternFill>
          <bgColor theme="5" tint="0.59999389629810485"/>
        </patternFill>
      </fill>
    </dxf>
  </rfmt>
  <rfmt sheetId="1" sqref="H1073" start="0" length="0">
    <dxf>
      <fill>
        <patternFill patternType="none">
          <bgColor indexed="65"/>
        </patternFill>
      </fill>
    </dxf>
  </rfmt>
  <rfmt sheetId="1" sqref="I1073" start="0" length="0">
    <dxf>
      <fill>
        <patternFill patternType="none">
          <bgColor indexed="65"/>
        </patternFill>
      </fill>
    </dxf>
  </rfmt>
  <rfmt sheetId="1" sqref="J1073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K1073" start="0" length="0">
    <dxf>
      <fill>
        <patternFill patternType="none">
          <bgColor indexed="65"/>
        </patternFill>
      </fill>
    </dxf>
  </rfmt>
  <rfmt sheetId="1" sqref="L1073" start="0" length="0">
    <dxf>
      <fill>
        <patternFill patternType="none">
          <bgColor indexed="65"/>
        </patternFill>
      </fill>
    </dxf>
  </rfmt>
  <rfmt sheetId="1" sqref="M1073" start="0" length="0">
    <dxf>
      <fill>
        <patternFill patternType="none">
          <bgColor indexed="65"/>
        </patternFill>
      </fill>
    </dxf>
  </rfmt>
  <rfmt sheetId="1" sqref="N1073" start="0" length="0">
    <dxf>
      <fill>
        <patternFill patternType="none">
          <bgColor indexed="65"/>
        </patternFill>
      </fill>
    </dxf>
  </rfmt>
  <rfmt sheetId="1" sqref="O1073" start="0" length="0">
    <dxf>
      <fill>
        <patternFill patternType="none">
          <bgColor indexed="65"/>
        </patternFill>
      </fill>
    </dxf>
  </rfmt>
  <rfmt sheetId="1" sqref="P1073" start="0" length="0">
    <dxf>
      <fill>
        <patternFill patternType="none">
          <bgColor indexed="65"/>
        </patternFill>
      </fill>
    </dxf>
  </rfmt>
  <rfmt sheetId="1" sqref="Q1073" start="0" length="0">
    <dxf>
      <fill>
        <patternFill patternType="none">
          <bgColor indexed="65"/>
        </patternFill>
      </fill>
    </dxf>
  </rfmt>
  <rfmt sheetId="1" sqref="R1073" start="0" length="0">
    <dxf>
      <fill>
        <patternFill patternType="none">
          <bgColor indexed="65"/>
        </patternFill>
      </fill>
    </dxf>
  </rfmt>
  <rfmt sheetId="1" sqref="S1073" start="0" length="0">
    <dxf>
      <fill>
        <patternFill patternType="none">
          <bgColor indexed="65"/>
        </patternFill>
      </fill>
    </dxf>
  </rfmt>
  <rfmt sheetId="1" sqref="T1073" start="0" length="0">
    <dxf>
      <fill>
        <patternFill patternType="none">
          <bgColor indexed="65"/>
        </patternFill>
      </fill>
    </dxf>
  </rfmt>
  <rfmt sheetId="1" sqref="A1073:XFD1073" start="0" length="0">
    <dxf>
      <fill>
        <patternFill patternType="none">
          <bgColor indexed="65"/>
        </patternFill>
      </fill>
    </dxf>
  </rfmt>
  <rfmt sheetId="1" sqref="A1073:XFD1073">
    <dxf>
      <fill>
        <patternFill>
          <bgColor rgb="FFFFFF00"/>
        </patternFill>
      </fill>
    </dxf>
  </rfmt>
  <rcc rId="3407" sId="1" numFmtId="4">
    <nc r="G1073">
      <v>2457852.8099999996</v>
    </nc>
  </rcc>
  <rcc rId="3408" sId="2">
    <nc r="E36" t="inlineStr">
      <is>
        <t>ул. Нефтяников, д. 78</t>
      </is>
    </nc>
  </rcc>
  <rcc rId="3409" sId="2">
    <nc r="F36">
      <v>2475285.7599999998</v>
    </nc>
  </rcc>
  <rcc rId="3410" sId="2">
    <nc r="B36" t="inlineStr">
      <is>
        <t>+</t>
      </is>
    </nc>
  </rcc>
  <rcc rId="3411" sId="2">
    <nc r="C36">
      <v>2021</v>
    </nc>
  </rcc>
  <rcc rId="3412" sId="2">
    <nc r="D36" t="inlineStr">
      <is>
        <t>Нижневартовск</t>
      </is>
    </nc>
  </rcc>
  <rcc rId="3413" sId="2">
    <nc r="A36">
      <v>34</v>
    </nc>
  </rcc>
  <rcc rId="3414" sId="2">
    <nc r="A37">
      <v>35</v>
    </nc>
  </rcc>
  <rcc rId="3415" sId="2">
    <nc r="A38">
      <v>36</v>
    </nc>
  </rcc>
  <rcc rId="3416" sId="2">
    <nc r="A39">
      <v>37</v>
    </nc>
  </rcc>
  <rcc rId="3417" sId="2">
    <nc r="A40">
      <v>38</v>
    </nc>
  </rcc>
  <rcc rId="3418" sId="2">
    <nc r="A41">
      <v>39</v>
    </nc>
  </rcc>
  <rcc rId="3419" sId="2">
    <nc r="G36" t="inlineStr">
      <is>
        <t>Перенос с 2020 по COVID (33/01-сд-2014 от 26.11.2020)</t>
      </is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0" sId="1" numFmtId="4">
    <oc r="A1073">
      <v>256</v>
    </oc>
    <nc r="A1073"/>
  </rcc>
  <rrc rId="3421" sId="1" ref="A1095:XFD1095" action="insertRow"/>
  <rcc rId="3422" sId="1" odxf="1" dxf="1" numFmtId="4">
    <nc r="A1095">
      <v>271</v>
    </nc>
    <odxf>
      <numFmt numFmtId="0" formatCode="General"/>
      <alignment wrapText="1"/>
    </odxf>
    <ndxf>
      <numFmt numFmtId="1" formatCode="0"/>
      <alignment wrapText="0"/>
    </ndxf>
  </rcc>
  <rcc rId="3423" sId="1" odxf="1" dxf="1">
    <nc r="B1095" t="inlineStr">
      <is>
        <t>ул. Спортивная, д. 13а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424" sId="1" odxf="1" dxf="1">
    <nc r="C1095">
      <f>ROUND(SUM(D1095+E1095+F1095+G1095+H1095+I1095+J1095+K1095+M1095+O1095+P1095+Q1095+R1095+S1095),2)</f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425" sId="1" odxf="1" dxf="1" numFmtId="4">
    <nc r="D1095">
      <v>8729.74</v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fmt sheetId="1" sqref="F1095" start="0" length="0">
    <dxf>
      <numFmt numFmtId="166" formatCode="#\ ###\ ###\ ##0.00"/>
      <alignment wrapText="1"/>
      <border outline="0">
        <left style="thin">
          <color indexed="64"/>
        </left>
      </border>
    </dxf>
  </rfmt>
  <rfmt sheetId="1" sqref="G1095" start="0" length="0">
    <dxf>
      <border outline="0">
        <left/>
      </border>
    </dxf>
  </rfmt>
  <rfmt sheetId="1" sqref="H1095" start="0" length="0">
    <dxf>
      <numFmt numFmtId="4" formatCode="#,##0.00"/>
      <alignment wrapText="0"/>
    </dxf>
  </rfmt>
  <rfmt sheetId="1" sqref="I1095" start="0" length="0">
    <dxf>
      <numFmt numFmtId="4" formatCode="#,##0.00"/>
      <alignment wrapText="0"/>
    </dxf>
  </rfmt>
  <rfmt sheetId="1" sqref="J1095" start="0" length="0">
    <dxf>
      <numFmt numFmtId="4" formatCode="#,##0.00"/>
      <alignment wrapText="0"/>
    </dxf>
  </rfmt>
  <rfmt sheetId="1" sqref="A1095:XFD1095">
    <dxf>
      <fill>
        <patternFill>
          <bgColor rgb="FFFFFF00"/>
        </patternFill>
      </fill>
    </dxf>
  </rfmt>
  <rcc rId="3426" sId="1" numFmtId="4">
    <nc r="G1095">
      <v>1928688.4499999997</v>
    </nc>
  </rcc>
  <rcc rId="3427" sId="2">
    <nc r="E37" t="inlineStr">
      <is>
        <t>ул. Спортивная, д. 13а</t>
      </is>
    </nc>
  </rcc>
  <rcc rId="3428" sId="2">
    <nc r="F37">
      <v>1937418.19</v>
    </nc>
  </rcc>
  <rcc rId="3429" sId="2">
    <nc r="B37" t="inlineStr">
      <is>
        <t>+</t>
      </is>
    </nc>
  </rcc>
  <rcc rId="3430" sId="2">
    <nc r="C37">
      <v>2021</v>
    </nc>
  </rcc>
  <rcc rId="3431" sId="2">
    <nc r="D37" t="inlineStr">
      <is>
        <t>Нижневартовск</t>
      </is>
    </nc>
  </rcc>
  <rcc rId="3432" sId="2">
    <nc r="G37" t="inlineStr">
      <is>
        <t>Перенос с 2020 по COVID (33/01-сд-2014 от 26.11.2020)</t>
      </is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38" start="0" length="0">
    <dxf>
      <fill>
        <patternFill patternType="solid">
          <bgColor theme="5" tint="0.59999389629810485"/>
        </patternFill>
      </fill>
    </dxf>
  </rfmt>
  <rrc rId="3433" sId="1" ref="A1056:XFD1056" action="insertRow"/>
  <rfmt sheetId="1" sqref="A1056:XFD1056">
    <dxf>
      <fill>
        <patternFill patternType="solid">
          <bgColor rgb="FFFFFF00"/>
        </patternFill>
      </fill>
    </dxf>
  </rfmt>
  <rcc rId="3434" sId="1" odxf="1" dxf="1" numFmtId="4">
    <nc r="A1056">
      <v>230</v>
    </nc>
    <odxf>
      <numFmt numFmtId="0" formatCode="General"/>
      <fill>
        <patternFill patternType="solid">
          <bgColor rgb="FFFFFF00"/>
        </patternFill>
      </fill>
      <alignment wrapText="1"/>
    </odxf>
    <ndxf>
      <numFmt numFmtId="1" formatCode="0"/>
      <fill>
        <patternFill patternType="none">
          <bgColor indexed="65"/>
        </patternFill>
      </fill>
      <alignment wrapText="0"/>
    </ndxf>
  </rcc>
  <rcc rId="3435" sId="1" odxf="1" dxf="1">
    <nc r="B1056" t="inlineStr">
      <is>
        <t>ул. Менделеева, д. 4а</t>
      </is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cc rId="3436" sId="1" odxf="1" dxf="1">
    <nc r="C1056">
      <f>ROUND(SUM(D1056+E1056+F1056+G1056+H1056+I1056+J1056+K1056+M1056+O1056+P1056+Q1056+R1056+S1056),2)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cc rId="3437" sId="1" odxf="1" dxf="1" numFmtId="4">
    <nc r="D1056">
      <v>7666.04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056" start="0" length="0">
    <dxf>
      <fill>
        <patternFill patternType="none">
          <bgColor indexed="65"/>
        </patternFill>
      </fill>
    </dxf>
  </rfmt>
  <rfmt sheetId="1" sqref="F1056" start="0" length="0">
    <dxf>
      <fill>
        <patternFill patternType="none">
          <bgColor indexed="65"/>
        </patternFill>
      </fill>
    </dxf>
  </rfmt>
  <rfmt sheetId="1" sqref="G1056" start="0" length="0">
    <dxf>
      <fill>
        <patternFill>
          <bgColor theme="5" tint="0.59999389629810485"/>
        </patternFill>
      </fill>
      <border outline="0">
        <left/>
      </border>
    </dxf>
  </rfmt>
  <rfmt sheetId="1" sqref="H1056" start="0" length="0">
    <dxf>
      <fill>
        <patternFill patternType="none">
          <bgColor indexed="65"/>
        </patternFill>
      </fill>
    </dxf>
  </rfmt>
  <rfmt sheetId="1" sqref="I1056" start="0" length="0">
    <dxf>
      <fill>
        <patternFill patternType="none">
          <bgColor indexed="65"/>
        </patternFill>
      </fill>
    </dxf>
  </rfmt>
  <rfmt sheetId="1" sqref="J1056" start="0" length="0">
    <dxf>
      <fill>
        <patternFill patternType="none">
          <bgColor indexed="65"/>
        </patternFill>
      </fill>
    </dxf>
  </rfmt>
  <rfmt sheetId="1" sqref="K1056" start="0" length="0">
    <dxf>
      <fill>
        <patternFill patternType="none">
          <bgColor indexed="65"/>
        </patternFill>
      </fill>
    </dxf>
  </rfmt>
  <rfmt sheetId="1" sqref="L1056" start="0" length="0">
    <dxf>
      <fill>
        <patternFill patternType="none">
          <bgColor indexed="65"/>
        </patternFill>
      </fill>
    </dxf>
  </rfmt>
  <rfmt sheetId="1" sqref="M1056" start="0" length="0">
    <dxf>
      <fill>
        <patternFill patternType="none">
          <bgColor indexed="65"/>
        </patternFill>
      </fill>
    </dxf>
  </rfmt>
  <rfmt sheetId="1" sqref="N1056" start="0" length="0">
    <dxf>
      <fill>
        <patternFill patternType="none">
          <bgColor indexed="65"/>
        </patternFill>
      </fill>
    </dxf>
  </rfmt>
  <rfmt sheetId="1" sqref="O1056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P1056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Q1056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R1056" start="0" length="0">
    <dxf>
      <fill>
        <patternFill patternType="none">
          <bgColor indexed="65"/>
        </patternFill>
      </fill>
    </dxf>
  </rfmt>
  <rfmt sheetId="1" sqref="S1056" start="0" length="0">
    <dxf>
      <fill>
        <patternFill patternType="none">
          <bgColor indexed="65"/>
        </patternFill>
      </fill>
    </dxf>
  </rfmt>
  <rfmt sheetId="1" sqref="T1056" start="0" length="0">
    <dxf>
      <fill>
        <patternFill patternType="none">
          <bgColor indexed="65"/>
        </patternFill>
      </fill>
    </dxf>
  </rfmt>
  <rfmt sheetId="1" sqref="A1056:XFD1056" start="0" length="0">
    <dxf>
      <fill>
        <patternFill patternType="none">
          <bgColor indexed="65"/>
        </patternFill>
      </fill>
    </dxf>
  </rfmt>
  <rfmt sheetId="1" sqref="A1056:XFD1056">
    <dxf>
      <fill>
        <patternFill>
          <bgColor rgb="FFFFFF00"/>
        </patternFill>
      </fill>
    </dxf>
  </rfmt>
  <rcc rId="3438" sId="1" numFmtId="4">
    <nc r="G1056">
      <v>1023526.0800000003</v>
    </nc>
  </rcc>
  <rcc rId="3439" sId="2">
    <nc r="E38" t="inlineStr">
      <is>
        <t>ул. Менделеева, д. 4а</t>
      </is>
    </nc>
  </rcc>
  <rcc rId="3440" sId="2">
    <nc r="F38">
      <v>1031192.12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1" sId="2">
    <nc r="B38" t="inlineStr">
      <is>
        <t>+</t>
      </is>
    </nc>
  </rcc>
  <rcc rId="3442" sId="2">
    <nc r="C38">
      <v>2021</v>
    </nc>
  </rcc>
  <rcc rId="3443" sId="2">
    <nc r="D38" t="inlineStr">
      <is>
        <t>Нижневартовск</t>
      </is>
    </nc>
  </rcc>
  <rcc rId="3444" sId="2">
    <nc r="G38" t="inlineStr">
      <is>
        <t>Перенос с 2020 по COVID (33/01-сд-2014 от 26.11.2020)</t>
      </is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34">
    <dxf>
      <alignment wrapText="1"/>
    </dxf>
  </rfmt>
  <rcc rId="3445" sId="2">
    <oc r="E34" t="inlineStr">
      <is>
        <t>мкр. 3,  д. 22</t>
      </is>
    </oc>
    <nc r="E34" t="inlineStr">
      <is>
        <t>п.г. Пойковский, мкр. 3,  д. 22</t>
      </is>
    </nc>
  </rcc>
  <rcc rId="3446" sId="2">
    <oc r="D34" t="inlineStr">
      <is>
        <t>Нефтеюганский район,  п.г. Пойковский</t>
      </is>
    </oc>
    <nc r="D34" t="inlineStr">
      <is>
        <t>Нефтеюганский район</t>
      </is>
    </nc>
  </rcc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47" sId="1" ref="A1023:XFD1023" action="insertRow"/>
  <rcc rId="3448" sId="1" odxf="1" dxf="1" numFmtId="4">
    <nc r="A1023">
      <v>207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49" sId="1" odxf="1" dxf="1">
    <nc r="B1023" t="inlineStr">
      <is>
        <t>ул. 60 лет Октября, д. 7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50" sId="1" odxf="1" dxf="1">
    <nc r="C1023">
      <f>ROUND(SUM(D1023+E1023+F1023+G1023+H1023+I1023+J1023+K1023+M1023+O1023+P1023+Q1023+R1023+S1023),2)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51" sId="1" odxf="1" dxf="1">
    <nc r="D1023">
      <f>ROUND((F1023+G1023+H1023+I1023+J1023+K1023+M1023+O1023+P1023+Q1023+R1023+S1023)*0.0214,2)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023" start="0" length="0">
    <dxf>
      <fill>
        <patternFill patternType="none">
          <bgColor indexed="65"/>
        </patternFill>
      </fill>
    </dxf>
  </rfmt>
  <rfmt sheetId="1" sqref="F1023" start="0" length="0">
    <dxf>
      <fill>
        <patternFill patternType="none">
          <bgColor indexed="65"/>
        </patternFill>
      </fill>
    </dxf>
  </rfmt>
  <rcc rId="3452" sId="1" odxf="1" dxf="1" numFmtId="4">
    <nc r="G1023">
      <v>1223357.94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1023" start="0" length="0">
    <dxf>
      <fill>
        <patternFill patternType="none">
          <bgColor indexed="65"/>
        </patternFill>
      </fill>
    </dxf>
  </rfmt>
  <rfmt sheetId="1" sqref="I1023" start="0" length="0">
    <dxf>
      <fill>
        <patternFill patternType="none">
          <bgColor indexed="65"/>
        </patternFill>
      </fill>
    </dxf>
  </rfmt>
  <rfmt sheetId="1" sqref="J1023" start="0" length="0">
    <dxf>
      <fill>
        <patternFill patternType="none">
          <bgColor indexed="65"/>
        </patternFill>
      </fill>
    </dxf>
  </rfmt>
  <rfmt sheetId="1" sqref="K1023" start="0" length="0">
    <dxf>
      <fill>
        <patternFill patternType="none">
          <bgColor indexed="65"/>
        </patternFill>
      </fill>
    </dxf>
  </rfmt>
  <rfmt sheetId="1" sqref="L1023" start="0" length="0">
    <dxf>
      <fill>
        <patternFill patternType="none">
          <bgColor indexed="65"/>
        </patternFill>
      </fill>
    </dxf>
  </rfmt>
  <rfmt sheetId="1" sqref="M1023" start="0" length="0">
    <dxf>
      <fill>
        <patternFill patternType="none">
          <bgColor indexed="65"/>
        </patternFill>
      </fill>
    </dxf>
  </rfmt>
  <rfmt sheetId="1" sqref="N1023" start="0" length="0">
    <dxf>
      <fill>
        <patternFill patternType="none">
          <bgColor indexed="65"/>
        </patternFill>
      </fill>
    </dxf>
  </rfmt>
  <rfmt sheetId="1" sqref="O1023" start="0" length="0">
    <dxf>
      <fill>
        <patternFill patternType="none">
          <bgColor indexed="65"/>
        </patternFill>
      </fill>
    </dxf>
  </rfmt>
  <rfmt sheetId="1" sqref="P1023" start="0" length="0">
    <dxf>
      <fill>
        <patternFill patternType="none">
          <bgColor indexed="65"/>
        </patternFill>
      </fill>
    </dxf>
  </rfmt>
  <rfmt sheetId="1" sqref="Q1023" start="0" length="0">
    <dxf>
      <fill>
        <patternFill patternType="none">
          <bgColor indexed="65"/>
        </patternFill>
      </fill>
    </dxf>
  </rfmt>
  <rfmt sheetId="1" sqref="R1023" start="0" length="0">
    <dxf>
      <fill>
        <patternFill patternType="none">
          <bgColor indexed="65"/>
        </patternFill>
      </fill>
    </dxf>
  </rfmt>
  <rfmt sheetId="1" sqref="S1023" start="0" length="0">
    <dxf>
      <fill>
        <patternFill patternType="none">
          <bgColor indexed="65"/>
        </patternFill>
      </fill>
    </dxf>
  </rfmt>
  <rfmt sheetId="1" sqref="T1023" start="0" length="0">
    <dxf>
      <fill>
        <patternFill patternType="none">
          <bgColor indexed="65"/>
        </patternFill>
      </fill>
    </dxf>
  </rfmt>
  <rfmt sheetId="1" sqref="A1023:XFD1023" start="0" length="0">
    <dxf>
      <fill>
        <patternFill patternType="none">
          <bgColor indexed="65"/>
        </patternFill>
      </fill>
    </dxf>
  </rfmt>
  <rfmt sheetId="1" sqref="A1023:XFD1023">
    <dxf>
      <fill>
        <patternFill patternType="solid">
          <bgColor rgb="FFFFFF00"/>
        </patternFill>
      </fill>
    </dxf>
  </rfmt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22:XFD422">
    <dxf>
      <fill>
        <patternFill patternType="solid">
          <bgColor rgb="FFFFFF00"/>
        </patternFill>
      </fill>
    </dxf>
  </rfmt>
  <rrc rId="3453" sId="1" ref="A1203:XFD1203" action="insertRow"/>
  <rcc rId="3454" sId="1" odxf="1" dxf="1">
    <nc r="A1203">
      <v>387</v>
    </nc>
    <odxf>
      <fill>
        <patternFill patternType="none">
          <bgColor indexed="65"/>
        </patternFill>
      </fill>
      <border outline="0">
        <right style="thin">
          <color indexed="64"/>
        </right>
      </border>
    </odxf>
    <ndxf>
      <fill>
        <patternFill patternType="solid">
          <bgColor rgb="FFFFFF00"/>
        </patternFill>
      </fill>
      <border outline="0">
        <right/>
      </border>
    </ndxf>
  </rcc>
  <rcc rId="3455" sId="1" odxf="1" dxf="1">
    <nc r="B1203" t="inlineStr">
      <is>
        <t>мкр. 1-й, д. 14</t>
      </is>
    </nc>
    <odxf>
      <fill>
        <patternFill patternType="none">
          <bgColor indexed="65"/>
        </patternFill>
      </fill>
      <alignment wrapText="0" readingOrder="0"/>
      <border outline="0">
        <top style="thin">
          <color indexed="64"/>
        </top>
      </border>
    </odxf>
    <ndxf>
      <fill>
        <patternFill patternType="solid">
          <bgColor rgb="FFFFFF00"/>
        </patternFill>
      </fill>
      <alignment wrapText="1" readingOrder="0"/>
      <border outline="0">
        <top/>
      </border>
    </ndxf>
  </rcc>
  <rcc rId="3456" sId="1" odxf="1" dxf="1">
    <nc r="C1203">
      <f>ROUND(SUM(D1203+E1203+F1203+G1203+H1203+I1203+J1203+K1203+M1203+O1203+Q1203+S1203),2)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457" sId="1" odxf="1" dxf="1">
    <nc r="D1203">
      <f>ROUND((F1203+G1203+H1203+I1203+J1203+K1203+M1203+O1203+Q1203+S1203)*0.0214,2)</f>
    </nc>
    <odxf>
      <numFmt numFmtId="164" formatCode="#,##0.00_р_."/>
      <fill>
        <patternFill patternType="none">
          <bgColor indexed="65"/>
        </patternFill>
      </fill>
      <border outline="0">
        <left/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/>
      </border>
    </ndxf>
  </rcc>
  <rfmt sheetId="1" sqref="E1203" start="0" length="0">
    <dxf>
      <fill>
        <patternFill patternType="solid">
          <bgColor rgb="FFFFFF00"/>
        </patternFill>
      </fill>
      <alignment wrapText="1" readingOrder="0"/>
      <border outline="0">
        <left style="thin">
          <color indexed="64"/>
        </left>
        <top/>
      </border>
    </dxf>
  </rfmt>
  <rfmt sheetId="1" sqref="F1203" start="0" length="0">
    <dxf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/>
      </border>
    </dxf>
  </rfmt>
  <rcc rId="3458" sId="1" odxf="1" dxf="1" numFmtId="4">
    <nc r="G1203">
      <v>2845698</v>
    </nc>
    <odxf>
      <numFmt numFmtId="165" formatCode="#\ ###\ ###\ ##0.00"/>
      <fill>
        <patternFill patternType="none">
          <bgColor indexed="65"/>
        </patternFill>
      </fill>
      <border outline="0">
        <left/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/>
      </border>
    </ndxf>
  </rcc>
  <rfmt sheetId="1" sqref="H1203" start="0" length="0">
    <dxf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/>
      </border>
    </dxf>
  </rfmt>
  <rfmt sheetId="1" sqref="I1203" start="0" length="0">
    <dxf>
      <font>
        <sz val="9"/>
        <color auto="1"/>
        <name val="Times New Roman"/>
        <scheme val="minor"/>
      </font>
      <numFmt numFmtId="4" formatCode="#,##0.00"/>
      <fill>
        <patternFill patternType="solid">
          <bgColor rgb="FFFFFF00"/>
        </patternFill>
      </fill>
      <alignment wrapText="0" readingOrder="0"/>
    </dxf>
  </rfmt>
  <rcc rId="3459" sId="1" odxf="1" dxf="1" numFmtId="4">
    <nc r="J1203">
      <v>2396296.7999999998</v>
    </nc>
    <odxf>
      <font>
        <sz val="9"/>
        <color auto="1"/>
        <name val="Times New Roman"/>
        <scheme val="none"/>
      </font>
      <numFmt numFmtId="165" formatCode="#\ ###\ ###\ ##0.00"/>
      <fill>
        <patternFill patternType="none">
          <bgColor indexed="65"/>
        </patternFill>
      </fill>
      <alignment wrapText="1" readingOrder="0"/>
    </odxf>
    <ndxf>
      <font>
        <sz val="9"/>
        <color auto="1"/>
        <name val="Times New Roman"/>
        <scheme val="minor"/>
      </font>
      <numFmt numFmtId="4" formatCode="#,##0.00"/>
      <fill>
        <patternFill patternType="solid">
          <bgColor rgb="FFFFFF00"/>
        </patternFill>
      </fill>
      <alignment wrapText="0" readingOrder="0"/>
    </ndxf>
  </rcc>
  <rfmt sheetId="1" sqref="K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L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M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N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O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  <border outline="0">
        <left/>
      </border>
    </dxf>
  </rfmt>
  <rfmt sheetId="1" sqref="P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Q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R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S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T1203" start="0" length="0">
    <dxf>
      <fill>
        <patternFill patternType="solid">
          <bgColor rgb="FFFFFF00"/>
        </patternFill>
      </fill>
    </dxf>
  </rfmt>
  <rfmt sheetId="1" sqref="A1203:XFD1203" start="0" length="0">
    <dxf>
      <fill>
        <patternFill patternType="solid">
          <bgColor rgb="FFFFFF00"/>
        </patternFill>
      </fill>
    </dxf>
  </rfmt>
  <rcc rId="3460" sId="1" numFmtId="4">
    <oc r="G422">
      <v>2845698</v>
    </oc>
    <nc r="G422"/>
  </rcc>
  <rcc rId="3461" sId="1" numFmtId="4">
    <oc r="J422">
      <v>2396296.7999999998</v>
    </oc>
    <nc r="J422"/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6" sId="1" numFmtId="4">
    <oc r="J136">
      <v>368884.32</v>
    </oc>
    <nc r="J136">
      <v>545813.29</v>
    </nc>
  </rcc>
  <rfmt sheetId="1" sqref="J136">
    <dxf>
      <fill>
        <patternFill patternType="solid">
          <bgColor theme="5" tint="0.59999389629810485"/>
        </patternFill>
      </fill>
    </dxf>
  </rfmt>
  <rcc rId="2807" sId="1" numFmtId="4">
    <oc r="I136">
      <v>177598.6</v>
    </oc>
    <nc r="I136">
      <v>151166.70000000001</v>
    </nc>
  </rcc>
  <rfmt sheetId="1" sqref="I136">
    <dxf>
      <fill>
        <patternFill patternType="solid">
          <bgColor theme="5" tint="0.59999389629810485"/>
        </patternFill>
      </fill>
    </dxf>
  </rfmt>
  <rcc rId="2808" sId="1" numFmtId="4">
    <oc r="H136">
      <v>347078.62</v>
    </oc>
    <nc r="H136">
      <v>414514.91</v>
    </nc>
  </rcc>
  <rfmt sheetId="1" sqref="H136">
    <dxf>
      <fill>
        <patternFill patternType="solid">
          <bgColor theme="5" tint="0.59999389629810485"/>
        </patternFill>
      </fill>
    </dxf>
  </rfmt>
  <rcc rId="2809" sId="1" numFmtId="4">
    <oc r="D136">
      <f>ROUND((F136+G136+H136+I136+J136+K136+M136+O136+P136+Q136+R136+S136)*0.0214,2)</f>
    </oc>
    <nc r="D136">
      <v>14505.01</v>
    </nc>
  </rcc>
  <rfmt sheetId="1" sqref="D136">
    <dxf>
      <fill>
        <patternFill patternType="solid">
          <bgColor theme="5" tint="0.59999389629810485"/>
        </patternFill>
      </fill>
    </dxf>
  </rfmt>
  <rfmt sheetId="1" sqref="B136:C136">
    <dxf>
      <fill>
        <patternFill patternType="solid">
          <bgColor theme="5" tint="0.59999389629810485"/>
        </patternFill>
      </fill>
    </dxf>
  </rfmt>
  <rcc rId="2810" sId="1" numFmtId="4">
    <oc r="E112">
      <v>385008.81299999997</v>
    </oc>
    <nc r="E112">
      <v>340427.57</v>
    </nc>
  </rcc>
  <rfmt sheetId="1" sqref="E112">
    <dxf>
      <fill>
        <patternFill patternType="solid">
          <bgColor theme="5" tint="0.59999389629810485"/>
        </patternFill>
      </fill>
    </dxf>
  </rfmt>
  <rfmt sheetId="1" sqref="B112:C112">
    <dxf>
      <fill>
        <patternFill patternType="solid">
          <bgColor theme="5" tint="0.59999389629810485"/>
        </patternFill>
      </fill>
    </dxf>
  </rfmt>
  <rcc rId="2811" sId="1" numFmtId="4">
    <oc r="E69">
      <v>1260749.01</v>
    </oc>
    <nc r="E69">
      <v>325900.52</v>
    </nc>
  </rcc>
  <rfmt sheetId="1" sqref="E69">
    <dxf>
      <fill>
        <patternFill patternType="solid">
          <bgColor theme="5" tint="0.59999389629810485"/>
        </patternFill>
      </fill>
    </dxf>
  </rfmt>
  <rfmt sheetId="1" sqref="B69:C69">
    <dxf>
      <fill>
        <patternFill patternType="solid">
          <bgColor theme="5" tint="0.59999389629810485"/>
        </patternFill>
      </fill>
    </dxf>
  </rfmt>
  <rcc rId="2812" sId="1" numFmtId="4">
    <oc r="E70">
      <v>952476.37</v>
    </oc>
    <nc r="E70">
      <v>298566.56</v>
    </nc>
  </rcc>
  <rfmt sheetId="1" sqref="E70">
    <dxf>
      <fill>
        <patternFill patternType="solid">
          <bgColor theme="5" tint="0.59999389629810485"/>
        </patternFill>
      </fill>
    </dxf>
  </rfmt>
  <rfmt sheetId="1" sqref="B70:C70">
    <dxf>
      <fill>
        <patternFill patternType="solid">
          <bgColor theme="5" tint="0.59999389629810485"/>
        </patternFill>
      </fill>
    </dxf>
  </rfmt>
  <rcc rId="2813" sId="1" numFmtId="4">
    <oc r="E71">
      <v>622847.74</v>
    </oc>
    <nc r="E71">
      <v>261041.58</v>
    </nc>
  </rcc>
  <rfmt sheetId="1" sqref="E71">
    <dxf>
      <fill>
        <patternFill patternType="solid">
          <bgColor theme="5" tint="0.59999389629810485"/>
        </patternFill>
      </fill>
    </dxf>
  </rfmt>
  <rfmt sheetId="1" sqref="B71:C71">
    <dxf>
      <fill>
        <patternFill patternType="solid">
          <bgColor theme="5" tint="0.59999389629810485"/>
        </patternFill>
      </fill>
    </dxf>
  </rfmt>
  <rcc rId="2814" sId="1" numFmtId="4">
    <oc r="E72">
      <v>1631311.36</v>
    </oc>
    <nc r="E72">
      <v>532256.89</v>
    </nc>
  </rcc>
  <rfmt sheetId="1" sqref="E72">
    <dxf>
      <fill>
        <patternFill patternType="solid">
          <bgColor theme="5" tint="0.59999389629810485"/>
        </patternFill>
      </fill>
    </dxf>
  </rfmt>
  <rfmt sheetId="1" sqref="B72:C72">
    <dxf>
      <fill>
        <patternFill patternType="solid">
          <bgColor theme="5" tint="0.59999389629810485"/>
        </patternFill>
      </fill>
    </dxf>
  </rfmt>
  <rcc rId="2815" sId="1" numFmtId="4">
    <oc r="E73">
      <v>1066811.1100000001</v>
    </oc>
    <nc r="E73">
      <v>329381.63</v>
    </nc>
  </rcc>
  <rfmt sheetId="1" sqref="E73">
    <dxf>
      <fill>
        <patternFill patternType="solid">
          <bgColor theme="5" tint="0.59999389629810485"/>
        </patternFill>
      </fill>
    </dxf>
  </rfmt>
  <rfmt sheetId="1" sqref="B73:C73">
    <dxf>
      <fill>
        <patternFill patternType="solid">
          <bgColor theme="5" tint="0.59999389629810485"/>
        </patternFill>
      </fill>
    </dxf>
  </rfmt>
  <rcc rId="2816" sId="1" numFmtId="4">
    <oc r="E74">
      <v>631351.93000000005</v>
    </oc>
    <nc r="E74">
      <v>128155.06</v>
    </nc>
  </rcc>
  <rfmt sheetId="1" sqref="E74">
    <dxf>
      <fill>
        <patternFill patternType="solid">
          <bgColor theme="5" tint="0.59999389629810485"/>
        </patternFill>
      </fill>
    </dxf>
  </rfmt>
  <rfmt sheetId="1" sqref="B74:C74">
    <dxf>
      <fill>
        <patternFill patternType="solid">
          <bgColor theme="5" tint="0.59999389629810485"/>
        </patternFill>
      </fill>
    </dxf>
  </rfmt>
  <rcc rId="2817" sId="1" numFmtId="4">
    <oc r="E76">
      <v>279520.95</v>
    </oc>
    <nc r="E76">
      <v>109405.39</v>
    </nc>
  </rcc>
  <rfmt sheetId="1" sqref="E76">
    <dxf>
      <fill>
        <patternFill patternType="solid">
          <bgColor theme="5" tint="0.59999389629810485"/>
        </patternFill>
      </fill>
    </dxf>
  </rfmt>
  <rfmt sheetId="1" sqref="B76:C76">
    <dxf>
      <fill>
        <patternFill patternType="solid">
          <bgColor theme="5" tint="0.59999389629810485"/>
        </patternFill>
      </fill>
    </dxf>
  </rfmt>
  <rcc rId="2818" sId="1" numFmtId="4">
    <oc r="E77">
      <v>282129.07</v>
    </oc>
    <nc r="E77">
      <v>109848.86</v>
    </nc>
  </rcc>
  <rfmt sheetId="1" sqref="B76:C77">
    <dxf>
      <fill>
        <patternFill>
          <bgColor theme="5" tint="0.59999389629810485"/>
        </patternFill>
      </fill>
    </dxf>
  </rfmt>
  <rfmt sheetId="1" sqref="E77">
    <dxf>
      <fill>
        <patternFill patternType="solid">
          <bgColor theme="5" tint="0.59999389629810485"/>
        </patternFill>
      </fill>
    </dxf>
  </rfmt>
  <rcc rId="2819" sId="1" numFmtId="4">
    <oc r="E78">
      <v>934404.69</v>
    </oc>
    <nc r="E78">
      <v>299588.28000000003</v>
    </nc>
  </rcc>
  <rfmt sheetId="1" sqref="E78">
    <dxf>
      <fill>
        <patternFill patternType="solid">
          <bgColor theme="5" tint="0.59999389629810485"/>
        </patternFill>
      </fill>
    </dxf>
  </rfmt>
  <rfmt sheetId="1" sqref="B78:C78">
    <dxf>
      <fill>
        <patternFill patternType="solid">
          <bgColor theme="5" tint="0.59999389629810485"/>
        </patternFill>
      </fill>
    </dxf>
  </rfmt>
  <rcc rId="2820" sId="1" numFmtId="4">
    <oc r="E79">
      <v>1086981.3500000001</v>
    </oc>
    <nc r="E79">
      <v>338225.7</v>
    </nc>
  </rcc>
  <rfmt sheetId="1" sqref="E79">
    <dxf>
      <fill>
        <patternFill patternType="solid">
          <bgColor theme="5" tint="0.59999389629810485"/>
        </patternFill>
      </fill>
    </dxf>
  </rfmt>
  <rfmt sheetId="1" sqref="B79:C79">
    <dxf>
      <fill>
        <patternFill patternType="solid">
          <bgColor theme="5" tint="0.59999389629810485"/>
        </patternFill>
      </fill>
    </dxf>
  </rfmt>
  <rcc rId="2821" sId="1" numFmtId="4">
    <oc r="E80">
      <v>928424.26</v>
    </oc>
    <nc r="E80">
      <v>299692.01</v>
    </nc>
  </rcc>
  <rfmt sheetId="1" sqref="E80">
    <dxf>
      <fill>
        <patternFill patternType="solid">
          <bgColor theme="5" tint="0.59999389629810485"/>
        </patternFill>
      </fill>
    </dxf>
  </rfmt>
  <rfmt sheetId="1" sqref="B80:C80">
    <dxf>
      <fill>
        <patternFill patternType="solid">
          <bgColor theme="5" tint="0.59999389629810485"/>
        </patternFill>
      </fill>
    </dxf>
  </rfmt>
  <rcc rId="2822" sId="1" numFmtId="4">
    <oc r="E81">
      <v>1064453.47</v>
    </oc>
    <nc r="E81">
      <v>333284.28999999998</v>
    </nc>
  </rcc>
  <rfmt sheetId="1" sqref="E81">
    <dxf>
      <fill>
        <patternFill patternType="solid">
          <bgColor theme="5" tint="0.59999389629810485"/>
        </patternFill>
      </fill>
    </dxf>
  </rfmt>
  <rfmt sheetId="1" sqref="B81:C81">
    <dxf>
      <fill>
        <patternFill patternType="solid">
          <bgColor theme="5" tint="0.59999389629810485"/>
        </patternFill>
      </fill>
    </dxf>
  </rfmt>
  <rcc rId="2823" sId="1" numFmtId="4">
    <oc r="E84">
      <v>921946.13</v>
    </oc>
    <nc r="E84">
      <v>298227.71000000002</v>
    </nc>
  </rcc>
  <rfmt sheetId="1" sqref="E84">
    <dxf>
      <fill>
        <patternFill patternType="solid">
          <bgColor theme="5" tint="0.59999389629810485"/>
        </patternFill>
      </fill>
    </dxf>
  </rfmt>
  <rfmt sheetId="1" sqref="B84:C84">
    <dxf>
      <fill>
        <patternFill patternType="solid">
          <bgColor theme="5" tint="0.59999389629810485"/>
        </patternFill>
      </fill>
    </dxf>
  </rfmt>
  <rcc rId="2824" sId="1" numFmtId="4">
    <oc r="E85">
      <v>930212.8</v>
    </oc>
    <nc r="E85">
      <v>297051.26</v>
    </nc>
  </rcc>
  <rfmt sheetId="1" sqref="E85">
    <dxf>
      <fill>
        <patternFill patternType="solid">
          <bgColor theme="5" tint="0.59999389629810485"/>
        </patternFill>
      </fill>
    </dxf>
  </rfmt>
  <rfmt sheetId="1" sqref="B85:C85">
    <dxf>
      <fill>
        <patternFill patternType="solid">
          <bgColor theme="5" tint="0.59999389629810485"/>
        </patternFill>
      </fill>
    </dxf>
  </rfmt>
  <rcc rId="2825" sId="1" numFmtId="4">
    <oc r="E86">
      <v>1513207.02</v>
    </oc>
    <nc r="E86">
      <v>343919.3</v>
    </nc>
  </rcc>
  <rfmt sheetId="1" sqref="E86">
    <dxf>
      <fill>
        <patternFill patternType="solid">
          <bgColor theme="5" tint="0.59999389629810485"/>
        </patternFill>
      </fill>
    </dxf>
  </rfmt>
  <rfmt sheetId="1" sqref="B86:C86">
    <dxf>
      <fill>
        <patternFill patternType="solid">
          <bgColor theme="5" tint="0.59999389629810485"/>
        </patternFill>
      </fill>
    </dxf>
  </rfmt>
  <rcc rId="2826" sId="1" numFmtId="4">
    <oc r="E87">
      <v>917317.76</v>
    </oc>
    <nc r="E87">
      <v>299003.94</v>
    </nc>
  </rcc>
  <rfmt sheetId="1" sqref="E87">
    <dxf>
      <fill>
        <patternFill patternType="solid">
          <bgColor theme="5" tint="0.59999389629810485"/>
        </patternFill>
      </fill>
    </dxf>
  </rfmt>
  <rfmt sheetId="1" sqref="B87:C87">
    <dxf>
      <fill>
        <patternFill patternType="solid">
          <bgColor theme="5" tint="0.59999389629810485"/>
        </patternFill>
      </fill>
    </dxf>
  </rfmt>
  <rcc rId="2827" sId="1" numFmtId="4">
    <oc r="E88">
      <v>924280.28</v>
    </oc>
    <nc r="E88">
      <v>296381.53000000003</v>
    </nc>
  </rcc>
  <rfmt sheetId="1" sqref="E88">
    <dxf>
      <fill>
        <patternFill patternType="solid">
          <bgColor theme="5" tint="0.59999389629810485"/>
        </patternFill>
      </fill>
    </dxf>
  </rfmt>
  <rfmt sheetId="1" sqref="B88:C88">
    <dxf>
      <fill>
        <patternFill patternType="solid">
          <bgColor theme="5" tint="0.59999389629810485"/>
        </patternFill>
      </fill>
    </dxf>
  </rfmt>
  <rcc rId="2828" sId="1" numFmtId="4">
    <oc r="E92">
      <v>1474559.02</v>
    </oc>
    <nc r="E92">
      <v>371158.21</v>
    </nc>
  </rcc>
  <rfmt sheetId="1" sqref="E92">
    <dxf>
      <fill>
        <patternFill patternType="solid">
          <bgColor theme="5" tint="0.59999389629810485"/>
        </patternFill>
      </fill>
    </dxf>
  </rfmt>
  <rfmt sheetId="1" sqref="B92:C92">
    <dxf>
      <fill>
        <patternFill patternType="solid">
          <bgColor theme="5" tint="0.59999389629810485"/>
        </patternFill>
      </fill>
    </dxf>
  </rfmt>
  <rcc rId="2829" sId="1" numFmtId="4">
    <oc r="E93">
      <v>983493.67</v>
    </oc>
    <nc r="E93">
      <v>302580.65999999997</v>
    </nc>
  </rcc>
  <rfmt sheetId="1" sqref="E93">
    <dxf>
      <fill>
        <patternFill patternType="solid">
          <bgColor theme="5" tint="0.59999389629810485"/>
        </patternFill>
      </fill>
    </dxf>
  </rfmt>
  <rfmt sheetId="1" sqref="B93:C93">
    <dxf>
      <fill>
        <patternFill patternType="solid">
          <bgColor theme="5" tint="0.59999389629810485"/>
        </patternFill>
      </fill>
    </dxf>
  </rfmt>
  <rcc rId="2830" sId="1" numFmtId="4">
    <oc r="E94">
      <v>573700.47</v>
    </oc>
    <nc r="E94">
      <v>169416.52</v>
    </nc>
  </rcc>
  <rfmt sheetId="1" sqref="E94">
    <dxf>
      <fill>
        <patternFill patternType="solid">
          <bgColor theme="5" tint="0.59999389629810485"/>
        </patternFill>
      </fill>
    </dxf>
  </rfmt>
  <rfmt sheetId="1" sqref="B94:C95">
    <dxf>
      <fill>
        <patternFill patternType="solid">
          <bgColor theme="5" tint="0.59999389629810485"/>
        </patternFill>
      </fill>
    </dxf>
  </rfmt>
  <rcc rId="2831" sId="1" numFmtId="4">
    <oc r="E95">
      <v>431063.22</v>
    </oc>
    <nc r="E95">
      <v>132380.82999999999</v>
    </nc>
  </rcc>
  <rfmt sheetId="1" sqref="E95">
    <dxf>
      <fill>
        <patternFill patternType="solid">
          <bgColor theme="5" tint="0.59999389629810485"/>
        </patternFill>
      </fill>
    </dxf>
  </rfmt>
  <rcc rId="2832" sId="1" numFmtId="4">
    <oc r="E96">
      <v>433297.02</v>
    </oc>
    <nc r="E96">
      <v>132277.63</v>
    </nc>
  </rcc>
  <rfmt sheetId="1" sqref="E96">
    <dxf>
      <fill>
        <patternFill patternType="solid">
          <bgColor theme="5" tint="0.59999389629810485"/>
        </patternFill>
      </fill>
    </dxf>
  </rfmt>
  <rfmt sheetId="1" sqref="B96:C96">
    <dxf>
      <fill>
        <patternFill patternType="solid">
          <bgColor theme="5" tint="0.59999389629810485"/>
        </patternFill>
      </fill>
    </dxf>
  </rfmt>
  <rcc rId="2833" sId="1" numFmtId="4">
    <oc r="E97">
      <v>574267.98</v>
    </oc>
    <nc r="E97">
      <v>170480.61</v>
    </nc>
  </rcc>
  <rfmt sheetId="1" sqref="B97:C97">
    <dxf>
      <fill>
        <patternFill patternType="solid">
          <bgColor theme="5" tint="0.59999389629810485"/>
        </patternFill>
      </fill>
    </dxf>
  </rfmt>
  <rfmt sheetId="1" sqref="E97">
    <dxf>
      <fill>
        <patternFill patternType="solid">
          <bgColor theme="5" tint="0.59999389629810485"/>
        </patternFill>
      </fill>
    </dxf>
  </rfmt>
  <rcc rId="2834" sId="1" numFmtId="4">
    <oc r="E99">
      <v>1350485.03</v>
    </oc>
    <nc r="E99">
      <v>365051.99</v>
    </nc>
  </rcc>
  <rfmt sheetId="1" sqref="E99">
    <dxf>
      <fill>
        <patternFill patternType="solid">
          <bgColor theme="5" tint="0.59999389629810485"/>
        </patternFill>
      </fill>
    </dxf>
  </rfmt>
  <rfmt sheetId="1" sqref="B99:C99">
    <dxf>
      <fill>
        <patternFill patternType="solid">
          <bgColor theme="5" tint="0.59999389629810485"/>
        </patternFill>
      </fill>
    </dxf>
  </rfmt>
  <rcv guid="{9595E341-47B0-4869-BE47-43740FED65BC}" action="delete"/>
  <rdn rId="0" localSheetId="1" customView="1" name="Z_9595E341_47B0_4869_BE47_43740FED65BC_.wvu.FilterData" hidden="1" oldHidden="1">
    <formula>'2020-2022'!$A$7:$S$2058</formula>
    <oldFormula>'2020-2022'!$A$7:$S$2058</oldFormula>
  </rdn>
  <rdn rId="0" localSheetId="2" customView="1" name="Z_9595E341_47B0_4869_BE47_43740FED65BC_.wvu.FilterData" hidden="1" oldHidden="1">
    <formula>Примечания!$A$2:$G$3</formula>
    <oldFormula>Примечания!$A$2:$G$2</oldFormula>
  </rdn>
  <rcv guid="{9595E341-47B0-4869-BE47-43740FED65BC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2" sId="1" numFmtId="4">
    <oc r="A1023">
      <v>207</v>
    </oc>
    <nc r="A1023"/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3" sId="2">
    <nc r="E39" t="inlineStr">
      <is>
        <t>ул. 60 лет Октября, д. 7</t>
      </is>
    </nc>
  </rcc>
  <rcc rId="3464" sId="2">
    <nc r="F39">
      <v>1249537.8</v>
    </nc>
  </rc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5" sId="2">
    <nc r="B40" t="inlineStr">
      <is>
        <t>+</t>
      </is>
    </nc>
  </rcc>
  <rcc rId="3466" sId="2">
    <nc r="C40">
      <v>2021</v>
    </nc>
  </rcc>
  <rcc rId="3467" sId="2">
    <nc r="D40" t="inlineStr">
      <is>
        <t>Нижневартовск</t>
      </is>
    </nc>
  </rcc>
  <rcc rId="3468" sId="2">
    <nc r="E40" t="inlineStr">
      <is>
        <t>ул. 60 лет Октября, д. 7</t>
      </is>
    </nc>
  </rcc>
  <rcc rId="3469" sId="2">
    <nc r="F40">
      <v>1249537.8</v>
    </nc>
  </rcc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0" sId="1" numFmtId="4">
    <oc r="A302">
      <v>207</v>
    </oc>
    <nc r="A302"/>
  </rcc>
  <rrc rId="3471" sId="1" ref="A302:XFD302" action="deleteRow">
    <rfmt sheetId="1" xfDxf="1" sqref="A302:XFD302" start="0" length="0">
      <dxf>
        <font>
          <color auto="1"/>
        </font>
      </dxf>
    </rfmt>
    <rfmt sheetId="1" sqref="A302" start="0" length="0">
      <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302" t="inlineStr">
        <is>
          <t>ул. 60 лет Октября, д. 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">
        <f>ROUND(SUM(D302+E302+F302+G302+H302+I302+J302+K302+M302+O302+P302+Q302+R302+S302),2)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2">
        <f>ROUND((F302+G302+H302+I302+J302+K302+M302+O302+P302+Q302+R302+S302)*0.0214,2)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302">
        <v>1223357.94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0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72" sId="2">
    <nc r="B39" t="inlineStr">
      <is>
        <t>-</t>
      </is>
    </nc>
  </rcc>
  <rcc rId="3473" sId="2">
    <nc r="C39">
      <v>2020</v>
    </nc>
  </rcc>
  <rcc rId="3474" sId="2">
    <nc r="D39" t="inlineStr">
      <is>
        <t>Нижневартовск</t>
      </is>
    </nc>
  </rcc>
  <rcc rId="3475" sId="2">
    <nc r="G39" t="inlineStr">
      <is>
        <t>Перенос с 2020 по COVID (33/01-сд-2014 от 26.11.2020)</t>
      </is>
    </nc>
  </rcc>
  <rcc rId="3476" sId="2">
    <nc r="G40" t="inlineStr">
      <is>
        <t>Перенос с 2020 по COVID (33/01-сд-2014 от 26.11.2020)</t>
      </is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7" sId="2">
    <nc r="B41" t="inlineStr">
      <is>
        <t>+</t>
      </is>
    </nc>
  </rcc>
  <rcc rId="3478" sId="2">
    <nc r="C41">
      <v>2021</v>
    </nc>
  </rcc>
  <rcc rId="3479" sId="2">
    <nc r="D41" t="inlineStr">
      <is>
        <t>Радужный</t>
      </is>
    </nc>
  </rcc>
  <rcc rId="3480" sId="2">
    <nc r="E41" t="inlineStr">
      <is>
        <t>мкр. 1-й, д. 14</t>
      </is>
    </nc>
  </rcc>
  <rcc rId="3481" sId="2">
    <nc r="F41">
      <v>5354173.49</v>
    </nc>
  </rcc>
  <rcc rId="3482" sId="2" xfDxf="1" dxf="1">
    <nc r="G41" t="inlineStr">
      <is>
        <t>Перенос с 2020 по COVID (33/01-сд-2014 от 26.11.2020)</t>
      </is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42" start="0" length="0">
    <dxf>
      <font>
        <sz val="11"/>
        <color theme="1"/>
        <name val="Calibri"/>
        <scheme val="minor"/>
      </font>
    </dxf>
  </rfmt>
  <rfmt sheetId="2" sqref="C42" start="0" length="0">
    <dxf>
      <font>
        <sz val="11"/>
        <color theme="1"/>
        <name val="Calibri"/>
        <scheme val="minor"/>
      </font>
    </dxf>
  </rfmt>
  <rfmt sheetId="2" sqref="D42" start="0" length="0">
    <dxf>
      <font>
        <sz val="11"/>
        <color theme="1"/>
        <name val="Calibri"/>
        <scheme val="minor"/>
      </font>
    </dxf>
  </rfmt>
  <rfmt sheetId="2" sqref="E42" start="0" length="0">
    <dxf>
      <font>
        <sz val="11"/>
        <color theme="1"/>
        <name val="Calibri"/>
        <scheme val="minor"/>
      </font>
      <alignment wrapText="0" readingOrder="0"/>
    </dxf>
  </rfmt>
  <rfmt sheetId="2" sqref="F42" start="0" length="0">
    <dxf>
      <font>
        <sz val="11"/>
        <color theme="1"/>
        <name val="Calibri"/>
        <scheme val="minor"/>
      </font>
    </dxf>
  </rfmt>
  <rfmt sheetId="2" sqref="G42" start="0" length="0">
    <dxf>
      <font>
        <sz val="11"/>
        <color theme="1"/>
        <name val="Calibri"/>
        <scheme val="minor"/>
      </font>
      <alignment wrapText="0" readingOrder="0"/>
    </dxf>
  </rfmt>
  <rfmt sheetId="2" sqref="A42" start="0" length="0">
    <dxf>
      <border>
        <left style="thin">
          <color indexed="64"/>
        </left>
      </border>
    </dxf>
  </rfmt>
  <rfmt sheetId="2" sqref="G42" start="0" length="0">
    <dxf>
      <border>
        <right style="thin">
          <color indexed="64"/>
        </right>
      </border>
    </dxf>
  </rfmt>
  <rfmt sheetId="2" sqref="A42:G42" start="0" length="0">
    <dxf>
      <border>
        <bottom style="thin">
          <color indexed="64"/>
        </bottom>
      </border>
    </dxf>
  </rfmt>
  <rfmt sheetId="2" sqref="A42:G4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A43:A63" start="0" length="0">
    <dxf>
      <border>
        <left style="thin">
          <color indexed="64"/>
        </left>
      </border>
    </dxf>
  </rfmt>
  <rfmt sheetId="2" sqref="G43:G63" start="0" length="0">
    <dxf>
      <border>
        <right style="thin">
          <color indexed="64"/>
        </right>
      </border>
    </dxf>
  </rfmt>
  <rfmt sheetId="2" sqref="A63:G63" start="0" length="0">
    <dxf>
      <border>
        <bottom style="thin">
          <color indexed="64"/>
        </bottom>
      </border>
    </dxf>
  </rfmt>
  <rfmt sheetId="2" sqref="A43:G6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483" sId="2">
    <nc r="A42">
      <v>40</v>
    </nc>
  </rcc>
  <rcc rId="3484" sId="2">
    <nc r="A43">
      <v>41</v>
    </nc>
  </rcc>
  <rcc rId="3485" sId="2">
    <nc r="A44">
      <v>42</v>
    </nc>
  </rcc>
  <rcv guid="{C2BC3CC9-5A33-4838-B0C9-765C41E09E42}" action="delete"/>
  <rdn rId="0" localSheetId="1" customView="1" name="Z_C2BC3CC9_5A33_4838_B0C9_765C41E09E42_.wvu.FilterData" hidden="1" oldHidden="1">
    <formula>'2020-2022'!$A$7:$S$2080</formula>
    <oldFormula>'2020-2022'!$A$7:$S$2080</oldFormula>
  </rdn>
  <rdn rId="0" localSheetId="2" customView="1" name="Z_C2BC3CC9_5A33_4838_B0C9_765C41E09E42_.wvu.FilterData" hidden="1" oldHidden="1">
    <formula>Примечания!$A$2:$G$41</formula>
    <oldFormula>Примечания!$A$2:$G$33</oldFormula>
  </rdn>
  <rcv guid="{C2BC3CC9-5A33-4838-B0C9-765C41E09E42}" action="add"/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88" sId="1" ref="A1058:XFD1058" action="insertRow"/>
  <rfmt sheetId="1" sqref="A1058:XFD1058">
    <dxf>
      <fill>
        <patternFill patternType="solid">
          <bgColor rgb="FFFFFF00"/>
        </patternFill>
      </fill>
    </dxf>
  </rfmt>
  <rfmt sheetId="1" sqref="A1058" start="0" length="0">
    <dxf>
      <numFmt numFmtId="1" formatCode="0"/>
      <fill>
        <patternFill patternType="none">
          <bgColor indexed="65"/>
        </patternFill>
      </fill>
      <alignment wrapText="0"/>
    </dxf>
  </rfmt>
  <rcc rId="3489" sId="1" odxf="1" dxf="1">
    <nc r="B1058" t="inlineStr">
      <is>
        <t>ул. Мира, д. 34А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90" sId="1" odxf="1" dxf="1">
    <nc r="C1058">
      <f>ROUND(SUM(D1058+E1058+F1058+G1058+H1058+I1058+J1058+K1058+M1058+O1058+P1058+Q1058+R1058+S1058),2)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91" sId="1" odxf="1" dxf="1">
    <nc r="D1058">
      <f>ROUND((F1058+G1058+H1058+I1058+J1058+K1058+M1058+O1058+P1058+Q1058+R1058+S1058)*0.0214,2)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058" start="0" length="0">
    <dxf>
      <fill>
        <patternFill patternType="none">
          <bgColor indexed="65"/>
        </patternFill>
      </fill>
    </dxf>
  </rfmt>
  <rfmt sheetId="1" sqref="F1058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G1058" start="0" length="0">
    <dxf>
      <fill>
        <patternFill patternType="none">
          <bgColor indexed="65"/>
        </patternFill>
      </fill>
      <border outline="0">
        <left/>
      </border>
    </dxf>
  </rfmt>
  <rfmt sheetId="1" sqref="H1058" start="0" length="0">
    <dxf>
      <fill>
        <patternFill patternType="none">
          <bgColor indexed="65"/>
        </patternFill>
      </fill>
    </dxf>
  </rfmt>
  <rfmt sheetId="1" sqref="I1058" start="0" length="0">
    <dxf>
      <fill>
        <patternFill patternType="none">
          <bgColor indexed="65"/>
        </patternFill>
      </fill>
    </dxf>
  </rfmt>
  <rcc rId="3492" sId="1" odxf="1" dxf="1" numFmtId="4">
    <nc r="J1058">
      <v>891731.14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K1058" start="0" length="0">
    <dxf>
      <fill>
        <patternFill patternType="none">
          <bgColor indexed="65"/>
        </patternFill>
      </fill>
    </dxf>
  </rfmt>
  <rfmt sheetId="1" sqref="L1058" start="0" length="0">
    <dxf>
      <fill>
        <patternFill patternType="none">
          <bgColor indexed="65"/>
        </patternFill>
      </fill>
    </dxf>
  </rfmt>
  <rfmt sheetId="1" sqref="M1058" start="0" length="0">
    <dxf>
      <fill>
        <patternFill patternType="none">
          <bgColor indexed="65"/>
        </patternFill>
      </fill>
    </dxf>
  </rfmt>
  <rfmt sheetId="1" sqref="N1058" start="0" length="0">
    <dxf>
      <fill>
        <patternFill patternType="none">
          <bgColor indexed="65"/>
        </patternFill>
      </fill>
    </dxf>
  </rfmt>
  <rfmt sheetId="1" sqref="O1058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P1058" start="0" length="0">
    <dxf>
      <fill>
        <patternFill patternType="none">
          <bgColor indexed="65"/>
        </patternFill>
      </fill>
    </dxf>
  </rfmt>
  <rfmt sheetId="1" sqref="Q1058" start="0" length="0">
    <dxf>
      <fill>
        <patternFill patternType="none">
          <bgColor indexed="65"/>
        </patternFill>
      </fill>
    </dxf>
  </rfmt>
  <rfmt sheetId="1" sqref="R1058" start="0" length="0">
    <dxf>
      <fill>
        <patternFill patternType="none">
          <bgColor indexed="65"/>
        </patternFill>
      </fill>
    </dxf>
  </rfmt>
  <rfmt sheetId="1" sqref="S1058" start="0" length="0">
    <dxf>
      <fill>
        <patternFill patternType="none">
          <bgColor indexed="65"/>
        </patternFill>
      </fill>
    </dxf>
  </rfmt>
  <rfmt sheetId="1" sqref="T1058" start="0" length="0">
    <dxf>
      <fill>
        <patternFill patternType="none">
          <bgColor indexed="65"/>
        </patternFill>
      </fill>
    </dxf>
  </rfmt>
  <rfmt sheetId="1" sqref="A1058:XFD1058" start="0" length="0">
    <dxf>
      <fill>
        <patternFill patternType="none">
          <bgColor indexed="65"/>
        </patternFill>
      </fill>
    </dxf>
  </rfmt>
  <rfmt sheetId="1" sqref="A1058:XFD1058">
    <dxf>
      <fill>
        <patternFill patternType="solid">
          <bgColor rgb="FFFFFF00"/>
        </patternFill>
      </fill>
    </dxf>
  </rfmt>
  <rcc rId="3493" sId="1" numFmtId="4">
    <oc r="A1056">
      <v>230</v>
    </oc>
    <nc r="A1056"/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42" start="0" length="0">
    <dxf>
      <font>
        <name val="Times New Roman"/>
        <family val="1"/>
        <charset val="204"/>
        <scheme val="none"/>
      </font>
      <border outline="0">
        <top style="thin">
          <color indexed="64"/>
        </top>
      </border>
    </dxf>
  </rfmt>
  <rfmt sheetId="2" sqref="C42" start="0" length="0">
    <dxf>
      <font>
        <name val="Times New Roman"/>
        <family val="1"/>
        <charset val="204"/>
        <scheme val="none"/>
      </font>
      <border outline="0">
        <top style="thin">
          <color indexed="64"/>
        </top>
      </border>
    </dxf>
  </rfmt>
  <rfmt sheetId="2" sqref="D42" start="0" length="0">
    <dxf>
      <font>
        <name val="Times New Roman"/>
        <family val="1"/>
        <charset val="204"/>
        <scheme val="none"/>
      </font>
      <border outline="0">
        <top style="thin">
          <color indexed="64"/>
        </top>
      </border>
    </dxf>
  </rfmt>
  <rcc rId="3494" sId="2" odxf="1" dxf="1">
    <nc r="E42" t="inlineStr">
      <is>
        <t>ул. Мира, д. 34А</t>
      </is>
    </nc>
    <ndxf>
      <font>
        <name val="Times New Roman"/>
        <family val="1"/>
        <charset val="204"/>
        <scheme val="none"/>
      </font>
      <alignment wrapText="1"/>
      <border outline="0">
        <top style="thin">
          <color indexed="64"/>
        </top>
      </border>
    </ndxf>
  </rcc>
  <rcc rId="3495" sId="2" odxf="1" dxf="1">
    <nc r="F42">
      <v>910814.19</v>
    </nc>
    <ndxf>
      <font>
        <name val="Times New Roman"/>
        <family val="1"/>
        <charset val="204"/>
        <scheme val="none"/>
      </font>
      <border outline="0">
        <top style="thin">
          <color indexed="64"/>
        </top>
      </border>
    </ndxf>
  </rcc>
  <rfmt sheetId="2" sqref="G42" start="0" length="0">
    <dxf>
      <font>
        <name val="Times New Roman"/>
        <family val="1"/>
        <charset val="204"/>
        <scheme val="none"/>
      </font>
      <alignment wrapText="1"/>
      <border outline="0">
        <top style="thin">
          <color indexed="64"/>
        </top>
      </border>
    </dxf>
  </rfmt>
  <rfmt sheetId="2" sqref="B43" start="0" length="0">
    <dxf>
      <border outline="0">
        <top style="thin">
          <color indexed="64"/>
        </top>
      </border>
    </dxf>
  </rfmt>
  <rfmt sheetId="2" sqref="C43" start="0" length="0">
    <dxf>
      <border outline="0">
        <top style="thin">
          <color indexed="64"/>
        </top>
      </border>
    </dxf>
  </rfmt>
  <rfmt sheetId="2" sqref="D43" start="0" length="0">
    <dxf>
      <border outline="0">
        <top style="thin">
          <color indexed="64"/>
        </top>
      </border>
    </dxf>
  </rfmt>
  <rfmt sheetId="2" sqref="E43" start="0" length="0">
    <dxf>
      <border outline="0">
        <top style="thin">
          <color indexed="64"/>
        </top>
      </border>
    </dxf>
  </rfmt>
  <rfmt sheetId="2" sqref="F43" start="0" length="0">
    <dxf>
      <border outline="0">
        <top style="thin">
          <color indexed="64"/>
        </top>
      </border>
    </dxf>
  </rfmt>
  <rfmt sheetId="2" sqref="G43" start="0" length="0">
    <dxf>
      <border outline="0">
        <top style="thin">
          <color indexed="64"/>
        </top>
      </border>
    </dxf>
  </rfmt>
  <rcc rId="3496" sId="2">
    <nc r="E43" t="inlineStr">
      <is>
        <t>ул. Мира, д. 34А</t>
      </is>
    </nc>
  </rcc>
  <rcc rId="3497" sId="2">
    <nc r="F43">
      <v>910814.19</v>
    </nc>
  </rcc>
  <rcc rId="3498" sId="2">
    <nc r="B42" t="inlineStr">
      <is>
        <t>-</t>
      </is>
    </nc>
  </rcc>
  <rcc rId="3499" sId="2">
    <nc r="C42">
      <v>2020</v>
    </nc>
  </rcc>
  <rcc rId="3500" sId="2">
    <nc r="B43" t="inlineStr">
      <is>
        <t>+</t>
      </is>
    </nc>
  </rcc>
  <rcc rId="3501" sId="2">
    <nc r="C43">
      <v>2021</v>
    </nc>
  </rcc>
  <rcc rId="3502" sId="2">
    <nc r="D42" t="inlineStr">
      <is>
        <t>Нижневартовск</t>
      </is>
    </nc>
  </rcc>
  <rcc rId="3503" sId="2">
    <nc r="D43" t="inlineStr">
      <is>
        <t>Нижневартовск</t>
      </is>
    </nc>
  </rcc>
  <rcc rId="3504" sId="2" odxf="1" dxf="1">
    <nc r="G42" t="inlineStr">
      <is>
        <t>Перенос с 2020 по COVID (33/01-сд-2014 от 26.11.2020)</t>
      </is>
    </nc>
    <ndxf>
      <font>
        <name val="Times New Roman"/>
        <family val="1"/>
        <charset val="204"/>
        <scheme val="none"/>
      </font>
    </ndxf>
  </rcc>
  <rcc rId="3505" sId="2" odxf="1" dxf="1">
    <nc r="G43" t="inlineStr">
      <is>
        <t>Перенос с 2020 по COVID (33/01-сд-2014 от 26.11.2020)</t>
      </is>
    </nc>
    <ndxf>
      <font>
        <name val="Times New Roman"/>
        <family val="1"/>
        <charset val="204"/>
        <scheme val="none"/>
      </font>
    </ndxf>
  </rcc>
  <rrc rId="3506" sId="1" ref="A275:XFD275" action="deleteRow">
    <rfmt sheetId="1" xfDxf="1" sqref="A275:XFD275" start="0" length="0">
      <dxf>
        <font>
          <color auto="1"/>
        </font>
      </dxf>
    </rfmt>
    <rcc rId="0" sId="1" dxf="1" numFmtId="4">
      <nc r="A275">
        <v>234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5" t="inlineStr">
        <is>
          <t>ул. Мира, д. 34А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">
        <f>ROUND(SUM(D275+E275+F275+G275+H275+I275+J275+K275+M275+O275+P275+Q275+R275+S275),2)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5">
        <f>ROUND((F275+G275+H275+I275+J275+K275+M275+O275+P275+Q275+R275+S275)*0.0214,2)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75">
        <v>891731.14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7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07" sId="1" ref="A1074:XFD1074" action="insertRow"/>
  <rfmt sheetId="1" sqref="A1074" start="0" length="0">
    <dxf>
      <fill>
        <patternFill patternType="none">
          <bgColor indexed="65"/>
        </patternFill>
      </fill>
    </dxf>
  </rfmt>
  <rcc rId="3508" sId="1" odxf="1" dxf="1">
    <nc r="B1074" t="inlineStr">
      <is>
        <t>ул. Нефтяников, д. 68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509" sId="1" odxf="1" dxf="1">
    <nc r="C1074">
      <f>ROUND(SUM(D1074+E1074+F1074+G1074+H1074+I1074+J1074+K1074+M1074+O1074+P1074+Q1074+R1074+S1074),2)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510" sId="1" odxf="1" dxf="1">
    <nc r="D1074">
      <f>ROUND((F1074+G1074+H1074+I1074+J1074+K1074+M1074+O1074+P1074+Q1074+R1074+S1074)*0.0214,2)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074" start="0" length="0">
    <dxf>
      <fill>
        <patternFill patternType="none">
          <bgColor indexed="65"/>
        </patternFill>
      </fill>
    </dxf>
  </rfmt>
  <rfmt sheetId="1" sqref="F1074" start="0" length="0">
    <dxf>
      <fill>
        <patternFill patternType="none">
          <bgColor indexed="65"/>
        </patternFill>
      </fill>
    </dxf>
  </rfmt>
  <rfmt sheetId="1" sqref="G1074" start="0" length="0">
    <dxf>
      <fill>
        <patternFill patternType="none">
          <bgColor indexed="65"/>
        </patternFill>
      </fill>
    </dxf>
  </rfmt>
  <rcc rId="3511" sId="1" odxf="1" dxf="1" numFmtId="4">
    <nc r="H1074">
      <v>151952.04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fmt sheetId="1" sqref="I1074" start="0" length="0">
    <dxf>
      <fill>
        <patternFill patternType="none">
          <bgColor indexed="65"/>
        </patternFill>
      </fill>
    </dxf>
  </rfmt>
  <rfmt sheetId="1" sqref="J1074" start="0" length="0">
    <dxf>
      <fill>
        <patternFill patternType="none">
          <bgColor indexed="65"/>
        </patternFill>
      </fill>
    </dxf>
  </rfmt>
  <rfmt sheetId="1" sqref="K1074" start="0" length="0">
    <dxf>
      <fill>
        <patternFill patternType="none">
          <bgColor indexed="65"/>
        </patternFill>
      </fill>
    </dxf>
  </rfmt>
  <rfmt sheetId="1" sqref="L1074" start="0" length="0">
    <dxf>
      <fill>
        <patternFill patternType="none">
          <bgColor indexed="65"/>
        </patternFill>
      </fill>
    </dxf>
  </rfmt>
  <rfmt sheetId="1" sqref="M1074" start="0" length="0">
    <dxf>
      <fill>
        <patternFill patternType="none">
          <bgColor indexed="65"/>
        </patternFill>
      </fill>
    </dxf>
  </rfmt>
  <rfmt sheetId="1" sqref="N1074" start="0" length="0">
    <dxf>
      <fill>
        <patternFill patternType="none">
          <bgColor indexed="65"/>
        </patternFill>
      </fill>
    </dxf>
  </rfmt>
  <rfmt sheetId="1" sqref="O1074" start="0" length="0">
    <dxf>
      <fill>
        <patternFill patternType="none">
          <bgColor indexed="65"/>
        </patternFill>
      </fill>
    </dxf>
  </rfmt>
  <rfmt sheetId="1" sqref="P1074" start="0" length="0">
    <dxf>
      <fill>
        <patternFill patternType="none">
          <bgColor indexed="65"/>
        </patternFill>
      </fill>
    </dxf>
  </rfmt>
  <rfmt sheetId="1" sqref="Q1074" start="0" length="0">
    <dxf>
      <fill>
        <patternFill patternType="none">
          <bgColor indexed="65"/>
        </patternFill>
      </fill>
    </dxf>
  </rfmt>
  <rfmt sheetId="1" sqref="R1074" start="0" length="0">
    <dxf>
      <fill>
        <patternFill patternType="none">
          <bgColor indexed="65"/>
        </patternFill>
      </fill>
    </dxf>
  </rfmt>
  <rfmt sheetId="1" sqref="S1074" start="0" length="0">
    <dxf>
      <fill>
        <patternFill patternType="none">
          <bgColor indexed="65"/>
        </patternFill>
      </fill>
    </dxf>
  </rfmt>
  <rfmt sheetId="1" sqref="T1074" start="0" length="0">
    <dxf>
      <fill>
        <patternFill patternType="none">
          <bgColor indexed="65"/>
        </patternFill>
      </fill>
    </dxf>
  </rfmt>
  <rfmt sheetId="1" sqref="A1074:XFD1074" start="0" length="0">
    <dxf>
      <fill>
        <patternFill patternType="none">
          <bgColor indexed="65"/>
        </patternFill>
      </fill>
    </dxf>
  </rfmt>
  <rfmt sheetId="1" sqref="A1074:XFD1074">
    <dxf>
      <fill>
        <patternFill patternType="solid">
          <bgColor rgb="FFFFFF00"/>
        </patternFill>
      </fill>
    </dxf>
  </rfmt>
  <rcc rId="3512" sId="2">
    <nc r="E44" t="inlineStr">
      <is>
        <t>ул. Нефтяников, д. 68</t>
      </is>
    </nc>
  </rcc>
  <rcc rId="3513" sId="2">
    <nc r="F44">
      <v>155203.81</v>
    </nc>
  </rcc>
  <rcc rId="3514" sId="2">
    <nc r="E45" t="inlineStr">
      <is>
        <t>ул. Нефтяников, д. 68</t>
      </is>
    </nc>
  </rcc>
  <rcc rId="3515" sId="2">
    <nc r="F45">
      <v>155203.81</v>
    </nc>
  </rcc>
  <rcc rId="3516" sId="2">
    <nc r="B44" t="inlineStr">
      <is>
        <t>-</t>
      </is>
    </nc>
  </rcc>
  <rcc rId="3517" sId="2">
    <nc r="C44">
      <v>2020</v>
    </nc>
  </rcc>
  <rcc rId="3518" sId="2">
    <nc r="D44" t="inlineStr">
      <is>
        <t>Нижневартовск</t>
      </is>
    </nc>
  </rcc>
  <rcc rId="3519" sId="2">
    <nc r="B45" t="inlineStr">
      <is>
        <t>+</t>
      </is>
    </nc>
  </rcc>
  <rcc rId="3520" sId="2">
    <nc r="C45">
      <v>2021</v>
    </nc>
  </rcc>
  <rcc rId="3521" sId="2">
    <nc r="D45" t="inlineStr">
      <is>
        <t>Нижневартовск</t>
      </is>
    </nc>
  </rcc>
  <rcc rId="3522" sId="2" odxf="1" dxf="1">
    <nc r="G44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  <rcc rId="3523" sId="2" odxf="1" dxf="1">
    <nc r="G45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  <rfmt sheetId="2" sqref="A42" start="0" length="0">
    <dxf>
      <border outline="0">
        <top style="thin">
          <color indexed="64"/>
        </top>
      </border>
    </dxf>
  </rfmt>
  <rfmt sheetId="2" sqref="A43" start="0" length="0">
    <dxf>
      <border outline="0">
        <top style="thin">
          <color indexed="64"/>
        </top>
      </border>
    </dxf>
  </rfmt>
  <rcc rId="3524" sId="2">
    <nc r="A45">
      <v>43</v>
    </nc>
  </rcc>
  <rcc rId="3525" sId="2">
    <nc r="A46">
      <v>44</v>
    </nc>
  </rcc>
  <rcc rId="3526" sId="2">
    <nc r="A47">
      <v>45</v>
    </nc>
  </rcc>
  <rcc rId="3527" sId="2">
    <nc r="A48">
      <v>46</v>
    </nc>
  </rcc>
  <rcc rId="3528" sId="2">
    <nc r="A49">
      <v>47</v>
    </nc>
  </rcc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29" sId="1" ref="A255:XFD255" action="deleteRow">
    <rfmt sheetId="1" xfDxf="1" sqref="A255:XFD255" start="0" length="0">
      <dxf>
        <font>
          <color auto="1"/>
        </font>
      </dxf>
    </rfmt>
    <rcc rId="0" sId="1" dxf="1" numFmtId="4">
      <nc r="A255">
        <v>254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5" t="inlineStr">
        <is>
          <t>ул. Нефтяников, д. 68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">
        <f>ROUND(SUM(D255+E255+F255+G255+H255+I255+J255+K255+M255+O255+P255+Q255+R255+S255),2)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5">
        <f>ROUND((F255+G255+H255+I255+J255+K255+M255+O255+P255+Q255+R255+S255)*0.0214,2)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55">
        <v>151952.04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5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30" sId="1" ref="A1118:XFD1118" action="insertRow"/>
  <rrc rId="3531" sId="1" ref="A1118:XFD1118" action="insertRow"/>
  <rfmt sheetId="1" sqref="A1118" start="0" length="0">
    <dxf>
      <numFmt numFmtId="1" formatCode="0"/>
      <alignment wrapText="0"/>
    </dxf>
  </rfmt>
  <rcc rId="3532" sId="1">
    <nc r="B1118" t="inlineStr">
      <is>
        <t>ул. Чапаева, д. 67</t>
      </is>
    </nc>
  </rcc>
  <rcc rId="3533" sId="1">
    <nc r="C1118">
      <f>ROUND(SUM(D1118+E1118+F1118+G1118+H1118+I1118+J1118+K1118+M1118+O1118+P1118+Q1118+R1118+S1118),2)</f>
    </nc>
  </rcc>
  <rcc rId="3534" sId="1">
    <nc r="D1118">
      <f>ROUND((F1118+G1118+H1118+I1118+J1118+K1118+M1118+O1118+P1118+Q1118+R1118+S1118)*0.0214,2)</f>
    </nc>
  </rcc>
  <rfmt sheetId="1" sqref="F1118" start="0" length="0">
    <dxf>
      <numFmt numFmtId="4" formatCode="#,##0.00"/>
      <alignment wrapText="0"/>
    </dxf>
  </rfmt>
  <rcc rId="3535" sId="1" odxf="1" dxf="1" numFmtId="4">
    <nc r="H1118">
      <v>546766.68000000005</v>
    </nc>
    <odxf>
      <numFmt numFmtId="166" formatCode="#\ ###\ ###\ ##0.00"/>
      <alignment wrapText="1"/>
    </odxf>
    <ndxf>
      <numFmt numFmtId="4" formatCode="#,##0.00"/>
      <alignment wrapText="0"/>
    </ndxf>
  </rcc>
  <rfmt sheetId="1" sqref="I1118" start="0" length="0">
    <dxf>
      <numFmt numFmtId="4" formatCode="#,##0.00"/>
      <alignment wrapText="0"/>
    </dxf>
  </rfmt>
  <rfmt sheetId="1" sqref="J1118" start="0" length="0">
    <dxf>
      <numFmt numFmtId="4" formatCode="#,##0.00"/>
      <alignment wrapText="0"/>
    </dxf>
  </rfmt>
  <rfmt sheetId="1" sqref="Q1118" start="0" length="0">
    <dxf>
      <border outline="0">
        <left/>
      </border>
    </dxf>
  </rfmt>
  <rfmt sheetId="1" sqref="A1119" start="0" length="0">
    <dxf>
      <numFmt numFmtId="1" formatCode="0"/>
      <alignment wrapText="0"/>
    </dxf>
  </rfmt>
  <rcc rId="3536" sId="1">
    <nc r="B1119" t="inlineStr">
      <is>
        <t>ул. Чапаева, д. 69</t>
      </is>
    </nc>
  </rcc>
  <rcc rId="3537" sId="1">
    <nc r="C1119">
      <f>ROUND(SUM(D1119+E1119+F1119+G1119+H1119+I1119+J1119+K1119+M1119+O1119+P1119+Q1119+R1119+S1119),2)</f>
    </nc>
  </rcc>
  <rcc rId="3538" sId="1">
    <nc r="D1119">
      <f>ROUND((F1119+G1119+H1119+I1119+J1119+K1119+M1119+O1119+P1119+Q1119+R1119+S1119)*0.0214,2)</f>
    </nc>
  </rcc>
  <rfmt sheetId="1" sqref="F1119" start="0" length="0">
    <dxf>
      <numFmt numFmtId="4" formatCode="#,##0.00"/>
      <alignment wrapText="0"/>
    </dxf>
  </rfmt>
  <rcc rId="3539" sId="1" odxf="1" dxf="1" numFmtId="4">
    <nc r="H1119">
      <v>654149.71</v>
    </nc>
    <odxf>
      <numFmt numFmtId="166" formatCode="#\ ###\ ###\ ##0.00"/>
      <alignment wrapText="1"/>
    </odxf>
    <ndxf>
      <numFmt numFmtId="4" formatCode="#,##0.00"/>
      <alignment wrapText="0"/>
    </ndxf>
  </rcc>
  <rfmt sheetId="1" sqref="I1119" start="0" length="0">
    <dxf>
      <numFmt numFmtId="4" formatCode="#,##0.00"/>
      <alignment wrapText="0"/>
    </dxf>
  </rfmt>
  <rfmt sheetId="1" sqref="J1119" start="0" length="0">
    <dxf>
      <numFmt numFmtId="4" formatCode="#,##0.00"/>
      <alignment wrapText="0"/>
    </dxf>
  </rfmt>
  <rfmt sheetId="1" sqref="Q1119" start="0" length="0">
    <dxf>
      <border outline="0">
        <left/>
      </border>
    </dxf>
  </rfmt>
  <rfmt sheetId="1" sqref="A1118:XFD1119">
    <dxf>
      <fill>
        <patternFill patternType="solid">
          <bgColor rgb="FFFFFF0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37" sId="1" ref="A1337:XFD1337" action="insertRow"/>
  <rcc rId="2838" sId="1">
    <nc r="B1337" t="inlineStr">
      <is>
        <t>г. Советский, ул. Гагарина, д. 75</t>
      </is>
    </nc>
  </rcc>
  <rfmt sheetId="1" sqref="A1337:XFD1337">
    <dxf>
      <fill>
        <patternFill patternType="solid">
          <bgColor rgb="FFFFFF00"/>
        </patternFill>
      </fill>
    </dxf>
  </rfmt>
  <rfmt sheetId="1" sqref="C1337" start="0" length="0">
    <dxf>
      <fill>
        <patternFill patternType="none">
          <bgColor indexed="65"/>
        </patternFill>
      </fill>
    </dxf>
  </rfmt>
  <rcc rId="2839" sId="1">
    <nc r="C1337">
      <f>ROUND(SUM(D1337+E1337+F1337+G1337+H1337+I1337+J1337+K1337+M1337+O1337+P1337+Q1337+R1337+S1337),2)</f>
    </nc>
  </rcc>
  <rfmt sheetId="1" sqref="A1337:XFD1337">
    <dxf>
      <fill>
        <patternFill>
          <bgColor rgb="FFFFFF00"/>
        </patternFill>
      </fill>
    </dxf>
  </rfmt>
  <rcc rId="2840" sId="1" odxf="1" dxf="1">
    <nc r="D1337">
      <f>ROUND((F1337+G1337+H1337+I1337+J1337+K1337+M1337+O1337+P1337+Q1337+R1337+S1337)*0.0214,2)</f>
    </nc>
    <odxf>
      <numFmt numFmtId="164" formatCode="#,##0.00_р_."/>
      <fill>
        <patternFill patternType="solid">
          <bgColor rgb="FFFFFF00"/>
        </patternFill>
      </fill>
    </odxf>
    <ndxf>
      <numFmt numFmtId="4" formatCode="#,##0.00"/>
      <fill>
        <patternFill patternType="none">
          <bgColor indexed="65"/>
        </patternFill>
      </fill>
    </ndxf>
  </rcc>
  <rcc rId="2841" sId="1" odxf="1" dxf="1" numFmtId="4">
    <nc r="K1337">
      <v>303104.17</v>
    </nc>
    <odxf>
      <fill>
        <patternFill patternType="solid">
          <bgColor rgb="FFFFFF00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/>
      </border>
    </ndxf>
  </rcc>
  <rcc rId="2842" sId="1" numFmtId="4">
    <oc r="K624">
      <v>303104.17</v>
    </oc>
    <nc r="K624"/>
  </rcc>
  <rcc rId="2843" sId="1">
    <oc r="D624">
      <f>ROUND((F624+G624+H624+I624+J624+K624+M624+O624+P624+Q624+R624+S624)*0.0214,2)</f>
    </oc>
    <nc r="D624"/>
  </rcc>
  <rfmt sheetId="1" sqref="A1337:XFD1337">
    <dxf>
      <fill>
        <patternFill>
          <bgColor rgb="FFFFFF00"/>
        </patternFill>
      </fill>
    </dxf>
  </rfmt>
  <rcc rId="2844" sId="2">
    <nc r="E4" t="inlineStr">
      <is>
        <t>г. Советский, ул. Гагарина, д. 75</t>
      </is>
    </nc>
  </rcc>
  <rcc rId="2845" sId="2">
    <nc r="F4">
      <v>309590.59999999998</v>
    </nc>
  </rcc>
  <rcc rId="2846" sId="2">
    <nc r="A4">
      <v>2</v>
    </nc>
  </rcc>
  <rcc rId="2847" sId="2">
    <nc r="B4" t="inlineStr">
      <is>
        <t>+</t>
      </is>
    </nc>
  </rcc>
  <rcc rId="2848" sId="2">
    <nc r="C4">
      <v>2021</v>
    </nc>
  </rcc>
  <rcc rId="2849" sId="2">
    <nc r="D4" t="inlineStr">
      <is>
        <t>Советский район</t>
      </is>
    </nc>
  </rcc>
  <rcc rId="2850" sId="2">
    <nc r="G4" t="inlineStr">
      <is>
        <t>Перенос с 2020 по COVID ()</t>
      </is>
    </nc>
  </rcc>
  <rdn rId="0" localSheetId="1" customView="1" name="Z_C2BC3CC9_5A33_4838_B0C9_765C41E09E42_.wvu.FilterData" hidden="1" oldHidden="1">
    <formula>'2020-2022'!$A$7:$S$2059</formula>
  </rdn>
  <rdn rId="0" localSheetId="2" customView="1" name="Z_C2BC3CC9_5A33_4838_B0C9_765C41E09E42_.wvu.FilterData" hidden="1" oldHidden="1">
    <formula>Примечания!$A$2:$G$3</formula>
  </rdn>
  <rcv guid="{C2BC3CC9-5A33-4838-B0C9-765C41E09E42}" action="add"/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0" sId="2">
    <nc r="E46" t="inlineStr">
      <is>
        <t>ул. Чапаева, д. 67</t>
      </is>
    </nc>
  </rcc>
  <rcc rId="3541" sId="2">
    <nc r="F46">
      <v>558467.49</v>
    </nc>
  </rcc>
  <rcc rId="3542" sId="2">
    <nc r="E47" t="inlineStr">
      <is>
        <t>ул. Чапаева, д. 69</t>
      </is>
    </nc>
  </rcc>
  <rcc rId="3543" sId="2">
    <nc r="F47">
      <v>668148.51</v>
    </nc>
  </rcc>
  <rcc rId="3544" sId="2">
    <nc r="B46" t="inlineStr">
      <is>
        <t>+</t>
      </is>
    </nc>
  </rcc>
  <rcc rId="3545" sId="2">
    <nc r="C46">
      <v>2021</v>
    </nc>
  </rcc>
  <rcc rId="3546" sId="2">
    <nc r="D46" t="inlineStr">
      <is>
        <t>Нижневартовск</t>
      </is>
    </nc>
  </rcc>
  <rcc rId="3547" sId="2">
    <nc r="B47" t="inlineStr">
      <is>
        <t>+</t>
      </is>
    </nc>
  </rcc>
  <rcc rId="3548" sId="2">
    <nc r="C47">
      <v>2021</v>
    </nc>
  </rcc>
  <rcc rId="3549" sId="2">
    <nc r="D47" t="inlineStr">
      <is>
        <t>Нижневартовск</t>
      </is>
    </nc>
  </rcc>
  <rcc rId="3550" sId="2" odxf="1" dxf="1">
    <nc r="G46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  <rcc rId="3551" sId="2" odxf="1" dxf="1">
    <nc r="G47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20">
    <dxf>
      <fill>
        <patternFill patternType="solid">
          <bgColor rgb="FFFFFF00"/>
        </patternFill>
      </fill>
    </dxf>
  </rfmt>
  <rcc rId="3552" sId="1" numFmtId="4">
    <oc r="H220">
      <v>546766.68000000005</v>
    </oc>
    <nc r="H220"/>
  </rcc>
  <rfmt sheetId="1" sqref="H219">
    <dxf>
      <fill>
        <patternFill patternType="solid">
          <bgColor rgb="FFFFFF00"/>
        </patternFill>
      </fill>
    </dxf>
  </rfmt>
  <rcc rId="3553" sId="1" numFmtId="4">
    <oc r="H219">
      <v>654149.71</v>
    </oc>
    <nc r="H219"/>
  </rcc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4" sId="1" numFmtId="4">
    <nc r="J1021">
      <v>253833.56</v>
    </nc>
  </rcc>
  <rfmt sheetId="1" sqref="J1021">
    <dxf>
      <fill>
        <patternFill patternType="solid">
          <bgColor rgb="FFFFFF00"/>
        </patternFill>
      </fill>
    </dxf>
  </rfmt>
  <rfmt sheetId="1" sqref="J299">
    <dxf>
      <fill>
        <patternFill patternType="solid">
          <bgColor rgb="FFFFFF00"/>
        </patternFill>
      </fill>
    </dxf>
  </rfmt>
  <rcc rId="3555" sId="1" numFmtId="4">
    <oc r="J299">
      <v>253833.56</v>
    </oc>
    <nc r="J299"/>
  </rcc>
  <rcc rId="3556" sId="1">
    <oc r="D299">
      <f>ROUND((F230+G230+H230+I230+J230+K230+M230+O230+P230+Q230+R230+S230)*0.0214,2)</f>
    </oc>
    <nc r="D299"/>
  </rcc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2:I82">
    <dxf>
      <fill>
        <patternFill patternType="solid">
          <bgColor rgb="FFFFFF00"/>
        </patternFill>
      </fill>
    </dxf>
  </rfmt>
  <rfmt sheetId="1" sqref="A82:XFD82">
    <dxf>
      <fill>
        <patternFill>
          <bgColor rgb="FFFFFF00"/>
        </patternFill>
      </fill>
    </dxf>
  </rfmt>
  <rrc rId="3557" sId="1" ref="A895:XFD895" action="insertRow"/>
  <rfmt sheetId="1" sqref="A895:XFD895">
    <dxf>
      <fill>
        <patternFill patternType="solid">
          <bgColor rgb="FFFFFF00"/>
        </patternFill>
      </fill>
    </dxf>
  </rfmt>
  <rrc rId="3558" sId="1" ref="A895:XFD895" action="insertRow"/>
  <rcc rId="3559" sId="1" odxf="1" dxf="1">
    <nc r="A895">
      <v>65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560" sId="1" odxf="1" dxf="1">
    <nc r="B895" t="inlineStr">
      <is>
        <t>ул. Парковая, д. 1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561" sId="1" odxf="1" dxf="1">
    <nc r="C895">
      <f>ROUND(SUM(D895+E895+F895+G895+H895+I895+J895+K895+M895+O895+P895+Q895+R895+S895),2)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562" sId="1" odxf="1" dxf="1">
    <nc r="D895">
      <f>ROUND((F895+G895+H895+I895+J895+K895+M895+O895+P895+Q895+R895+S895)*0.0214,2)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895" start="0" length="0">
    <dxf>
      <fill>
        <patternFill patternType="solid">
          <bgColor rgb="FFFFFF00"/>
        </patternFill>
      </fill>
    </dxf>
  </rfmt>
  <rfmt sheetId="1" sqref="F895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G895" start="0" length="0">
    <dxf>
      <fill>
        <patternFill patternType="solid">
          <bgColor rgb="FFFFFF00"/>
        </patternFill>
      </fill>
      <border outline="0">
        <left/>
      </border>
    </dxf>
  </rfmt>
  <rfmt sheetId="1" sqref="H895" start="0" length="0">
    <dxf>
      <fill>
        <patternFill patternType="solid">
          <bgColor rgb="FFFFFF00"/>
        </patternFill>
      </fill>
    </dxf>
  </rfmt>
  <rfmt sheetId="1" sqref="I895" start="0" length="0">
    <dxf>
      <fill>
        <patternFill patternType="solid">
          <bgColor rgb="FFFFFF00"/>
        </patternFill>
      </fill>
    </dxf>
  </rfmt>
  <rfmt sheetId="1" sqref="J895" start="0" length="0">
    <dxf>
      <fill>
        <patternFill patternType="solid">
          <bgColor rgb="FFFFFF00"/>
        </patternFill>
      </fill>
    </dxf>
  </rfmt>
  <rfmt sheetId="1" sqref="K895" start="0" length="0">
    <dxf>
      <fill>
        <patternFill patternType="solid">
          <bgColor rgb="FFFFFF00"/>
        </patternFill>
      </fill>
    </dxf>
  </rfmt>
  <rfmt sheetId="1" sqref="L895" start="0" length="0">
    <dxf>
      <fill>
        <patternFill patternType="solid">
          <bgColor rgb="FFFFFF00"/>
        </patternFill>
      </fill>
    </dxf>
  </rfmt>
  <rfmt sheetId="1" sqref="M895" start="0" length="0">
    <dxf>
      <fill>
        <patternFill patternType="solid">
          <bgColor rgb="FFFFFF00"/>
        </patternFill>
      </fill>
    </dxf>
  </rfmt>
  <rfmt sheetId="1" sqref="N895" start="0" length="0">
    <dxf>
      <fill>
        <patternFill patternType="solid">
          <bgColor rgb="FFFFFF00"/>
        </patternFill>
      </fill>
    </dxf>
  </rfmt>
  <rfmt sheetId="1" sqref="O895" start="0" length="0">
    <dxf>
      <fill>
        <patternFill patternType="solid">
          <bgColor rgb="FFFFFF00"/>
        </patternFill>
      </fill>
    </dxf>
  </rfmt>
  <rfmt sheetId="1" sqref="P895" start="0" length="0">
    <dxf>
      <fill>
        <patternFill patternType="solid">
          <bgColor rgb="FFFFFF00"/>
        </patternFill>
      </fill>
    </dxf>
  </rfmt>
  <rfmt sheetId="1" sqref="Q895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R895" start="0" length="0">
    <dxf>
      <fill>
        <patternFill patternType="solid">
          <bgColor rgb="FFFFFF00"/>
        </patternFill>
      </fill>
    </dxf>
  </rfmt>
  <rfmt sheetId="1" sqref="S895" start="0" length="0">
    <dxf>
      <fill>
        <patternFill patternType="solid">
          <bgColor rgb="FFFFFF00"/>
        </patternFill>
      </fill>
    </dxf>
  </rfmt>
  <rfmt sheetId="1" sqref="T895" start="0" length="0">
    <dxf>
      <fill>
        <patternFill patternType="solid">
          <bgColor rgb="FFFFFF00"/>
        </patternFill>
      </fill>
    </dxf>
  </rfmt>
  <rfmt sheetId="1" sqref="A895:XFD895" start="0" length="0">
    <dxf>
      <fill>
        <patternFill patternType="solid">
          <bgColor rgb="FFFFFF00"/>
        </patternFill>
      </fill>
    </dxf>
  </rfmt>
  <rcc rId="3563" sId="1" numFmtId="4">
    <oc r="G82">
      <v>5792194.7999999998</v>
    </oc>
    <nc r="G82">
      <v>2896097.4</v>
    </nc>
  </rcc>
  <rcc rId="3564" sId="1" numFmtId="4">
    <nc r="G895">
      <v>2896097.4</v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65" sId="1" ref="A1018:XFD1018" action="insertRow"/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6" sId="2">
    <nc r="A50">
      <v>48</v>
    </nc>
  </rcc>
  <rcc rId="3567" sId="2">
    <nc r="B48" t="inlineStr">
      <is>
        <t>+</t>
      </is>
    </nc>
  </rcc>
  <rcc rId="3568" sId="2">
    <nc r="C48">
      <v>2021</v>
    </nc>
  </rcc>
  <rcc rId="3569" sId="2">
    <nc r="D48" t="inlineStr">
      <is>
        <t>Лангепас</t>
      </is>
    </nc>
  </rcc>
  <rcc rId="3570" sId="2">
    <nc r="E48" t="inlineStr">
      <is>
        <t>ул Парковая,  д. 1</t>
      </is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1" sId="1" odxf="1" dxf="1" numFmtId="4">
    <nc r="A1018">
      <v>199</v>
    </nc>
    <odxf>
      <numFmt numFmtId="0" formatCode="General"/>
      <alignment wrapText="1"/>
    </odxf>
    <ndxf>
      <numFmt numFmtId="1" formatCode="0"/>
      <alignment wrapText="0"/>
    </ndxf>
  </rcc>
  <rcc rId="3572" sId="1" odxf="1" dxf="1">
    <nc r="B1018" t="inlineStr">
      <is>
        <t>пр-кт. Победы, д. 12</t>
      </is>
    </nc>
    <odxf>
      <numFmt numFmtId="2" formatCode="0.00"/>
      <alignment wrapText="0"/>
    </odxf>
    <ndxf>
      <numFmt numFmtId="0" formatCode="General"/>
      <alignment wrapText="1"/>
    </ndxf>
  </rcc>
  <rcc rId="3573" sId="1">
    <nc r="C1018">
      <f>ROUND(SUM(D1018+E1018+F1018+G1018+H1018+I1018+J1018+K1018+M1018+O1018+P1018+Q1018+R1018+S1018),2)</f>
    </nc>
  </rcc>
  <rcc rId="3574" sId="1">
    <nc r="D1018">
      <f>ROUND((F1018+G1018+H1018+I1018+J1018+K1018+M1018+O1018+P1018+Q1018+R1018+S1018)*0.0214,2)</f>
    </nc>
  </rcc>
  <rfmt sheetId="1" sqref="F1018" start="0" length="0">
    <dxf>
      <numFmt numFmtId="4" formatCode="#,##0.00"/>
      <alignment wrapText="0"/>
    </dxf>
  </rfmt>
  <rfmt sheetId="1" sqref="G1018" start="0" length="0">
    <dxf>
      <numFmt numFmtId="4" formatCode="#,##0.00"/>
      <alignment wrapText="0"/>
    </dxf>
  </rfmt>
  <rfmt sheetId="1" sqref="H1018" start="0" length="0">
    <dxf>
      <numFmt numFmtId="4" formatCode="#,##0.00"/>
      <alignment wrapText="0"/>
    </dxf>
  </rfmt>
  <rfmt sheetId="1" sqref="I1018" start="0" length="0">
    <dxf>
      <numFmt numFmtId="4" formatCode="#,##0.00"/>
      <alignment wrapText="0"/>
    </dxf>
  </rfmt>
  <rcc rId="3575" sId="1" odxf="1" dxf="1" numFmtId="4">
    <nc r="J1018">
      <v>378183.52</v>
    </nc>
    <odxf>
      <numFmt numFmtId="166" formatCode="#\ ###\ ###\ ##0.00"/>
      <alignment wrapText="1"/>
    </odxf>
    <ndxf>
      <numFmt numFmtId="4" formatCode="#,##0.00"/>
      <alignment wrapText="0"/>
    </ndxf>
  </rcc>
  <rfmt sheetId="1" sqref="O1018" start="0" length="0">
    <dxf>
      <numFmt numFmtId="166" formatCode="#\ ###\ ###\ ##0.00"/>
      <alignment wrapText="1"/>
    </dxf>
  </rfmt>
  <rfmt sheetId="1" sqref="Q1018" start="0" length="0">
    <dxf>
      <numFmt numFmtId="166" formatCode="#\ ###\ ###\ ##0.00"/>
      <alignment wrapText="1"/>
    </dxf>
  </rfmt>
  <rfmt sheetId="1" sqref="A1018:XFD1018">
    <dxf>
      <fill>
        <patternFill patternType="solid">
          <bgColor rgb="FFFFFF00"/>
        </patternFill>
      </fill>
    </dxf>
  </rfmt>
  <rrc rId="3576" sId="1" ref="A307:XFD307" action="deleteRow">
    <rfmt sheetId="1" xfDxf="1" sqref="A307:XFD307" start="0" length="0">
      <dxf>
        <font>
          <color auto="1"/>
        </font>
      </dxf>
    </rfmt>
    <rcc rId="0" sId="1" dxf="1" numFmtId="4">
      <nc r="A307">
        <v>199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7" t="inlineStr">
        <is>
          <t>пр-кт. Победы, д. 12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">
        <f>ROUND(SUM(D307+E307+F307+G307+H307+I307+J307+K307+M307+O307+P307+Q307+R307+S307),2)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7">
        <f>ROUND((F307+G307+H307+I307+J307+K307+M307+O307+P307+Q307+R307+S307)*0.0214,2)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07">
        <v>378183.52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0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0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77" sId="2">
    <nc r="F48">
      <v>386276.65</v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8" sId="2">
    <nc r="E49" t="inlineStr">
      <is>
        <t>пр-кт. Победы, д. 12</t>
      </is>
    </nc>
  </rcc>
  <rcc rId="3579" sId="2">
    <nc r="F49">
      <v>386276.65</v>
    </nc>
  </rcc>
  <rcc rId="3580" sId="2">
    <nc r="E50" t="inlineStr">
      <is>
        <t>пр-кт. Победы, д. 12</t>
      </is>
    </nc>
  </rcc>
  <rcc rId="3581" sId="2">
    <nc r="F50">
      <v>386276.65</v>
    </nc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2" sId="2">
    <nc r="G48" t="inlineStr">
      <is>
        <t>Перенос с 2020 по COVID (33/01-сд-2014 от 26.11.2020)</t>
      </is>
    </nc>
  </rcc>
  <rcc rId="3583" sId="2">
    <nc r="F48">
      <v>2958073.88</v>
    </nc>
  </rcc>
  <rcft rId="3577" sheetId="2"/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4" sId="2">
    <nc r="B49" t="inlineStr">
      <is>
        <t>-</t>
      </is>
    </nc>
  </rcc>
  <rcc rId="3585" sId="2">
    <nc r="C49">
      <v>2020</v>
    </nc>
  </rcc>
  <rcc rId="3586" sId="2">
    <nc r="B50" t="inlineStr">
      <is>
        <t>+</t>
      </is>
    </nc>
  </rcc>
  <rcc rId="3587" sId="2">
    <nc r="C50">
      <v>2021</v>
    </nc>
  </rcc>
  <rcc rId="3588" sId="2">
    <nc r="D49" t="inlineStr">
      <is>
        <t>Нижневартовск</t>
      </is>
    </nc>
  </rcc>
  <rcc rId="3589" sId="2">
    <nc r="D50" t="inlineStr">
      <is>
        <t>Нижневартовск</t>
      </is>
    </nc>
  </rcc>
  <rcc rId="3590" sId="2" odxf="1" dxf="1">
    <nc r="G49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  <rcc rId="3591" sId="2" odxf="1" dxf="1">
    <nc r="G50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29:XFD629">
    <dxf>
      <fill>
        <patternFill patternType="solid">
          <bgColor rgb="FFFFFF00"/>
        </patternFill>
      </fill>
    </dxf>
  </rfmt>
  <rrc rId="2853" sId="1" ref="A1340:XFD1340" action="insertRow"/>
  <rrc rId="2854" sId="1" ref="A1340:XFD1340" action="insertRow"/>
  <rcc rId="2855" sId="1" odxf="1" dxf="1">
    <nc r="A1340">
      <v>590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56" sId="1" odxf="1" dxf="1">
    <nc r="B1340" t="inlineStr">
      <is>
        <t>г. Советский, ул. Железнодорожная, д. 2</t>
      </is>
    </nc>
    <odxf>
      <numFmt numFmtId="2" formatCode="0.00"/>
      <fill>
        <patternFill patternType="none">
          <bgColor indexed="65"/>
        </patternFill>
      </fill>
      <border outline="0">
        <top style="thin">
          <color indexed="64"/>
        </top>
      </border>
    </odxf>
    <ndxf>
      <numFmt numFmtId="0" formatCode="General"/>
      <fill>
        <patternFill patternType="solid">
          <bgColor rgb="FFFFFF00"/>
        </patternFill>
      </fill>
      <border outline="0">
        <top/>
      </border>
    </ndxf>
  </rcc>
  <rcc rId="2857" sId="1" odxf="1" dxf="1">
    <nc r="C1340">
      <f>ROUND(SUM(D1340+E1340+F1340+G1340+H1340+I1340+J1340+K1340+M1340+O1340+Q1340+S1340),2)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58" sId="1" odxf="1" dxf="1">
    <nc r="D1340">
      <f>ROUND((F1340+G1340+H1340+I1340+J1340+K1340+M1340+O1340+Q1340+S1340)*0.0214,2)</f>
    </nc>
    <odxf>
      <numFmt numFmtId="164" formatCode="#,##0.00_р_.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E1340" start="0" length="0">
    <dxf>
      <fill>
        <patternFill patternType="solid">
          <bgColor rgb="FFFFFF00"/>
        </patternFill>
      </fill>
      <border outline="0">
        <top/>
      </border>
    </dxf>
  </rfmt>
  <rfmt sheetId="1" sqref="F1340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/>
      </border>
    </dxf>
  </rfmt>
  <rfmt sheetId="1" sqref="G1340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/>
      </border>
    </dxf>
  </rfmt>
  <rfmt sheetId="1" sqref="H1340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/>
      </border>
    </dxf>
  </rfmt>
  <rfmt sheetId="1" sqref="I1340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/>
      </border>
    </dxf>
  </rfmt>
  <rfmt sheetId="1" sqref="J1340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/>
      </border>
    </dxf>
  </rfmt>
  <rcc rId="2859" sId="1" odxf="1" dxf="1" numFmtId="4">
    <nc r="K1340">
      <v>468462.92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L1340" start="0" length="0">
    <dxf>
      <fill>
        <patternFill patternType="solid">
          <bgColor rgb="FFFFFF00"/>
        </patternFill>
      </fill>
      <border outline="0">
        <top/>
      </border>
    </dxf>
  </rfmt>
  <rfmt sheetId="1" sqref="M1340" start="0" length="0">
    <dxf>
      <fill>
        <patternFill patternType="solid">
          <bgColor rgb="FFFFFF00"/>
        </patternFill>
      </fill>
      <border outline="0">
        <top/>
      </border>
    </dxf>
  </rfmt>
  <rfmt sheetId="1" sqref="N1340" start="0" length="0">
    <dxf>
      <fill>
        <patternFill patternType="solid">
          <bgColor rgb="FFFFFF00"/>
        </patternFill>
      </fill>
      <border outline="0">
        <top/>
      </border>
    </dxf>
  </rfmt>
  <rfmt sheetId="1" sqref="O1340" start="0" length="0">
    <dxf>
      <fill>
        <patternFill patternType="solid">
          <bgColor rgb="FFFFFF00"/>
        </patternFill>
      </fill>
      <border outline="0">
        <top/>
      </border>
    </dxf>
  </rfmt>
  <rfmt sheetId="1" sqref="P1340" start="0" length="0">
    <dxf>
      <fill>
        <patternFill patternType="solid">
          <bgColor rgb="FFFFFF00"/>
        </patternFill>
      </fill>
      <border outline="0">
        <top/>
      </border>
    </dxf>
  </rfmt>
  <rfmt sheetId="1" sqref="Q1340" start="0" length="0">
    <dxf>
      <fill>
        <patternFill patternType="solid">
          <bgColor rgb="FFFFFF00"/>
        </patternFill>
      </fill>
      <border outline="0">
        <top/>
      </border>
    </dxf>
  </rfmt>
  <rfmt sheetId="1" sqref="R1340" start="0" length="0">
    <dxf>
      <fill>
        <patternFill patternType="solid">
          <bgColor rgb="FFFFFF00"/>
        </patternFill>
      </fill>
      <border outline="0">
        <top/>
      </border>
    </dxf>
  </rfmt>
  <rfmt sheetId="1" sqref="S1340" start="0" length="0">
    <dxf>
      <fill>
        <patternFill patternType="solid">
          <bgColor rgb="FFFFFF00"/>
        </patternFill>
      </fill>
      <border outline="0">
        <top/>
      </border>
    </dxf>
  </rfmt>
  <rfmt sheetId="1" sqref="T1340" start="0" length="0">
    <dxf>
      <fill>
        <patternFill patternType="solid">
          <bgColor rgb="FFFFFF00"/>
        </patternFill>
      </fill>
    </dxf>
  </rfmt>
  <rfmt sheetId="1" sqref="A1340:XFD1340" start="0" length="0">
    <dxf>
      <fill>
        <patternFill patternType="solid">
          <bgColor rgb="FFFFFF00"/>
        </patternFill>
      </fill>
    </dxf>
  </rfmt>
  <rcc rId="2860" sId="2">
    <nc r="E5" t="inlineStr">
      <is>
        <t>г. Советский, ул. Железнодорожная, д. 2</t>
      </is>
    </nc>
  </rcc>
  <rcc rId="2861" sId="2">
    <nc r="D5" t="inlineStr">
      <is>
        <t>Советский район</t>
      </is>
    </nc>
  </rcc>
  <rcc rId="2862" sId="2">
    <nc r="C5">
      <v>2020</v>
    </nc>
  </rcc>
  <rcc rId="2863" sId="2">
    <nc r="B5" t="inlineStr">
      <is>
        <t>-</t>
      </is>
    </nc>
  </rcc>
  <rcc rId="2864" sId="2">
    <nc r="A5">
      <v>3</v>
    </nc>
  </rcc>
  <rcc rId="2865" sId="2">
    <nc r="F5">
      <v>478488.03</v>
    </nc>
  </rcc>
  <rrc rId="2866" sId="1" ref="A629:XFD629" action="deleteRow">
    <rfmt sheetId="1" xfDxf="1" sqref="A629:XFD629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629">
        <v>590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9" t="inlineStr">
        <is>
          <t>г. Советский, ул. Железнодорожная,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29">
        <f>ROUND(SUM(D629+E629+F629+G629+H629+I629+J629+K629+M629+O629+Q629+S629),2)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9">
        <f>ROUND((F629+G629+H629+I629+J629+K629+M629+O629+Q629+S629)*0.0214,2)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K629">
        <v>468462.92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L62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2867" sId="1" ref="A1340:XFD1340" action="deleteRow">
    <rfmt sheetId="1" xfDxf="1" sqref="A1340:XFD1340" start="0" length="0">
      <dxf>
        <font>
          <color auto="1"/>
        </font>
      </dxf>
    </rfmt>
    <rfmt sheetId="1" sqref="A1340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40" start="0" length="0">
      <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0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868" sId="2">
    <nc r="B6" t="inlineStr">
      <is>
        <t>+</t>
      </is>
    </nc>
  </rcc>
  <rcc rId="2869" sId="2">
    <nc r="C6">
      <v>2021</v>
    </nc>
  </rcc>
  <rcc rId="2870" sId="2">
    <nc r="D6" t="inlineStr">
      <is>
        <t>Советский район</t>
      </is>
    </nc>
  </rcc>
  <rcc rId="2871" sId="2">
    <nc r="E6" t="inlineStr">
      <is>
        <t>г. Советский, ул. Железнодорожная, д. 2</t>
      </is>
    </nc>
  </rcc>
  <rcc rId="2872" sId="2">
    <nc r="F6">
      <v>478488.03</v>
    </nc>
  </rcc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2" sId="2">
    <nc r="A51">
      <v>49</v>
    </nc>
  </rcc>
  <rcc rId="3593" sId="2">
    <nc r="A52">
      <v>50</v>
    </nc>
  </rcc>
  <rcc rId="3594" sId="2">
    <nc r="A53">
      <v>51</v>
    </nc>
  </rcc>
  <rcc rId="3595" sId="2">
    <nc r="A54">
      <v>52</v>
    </nc>
  </rcc>
  <rcc rId="3596" sId="2">
    <nc r="A55">
      <v>53</v>
    </nc>
  </rcc>
  <rcc rId="3597" sId="2">
    <nc r="A56">
      <v>54</v>
    </nc>
  </rcc>
  <rcc rId="3598" sId="2">
    <nc r="A57">
      <v>55</v>
    </nc>
  </rcc>
  <rcc rId="3599" sId="2">
    <nc r="A58">
      <v>56</v>
    </nc>
  </rcc>
  <rcc rId="3600" sId="2">
    <nc r="A59">
      <v>57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3:XFD83">
    <dxf>
      <fill>
        <patternFill patternType="solid">
          <bgColor rgb="FFFFFF00"/>
        </patternFill>
      </fill>
    </dxf>
  </rfmt>
  <rcc rId="3601" sId="1" numFmtId="4">
    <oc r="G83">
      <v>5792194.7999999998</v>
    </oc>
    <nc r="G83">
      <v>2896097.4</v>
    </nc>
  </rcc>
  <rrc rId="3602" sId="1" ref="A895:XFD895" action="insertRow"/>
  <rcc rId="3603" sId="1">
    <nc r="A895">
      <v>66</v>
    </nc>
  </rcc>
  <rcc rId="3604" sId="1">
    <nc r="B895" t="inlineStr">
      <is>
        <t>ул. Парковая, д. 11</t>
      </is>
    </nc>
  </rcc>
  <rcc rId="3605" sId="1">
    <nc r="C895">
      <f>ROUND(SUM(D895+E895+F895+G895+H895+I895+J895+K895+M895+O895+P895+Q895+R895+S895),2)</f>
    </nc>
  </rcc>
  <rcc rId="3606" sId="1">
    <nc r="D895">
      <f>ROUND((F895+G895+H895+I895+J895+K895+M895+O895+P895+Q895+R895+S895)*0.0214,2)</f>
    </nc>
  </rcc>
  <rcc rId="3607" sId="1" numFmtId="4">
    <nc r="G895">
      <v>2896097.4</v>
    </nc>
  </rcc>
  <rfmt sheetId="1" sqref="O895" start="0" length="0">
    <dxf>
      <border outline="0">
        <left style="thin">
          <color indexed="64"/>
        </left>
      </border>
    </dxf>
  </rfmt>
  <rrc rId="3608" sId="1" ref="A896:XFD896" action="deleteRow">
    <rfmt sheetId="1" xfDxf="1" sqref="A896:XFD896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89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09" sId="2">
    <nc r="B51" t="inlineStr">
      <is>
        <t>+</t>
      </is>
    </nc>
  </rcc>
  <rcc rId="3610" sId="2">
    <nc r="C51">
      <v>2021</v>
    </nc>
  </rcc>
  <rcc rId="3611" sId="2">
    <nc r="D51" t="inlineStr">
      <is>
        <t>Лангепас</t>
      </is>
    </nc>
  </rcc>
  <rcc rId="3612" sId="2">
    <nc r="E51" t="inlineStr">
      <is>
        <t>ул. Парковая, д. 11</t>
      </is>
    </nc>
  </rcc>
  <rcc rId="3613" sId="2">
    <nc r="F51">
      <v>2958073.88</v>
    </nc>
  </rcc>
  <rcc rId="3614" sId="2">
    <nc r="G51" t="inlineStr">
      <is>
        <t>Перенос с 2020 по COVID (33/01-сд-2014 от 26.11.2020)</t>
      </is>
    </nc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15" sId="1" ref="A909:XFD909" action="insertRow"/>
  <rfmt sheetId="1" sqref="A909" start="0" length="0">
    <dxf>
      <numFmt numFmtId="1" formatCode="0"/>
      <alignment wrapText="0"/>
      <border outline="0">
        <right style="thin">
          <color indexed="64"/>
        </right>
      </border>
    </dxf>
  </rfmt>
  <rcc rId="3616" sId="1" odxf="1" dxf="1">
    <nc r="B909" t="inlineStr">
      <is>
        <t>ул. Чехова, д. 1, корп. 1</t>
      </is>
    </nc>
    <odxf>
      <border outline="0">
        <left/>
      </border>
    </odxf>
    <ndxf>
      <border outline="0">
        <left style="thin">
          <color indexed="64"/>
        </left>
      </border>
    </ndxf>
  </rcc>
  <rcc rId="3617" sId="1">
    <nc r="C909">
      <f>ROUND(SUM(D909+E909+F909+G909+H909+I909+J909+K909+M909+O909+P909+Q909+R909+S909),2)</f>
    </nc>
  </rcc>
  <rcc rId="3618" sId="1">
    <nc r="D909">
      <f>ROUND((F909+G909+H909+I909+J909+K909+M909+O909+P909+Q909+R909+S909)*0.0214,2)</f>
    </nc>
  </rcc>
  <rcc rId="3619" sId="1" odxf="1" dxf="1" numFmtId="4">
    <nc r="G909">
      <v>1148859.1000000001</v>
    </nc>
    <odxf>
      <border outline="0">
        <left style="thin">
          <color indexed="64"/>
        </left>
      </border>
    </odxf>
    <ndxf>
      <border outline="0">
        <left/>
      </border>
    </ndxf>
  </rcc>
  <rfmt sheetId="1" sqref="O909" start="0" length="0">
    <dxf>
      <numFmt numFmtId="166" formatCode="#\ ###\ ###\ ##0.00"/>
      <alignment wrapText="1"/>
    </dxf>
  </rfmt>
  <rfmt sheetId="1" sqref="Q909" start="0" length="0">
    <dxf>
      <border outline="0">
        <left style="thin">
          <color indexed="64"/>
        </left>
      </border>
    </dxf>
  </rfmt>
  <rfmt sheetId="1" sqref="A909:XFD909">
    <dxf>
      <fill>
        <patternFill patternType="solid">
          <bgColor rgb="FFFFFF00"/>
        </patternFill>
      </fill>
    </dxf>
  </rfmt>
  <rcc rId="3620" sId="2">
    <nc r="E52" t="inlineStr">
      <is>
        <t>ул. Чехова, д. 1, корп. 1</t>
      </is>
    </nc>
  </rcc>
  <rcc rId="3621" sId="2">
    <nc r="F52">
      <v>1173444.68</v>
    </nc>
  </rcc>
  <rcc rId="3622" sId="2">
    <nc r="E53" t="inlineStr">
      <is>
        <t>ул. Чехова, д. 1, корп. 1</t>
      </is>
    </nc>
  </rcc>
  <rcc rId="3623" sId="2">
    <nc r="F53">
      <v>1173444.68</v>
    </nc>
  </rcc>
  <rcc rId="3624" sId="2">
    <nc r="D52" t="inlineStr">
      <is>
        <t>Мегион</t>
      </is>
    </nc>
  </rcc>
  <rcc rId="3625" sId="2">
    <nc r="B52" t="inlineStr">
      <is>
        <t>-</t>
      </is>
    </nc>
  </rcc>
  <rcc rId="3626" sId="2">
    <nc r="B53" t="inlineStr">
      <is>
        <t>+</t>
      </is>
    </nc>
  </rcc>
  <rcc rId="3627" sId="2">
    <nc r="C52">
      <v>2020</v>
    </nc>
  </rcc>
  <rcc rId="3628" sId="2">
    <nc r="C53">
      <v>2021</v>
    </nc>
  </rcc>
  <rcc rId="3629" sId="2">
    <nc r="G52" t="inlineStr">
      <is>
        <t>Перенос с 2020 по COVID (33/01-сд-2014 от 26.11.2020)</t>
      </is>
    </nc>
  </rcc>
  <rcc rId="3630" sId="2">
    <nc r="G53" t="inlineStr">
      <is>
        <t>Перенос с 2020 по COVID (33/01-сд-2014 от 26.11.2020)</t>
      </is>
    </nc>
  </rcc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1" sId="2">
    <nc r="D53" t="inlineStr">
      <is>
        <t>Мегион</t>
      </is>
    </nc>
  </rc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32" sId="1" ref="A124:XFD124" action="deleteRow">
    <undo index="0" exp="area" dr="S104:S124" r="S125" sId="1"/>
    <undo index="0" exp="area" dr="R104:R124" r="R125" sId="1"/>
    <undo index="0" exp="area" dr="Q104:Q124" r="Q125" sId="1"/>
    <undo index="0" exp="area" dr="P104:P124" r="P125" sId="1"/>
    <undo index="0" exp="area" dr="O104:O124" r="O125" sId="1"/>
    <undo index="0" exp="area" dr="N104:N124" r="N125" sId="1"/>
    <undo index="0" exp="area" dr="M104:M124" r="M125" sId="1"/>
    <undo index="0" exp="area" dr="L104:L124" r="L125" sId="1"/>
    <undo index="0" exp="area" dr="K104:K124" r="K125" sId="1"/>
    <undo index="0" exp="area" dr="J104:J124" r="J125" sId="1"/>
    <undo index="0" exp="area" dr="I104:I124" r="I125" sId="1"/>
    <undo index="0" exp="area" dr="H104:H124" r="H125" sId="1"/>
    <undo index="0" exp="area" dr="G104:G124" r="G125" sId="1"/>
    <undo index="0" exp="area" dr="F104:F124" r="F125" sId="1"/>
    <undo index="0" exp="area" dr="E104:E124" r="E125" sId="1"/>
    <undo index="0" exp="area" dr="D104:D124" r="D125" sId="1"/>
    <rfmt sheetId="1" xfDxf="1" sqref="A124:XFD124" start="0" length="0">
      <dxf>
        <font>
          <color auto="1"/>
        </font>
      </dxf>
    </rfmt>
    <rcc rId="0" sId="1" dxf="1" numFmtId="4">
      <nc r="A124">
        <v>105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4" t="inlineStr">
        <is>
          <t>ул. Чехова, д. 1, корп. 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">
        <f>ROUND(SUM(D124+E124+F124+G124+H124+I124+J124+K124+M124+O124+P124+Q124+R124+S124),2)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4">
        <f>ROUND((F124+G124+H124+I124+J124+K124+M124+O124+P124+Q124+R124+S124)*0.0214,2)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4">
        <v>1148859.1000000001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33" sId="1" ref="A902:XFD902" action="insertRow"/>
  <rfmt sheetId="1" sqref="A902" start="0" length="0">
    <dxf>
      <numFmt numFmtId="1" formatCode="0"/>
      <alignment wrapText="0"/>
    </dxf>
  </rfmt>
  <rcc rId="3634" sId="1" odxf="1" dxf="1">
    <nc r="B902" t="inlineStr">
      <is>
        <t>ул. Ленина, д. 4, корп. 1</t>
      </is>
    </nc>
    <odxf>
      <numFmt numFmtId="0" formatCode="General"/>
    </odxf>
    <ndxf>
      <numFmt numFmtId="2" formatCode="0.00"/>
    </ndxf>
  </rcc>
  <rcc rId="3635" sId="1" odxf="1" dxf="1">
    <nc r="C902">
      <f>ROUND(SUM(D902+E902+F902+G902+H902+I902+J902+K902+M902+O902+P902+Q902+R902+S902),2)</f>
    </nc>
    <odxf>
      <border outline="0">
        <top/>
      </border>
    </odxf>
    <ndxf>
      <border outline="0">
        <top style="thin">
          <color indexed="64"/>
        </top>
      </border>
    </ndxf>
  </rcc>
  <rcc rId="3636" sId="1" numFmtId="4">
    <nc r="D902">
      <v>16677.46</v>
    </nc>
  </rcc>
  <rfmt sheetId="1" sqref="F902" start="0" length="0">
    <dxf>
      <numFmt numFmtId="4" formatCode="#,##0.00"/>
      <alignment wrapText="0"/>
    </dxf>
  </rfmt>
  <rfmt sheetId="1" sqref="H902" start="0" length="0">
    <dxf>
      <numFmt numFmtId="4" formatCode="#,##0.00"/>
      <alignment wrapText="0"/>
    </dxf>
  </rfmt>
  <rfmt sheetId="1" sqref="I902" start="0" length="0">
    <dxf>
      <numFmt numFmtId="4" formatCode="#,##0.00"/>
      <alignment wrapText="0"/>
    </dxf>
  </rfmt>
  <rcc rId="3637" sId="1" odxf="1" dxf="1" numFmtId="4">
    <nc r="J902">
      <v>817344</v>
    </nc>
    <odxf>
      <numFmt numFmtId="166" formatCode="#\ ###\ ###\ ##0.00"/>
      <alignment wrapText="1"/>
    </odxf>
    <ndxf>
      <numFmt numFmtId="4" formatCode="#,##0.00"/>
      <alignment wrapText="0"/>
    </ndxf>
  </rcc>
  <rfmt sheetId="1" sqref="O902" start="0" length="0">
    <dxf>
      <numFmt numFmtId="4" formatCode="#,##0.00"/>
      <alignment wrapText="0"/>
    </dxf>
  </rfmt>
  <rfmt sheetId="1" sqref="A902:XFD902">
    <dxf>
      <fill>
        <patternFill patternType="solid">
          <bgColor rgb="FFFFFF00"/>
        </patternFill>
      </fill>
    </dxf>
  </rfmt>
  <rcc rId="3638" sId="2">
    <nc r="E54" t="inlineStr">
      <is>
        <t>ул. Ленина, д. 4, корп. 1</t>
      </is>
    </nc>
  </rcc>
  <rcc rId="3639" sId="2">
    <nc r="F54">
      <v>834021.46</v>
    </nc>
  </rcc>
  <rcc rId="3640" sId="2">
    <nc r="B54" t="inlineStr">
      <is>
        <t>-</t>
      </is>
    </nc>
  </rcc>
  <rcc rId="3641" sId="2">
    <nc r="C54">
      <v>2020</v>
    </nc>
  </rcc>
  <rcc rId="3642" sId="2">
    <nc r="D54" t="inlineStr">
      <is>
        <t>Мегион</t>
      </is>
    </nc>
  </rcc>
  <rcc rId="3643" sId="2">
    <nc r="B55" t="inlineStr">
      <is>
        <t>+</t>
      </is>
    </nc>
  </rcc>
  <rcc rId="3644" sId="2">
    <nc r="C55">
      <v>2021</v>
    </nc>
  </rcc>
  <rcc rId="3645" sId="2">
    <nc r="D55" t="inlineStr">
      <is>
        <t>Мегион</t>
      </is>
    </nc>
  </rcc>
  <rcc rId="3646" sId="2">
    <nc r="E55" t="inlineStr">
      <is>
        <t>ул. Ленина, д. 4, корп. 1</t>
      </is>
    </nc>
  </rcc>
  <rcc rId="3647" sId="2">
    <nc r="F55">
      <v>834021.46</v>
    </nc>
  </rcc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8" sId="2">
    <nc r="G54" t="inlineStr">
      <is>
        <t>Перенос с 2020 по COVID (33/01-сд-2014 от 26.11.2020)</t>
      </is>
    </nc>
  </rcc>
  <rcc rId="3649" sId="2">
    <nc r="G55" t="inlineStr">
      <is>
        <t>Перенос с 2020 по COVID (33/01-сд-2014 от 26.11.2020)</t>
      </is>
    </nc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50" sId="1" ref="A110:XFD110" action="deleteRow">
    <rfmt sheetId="1" xfDxf="1" sqref="A110:XFD110" start="0" length="0">
      <dxf>
        <font>
          <color auto="1"/>
        </font>
      </dxf>
    </rfmt>
    <rcc rId="0" sId="1" dxf="1" numFmtId="4">
      <nc r="A110">
        <v>91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" t="inlineStr">
        <is>
          <t>ул. Ленина, д. 4, корп. 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">
        <f>ROUND(SUM(D110+E110+F110+G110+H110+I110+J110+K110+M110+O110+P110+Q110+R110+S110),2)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0">
        <v>16677.46</v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10">
        <v>817344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51" sId="1" ref="A903:XFD903" action="insertRow"/>
  <rfmt sheetId="1" sqref="A903" start="0" length="0">
    <dxf>
      <numFmt numFmtId="1" formatCode="0"/>
      <alignment wrapText="0"/>
    </dxf>
  </rfmt>
  <rcc rId="3652" sId="1">
    <nc r="B903" t="inlineStr">
      <is>
        <t>ул. Свободы, д. 29, корп. 2</t>
      </is>
    </nc>
  </rcc>
  <rcc rId="3653" sId="1" odxf="1" dxf="1">
    <nc r="C903">
      <f>ROUND(SUM(D903+E903+F903+G903+H903+I903+J903+K903+M903+O903+P903+Q903+R903+S903),2)</f>
    </nc>
    <odxf>
      <border outline="0">
        <top/>
      </border>
    </odxf>
    <ndxf>
      <border outline="0">
        <top style="thin">
          <color indexed="64"/>
        </top>
      </border>
    </ndxf>
  </rcc>
  <rcc rId="3654" sId="1">
    <nc r="D903">
      <f>ROUND((F903+G903+H903+I903+J903+K903+M903+O903+P903+Q903+R903+S903)*0.0214,2)</f>
    </nc>
  </rcc>
  <rfmt sheetId="1" sqref="F903" start="0" length="0">
    <dxf>
      <numFmt numFmtId="4" formatCode="#,##0.00"/>
      <alignment wrapText="0"/>
    </dxf>
  </rfmt>
  <rfmt sheetId="1" sqref="H903" start="0" length="0">
    <dxf>
      <numFmt numFmtId="4" formatCode="#,##0.00"/>
      <alignment wrapText="0"/>
    </dxf>
  </rfmt>
  <rfmt sheetId="1" sqref="I903" start="0" length="0">
    <dxf>
      <numFmt numFmtId="4" formatCode="#,##0.00"/>
      <alignment wrapText="0"/>
    </dxf>
  </rfmt>
  <rcc rId="3655" sId="1" odxf="1" dxf="1" numFmtId="4">
    <nc r="J903">
      <v>204488.8</v>
    </nc>
    <odxf>
      <numFmt numFmtId="166" formatCode="#\ ###\ ###\ ##0.00"/>
      <alignment wrapText="1"/>
    </odxf>
    <ndxf>
      <numFmt numFmtId="4" formatCode="#,##0.00"/>
      <alignment wrapText="0"/>
    </ndxf>
  </rcc>
  <rfmt sheetId="1" sqref="O903" start="0" length="0">
    <dxf>
      <numFmt numFmtId="4" formatCode="#,##0.00"/>
      <alignment wrapText="0"/>
    </dxf>
  </rfmt>
  <rfmt sheetId="1" sqref="Q903" start="0" length="0">
    <dxf>
      <border outline="0">
        <left style="thin">
          <color indexed="64"/>
        </left>
      </border>
    </dxf>
  </rfmt>
  <rfmt sheetId="1" sqref="A903:XFD903">
    <dxf>
      <fill>
        <patternFill patternType="solid">
          <bgColor rgb="FFFFFF00"/>
        </patternFill>
      </fill>
    </dxf>
  </rfmt>
  <rrc rId="3656" sId="1" ref="A113:XFD113" action="deleteRow">
    <rfmt sheetId="1" xfDxf="1" sqref="A113:XFD113" start="0" length="0">
      <dxf>
        <font>
          <color auto="1"/>
        </font>
      </dxf>
    </rfmt>
    <rcc rId="0" sId="1" dxf="1" numFmtId="4">
      <nc r="A113">
        <v>95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3" t="inlineStr">
        <is>
          <t>ул. Свободы, д. 29, корп. 2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">
        <f>ROUND(SUM(D113+E113+F113+G113+H113+I113+J113+K113+M113+O113+P113+Q113+R113+S113),2)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3">
        <f>ROUND((F113+G113+H113+I113+J113+K113+M113+O113+P113+Q113+R113+S113)*0.0214,2)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13">
        <v>204488.8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57" sId="2">
    <nc r="E56" t="inlineStr">
      <is>
        <t>ул. Свободы, д. 29, корп. 2</t>
      </is>
    </nc>
  </rcc>
  <rcc rId="3658" sId="2">
    <nc r="F56">
      <v>208864.86</v>
    </nc>
  </rcc>
  <rcc rId="3659" sId="2">
    <nc r="E57" t="inlineStr">
      <is>
        <t>ул. Свободы, д. 29, корп. 2</t>
      </is>
    </nc>
  </rcc>
  <rcc rId="3660" sId="2">
    <nc r="F57">
      <v>208864.86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" sId="1">
    <oc r="A26">
      <v>14</v>
    </oc>
    <nc r="A26">
      <v>13</v>
    </nc>
  </rcc>
  <rcc rId="243" sId="1">
    <oc r="A27">
      <v>15</v>
    </oc>
    <nc r="A27">
      <v>14</v>
    </nc>
  </rcc>
  <rcc rId="244" sId="1">
    <oc r="A28">
      <v>16</v>
    </oc>
    <nc r="A28">
      <v>15</v>
    </nc>
  </rcc>
  <rcc rId="245" sId="1">
    <oc r="A29">
      <v>17</v>
    </oc>
    <nc r="A29">
      <v>16</v>
    </nc>
  </rcc>
  <rcc rId="246" sId="1">
    <oc r="A30">
      <v>18</v>
    </oc>
    <nc r="A30">
      <v>17</v>
    </nc>
  </rcc>
  <rcc rId="247" sId="1">
    <oc r="A31">
      <v>19</v>
    </oc>
    <nc r="A31">
      <v>18</v>
    </nc>
  </rcc>
  <rcc rId="248" sId="1">
    <oc r="A32">
      <v>20</v>
    </oc>
    <nc r="A32">
      <v>19</v>
    </nc>
  </rcc>
  <rcc rId="249" sId="1">
    <oc r="A33">
      <v>21</v>
    </oc>
    <nc r="A33">
      <v>20</v>
    </nc>
  </rcc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61" sId="2">
    <nc r="B56" t="inlineStr">
      <is>
        <t>-</t>
      </is>
    </nc>
  </rcc>
  <rcc rId="3662" sId="2">
    <nc r="C56">
      <v>2020</v>
    </nc>
  </rcc>
  <rcc rId="3663" sId="2">
    <nc r="D56" t="inlineStr">
      <is>
        <t>Мегион</t>
      </is>
    </nc>
  </rcc>
  <rcc rId="3664" sId="2">
    <nc r="B57" t="inlineStr">
      <is>
        <t>+</t>
      </is>
    </nc>
  </rcc>
  <rcc rId="3665" sId="2">
    <nc r="C57">
      <v>2021</v>
    </nc>
  </rcc>
  <rcc rId="3666" sId="2">
    <nc r="D57" t="inlineStr">
      <is>
        <t>Мегион</t>
      </is>
    </nc>
  </rcc>
  <rcc rId="3667" sId="2">
    <nc r="G56" t="inlineStr">
      <is>
        <t>Перенос с 2020 по COVID (33/01-сд-2014 от 26.11.2020)</t>
      </is>
    </nc>
  </rcc>
  <rcc rId="3668" sId="2">
    <nc r="G57" t="inlineStr">
      <is>
        <t>Перенос с 2020 по COVID (33/01-сд-2014 от 26.11.2020)</t>
      </is>
    </nc>
  </rcc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91:XFD91">
    <dxf>
      <fill>
        <patternFill patternType="solid">
          <bgColor rgb="FFFFFF00"/>
        </patternFill>
      </fill>
    </dxf>
  </rfmt>
  <rrc rId="3669" sId="1" ref="A893:XFD893" action="insertRow"/>
  <rrc rId="3670" sId="1" ref="A893:XFD893" action="insertRow"/>
  <rcc rId="3671" sId="1">
    <nc r="A893">
      <v>74</v>
    </nc>
  </rcc>
  <rcc rId="3672" sId="1">
    <nc r="B893" t="inlineStr">
      <is>
        <t>ул. Парковая, д. 7А</t>
      </is>
    </nc>
  </rcc>
  <rcc rId="3673" sId="1">
    <nc r="C893">
      <f>ROUND(SUM(D893+E893+F893+G893+H893+I893+J893+K893+M893+O893+P893+Q893+R893+S893),2)</f>
    </nc>
  </rcc>
  <rcc rId="3674" sId="1">
    <nc r="D893">
      <f>ROUND((F893+G893+H893+I893+J893+K893+M893+O893+P893+Q893+R893+S893)*0.0214,2)</f>
    </nc>
  </rcc>
  <rfmt sheetId="1" sqref="F893" start="0" length="0">
    <dxf>
      <border outline="0">
        <left style="thin">
          <color indexed="64"/>
        </left>
      </border>
    </dxf>
  </rfmt>
  <rfmt sheetId="1" sqref="G893" start="0" length="0">
    <dxf>
      <border outline="0">
        <left style="thin">
          <color indexed="64"/>
        </left>
      </border>
    </dxf>
  </rfmt>
  <rfmt sheetId="1" sqref="H893" start="0" length="0">
    <dxf>
      <border outline="0">
        <left style="thin">
          <color indexed="64"/>
        </left>
      </border>
    </dxf>
  </rfmt>
  <rfmt sheetId="1" sqref="I893" start="0" length="0">
    <dxf>
      <border outline="0">
        <left style="thin">
          <color indexed="64"/>
        </left>
      </border>
    </dxf>
  </rfmt>
  <rfmt sheetId="1" sqref="J893" start="0" length="0">
    <dxf>
      <border outline="0">
        <left style="thin">
          <color indexed="64"/>
        </left>
      </border>
    </dxf>
  </rfmt>
  <rrc rId="3675" sId="1" ref="A894:XFD894" action="deleteRow">
    <rfmt sheetId="1" xfDxf="1" sqref="A894:XFD894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894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4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894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76" sId="1" numFmtId="4">
    <nc r="G893">
      <v>953727</v>
    </nc>
  </rcc>
  <rcc rId="3677" sId="1" numFmtId="4">
    <oc r="G91">
      <v>1907454</v>
    </oc>
    <nc r="G91">
      <v>953727</v>
    </nc>
  </rcc>
  <rcv guid="{C2BC3CC9-5A33-4838-B0C9-765C41E09E42}" action="delete"/>
  <rdn rId="0" localSheetId="1" customView="1" name="Z_C2BC3CC9_5A33_4838_B0C9_765C41E09E42_.wvu.FilterData" hidden="1" oldHidden="1">
    <formula>'2020-2022'!$A$7:$S$2085</formula>
    <oldFormula>'2020-2022'!$A$7:$S$2085</oldFormula>
  </rdn>
  <rdn rId="0" localSheetId="2" customView="1" name="Z_C2BC3CC9_5A33_4838_B0C9_765C41E09E42_.wvu.FilterData" hidden="1" oldHidden="1">
    <formula>Примечания!$A$2:$G$59</formula>
    <oldFormula>Примечания!$A$2:$G$41</oldFormula>
  </rdn>
  <rcv guid="{C2BC3CC9-5A33-4838-B0C9-765C41E09E42}" action="add"/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0" sId="2">
    <nc r="B58" t="inlineStr">
      <is>
        <t>+</t>
      </is>
    </nc>
  </rcc>
  <rcc rId="3681" sId="2">
    <nc r="C58">
      <v>2021</v>
    </nc>
  </rcc>
  <rcc rId="3682" sId="2">
    <nc r="D58" t="inlineStr">
      <is>
        <t>Лангепас</t>
      </is>
    </nc>
  </rcc>
  <rcc rId="3683" sId="2">
    <nc r="E58" t="inlineStr">
      <is>
        <t>ул. Парковая, д. 7А</t>
      </is>
    </nc>
  </rcc>
  <rcc rId="3684" sId="2">
    <nc r="F58">
      <v>974136.76</v>
    </nc>
  </rcc>
  <rcc rId="3685" sId="2">
    <nc r="G58" t="inlineStr">
      <is>
        <t>Перенос с 2020 по COVID (33/01-сд-2014 от 26.11.2020)</t>
      </is>
    </nc>
  </rcc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86" sId="1" ref="A908:XFD908" action="insertRow"/>
  <rfmt sheetId="1" sqref="A908" start="0" length="0">
    <dxf>
      <numFmt numFmtId="1" formatCode="0"/>
      <alignment wrapText="0"/>
    </dxf>
  </rfmt>
  <rcc rId="3687" sId="1">
    <nc r="B908" t="inlineStr">
      <is>
        <t>ул. Строителей, д. 3, корп. 2</t>
      </is>
    </nc>
  </rcc>
  <rcc rId="3688" sId="1" odxf="1" dxf="1">
    <nc r="C908">
      <f>ROUND(SUM(D908+E908+F908+G908+H908+I908+J908+K908+M908+O908+P908+Q908+R908+S908),2)</f>
    </nc>
    <odxf>
      <border outline="0">
        <top style="thin">
          <color indexed="64"/>
        </top>
      </border>
    </odxf>
    <ndxf>
      <border outline="0">
        <top/>
      </border>
    </ndxf>
  </rcc>
  <rcc rId="3689" sId="1">
    <nc r="D908">
      <f>ROUND((F908+G908+H908+I908+J908+K908+M908+O908+P908+Q908+R908+S908)*0.0214,2)</f>
    </nc>
  </rcc>
  <rfmt sheetId="1" sqref="F908" start="0" length="0">
    <dxf>
      <border outline="0">
        <left style="thin">
          <color indexed="64"/>
        </left>
      </border>
    </dxf>
  </rfmt>
  <rcc rId="3690" sId="1" odxf="1" dxf="1" numFmtId="4">
    <nc r="G908">
      <v>2918139.39</v>
    </nc>
    <odxf>
      <border outline="0">
        <left style="thin">
          <color indexed="64"/>
        </left>
      </border>
    </odxf>
    <ndxf>
      <border outline="0">
        <left/>
      </border>
    </ndxf>
  </rcc>
  <rcc rId="3691" sId="1" numFmtId="4">
    <nc r="H908">
      <v>703686.69</v>
    </nc>
  </rcc>
  <rcc rId="3692" sId="1" numFmtId="4">
    <nc r="I908">
      <v>254097.89</v>
    </nc>
  </rcc>
  <rcc rId="3693" sId="1" numFmtId="4">
    <nc r="J908">
      <v>446826.37</v>
    </nc>
  </rcc>
  <rfmt sheetId="1" sqref="O908" start="0" length="0">
    <dxf>
      <numFmt numFmtId="166" formatCode="#\ ###\ ###\ ##0.00"/>
      <alignment wrapText="1"/>
    </dxf>
  </rfmt>
  <rfmt sheetId="1" sqref="Q908" start="0" length="0">
    <dxf>
      <numFmt numFmtId="4" formatCode="#,##0.00"/>
      <alignment wrapText="0"/>
    </dxf>
  </rfmt>
  <rfmt sheetId="1" sqref="A908:XFD908">
    <dxf>
      <fill>
        <patternFill patternType="solid">
          <bgColor rgb="FFFFFF00"/>
        </patternFill>
      </fill>
    </dxf>
  </rfmt>
  <rrc rId="3694" sId="1" ref="A118:XFD118" action="deleteRow">
    <rfmt sheetId="1" xfDxf="1" sqref="A118:XFD118" start="0" length="0">
      <dxf>
        <font>
          <color auto="1"/>
        </font>
      </dxf>
    </rfmt>
    <rcc rId="0" sId="1" dxf="1" numFmtId="4">
      <nc r="A118">
        <v>101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" t="inlineStr">
        <is>
          <t>ул. Строителей, д. 3, корп. 2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">
        <f>ROUND(SUM(D118+E118+F118+G118+H118+I118+J118+K118+M118+O118+P118+Q118+R118+S118),2)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18">
        <f>ROUND((F118+G118+H118+I118+J118+K118+M118+O118+P118+Q118+R118+S118)*0.0214,2)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18">
        <v>2918139.39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8">
        <v>703686.69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8">
        <v>254097.89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8">
        <v>446826.37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95" sId="2">
    <nc r="E59" t="inlineStr">
      <is>
        <t>ул. Строителей, д. 3, корп. 2</t>
      </is>
    </nc>
  </rcc>
  <rcc rId="3696" sId="2">
    <nc r="F59">
      <v>4415257.2</v>
    </nc>
  </rcc>
  <rcc rId="3697" sId="2">
    <nc r="E60" t="inlineStr">
      <is>
        <t>ул. Строителей, д. 3, корп. 2</t>
      </is>
    </nc>
  </rcc>
  <rcc rId="3698" sId="2">
    <nc r="F60">
      <v>4415257.2</v>
    </nc>
  </rcc>
  <rcc rId="3699" sId="2">
    <nc r="B59" t="inlineStr">
      <is>
        <t>-</t>
      </is>
    </nc>
  </rcc>
  <rcc rId="3700" sId="2">
    <nc r="C59">
      <v>2020</v>
    </nc>
  </rcc>
  <rcc rId="3701" sId="2">
    <nc r="D59" t="inlineStr">
      <is>
        <t>Мегион</t>
      </is>
    </nc>
  </rcc>
  <rcc rId="3702" sId="2">
    <nc r="B60" t="inlineStr">
      <is>
        <t>+</t>
      </is>
    </nc>
  </rcc>
  <rcc rId="3703" sId="2">
    <nc r="C60">
      <v>2021</v>
    </nc>
  </rcc>
  <rcc rId="3704" sId="2">
    <nc r="D60" t="inlineStr">
      <is>
        <t>Мегион</t>
      </is>
    </nc>
  </rcc>
  <rcc rId="3705" sId="2">
    <nc r="G59" t="inlineStr">
      <is>
        <t>Перенос с 2020 по COVID (33/01-сд-2014 от 26.11.2020)</t>
      </is>
    </nc>
  </rcc>
  <rcc rId="3706" sId="2">
    <nc r="G60" t="inlineStr">
      <is>
        <t>Перенос с 2020 по COVID (33/01-сд-2014 от 26.11.2020)</t>
      </is>
    </nc>
  </rcc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07" sId="2">
    <nc r="A60">
      <v>58</v>
    </nc>
  </rcc>
  <rcc rId="3708" sId="2">
    <nc r="A61">
      <v>59</v>
    </nc>
  </rcc>
  <rcc rId="3709" sId="2">
    <nc r="A62">
      <v>60</v>
    </nc>
  </rcc>
  <rcc rId="3710" sId="2">
    <nc r="A63">
      <v>61</v>
    </nc>
  </rcc>
  <rrc rId="3711" sId="1" ref="A909:XFD909" action="insertRow"/>
  <rfmt sheetId="1" sqref="A909" start="0" length="0">
    <dxf>
      <numFmt numFmtId="1" formatCode="0"/>
      <alignment wrapText="0"/>
    </dxf>
  </rfmt>
  <rcc rId="3712" sId="1">
    <nc r="B909" t="inlineStr">
      <is>
        <t>ул. Сутормина, д. 4</t>
      </is>
    </nc>
  </rcc>
  <rcc rId="3713" sId="1" odxf="1" dxf="1">
    <nc r="C909">
      <f>ROUND(SUM(D909+E909+F909+G909+H909+I909+J909+K909+M909+O909+P909+Q909+R909+S909),2)</f>
    </nc>
    <odxf>
      <border outline="0">
        <top style="thin">
          <color indexed="64"/>
        </top>
      </border>
    </odxf>
    <ndxf>
      <border outline="0">
        <top/>
      </border>
    </ndxf>
  </rcc>
  <rcc rId="3714" sId="1">
    <nc r="D909">
      <f>ROUND((F909+G909+H909+I909+J909+K909+M909+O909+P909+Q909+R909+S909)*0.0214,2)</f>
    </nc>
  </rcc>
  <rfmt sheetId="1" sqref="F909" start="0" length="0">
    <dxf>
      <numFmt numFmtId="166" formatCode="#\ ###\ ###\ ##0.00"/>
      <alignment wrapText="1"/>
      <border outline="0">
        <left style="thin">
          <color indexed="64"/>
        </left>
      </border>
    </dxf>
  </rfmt>
  <rcc rId="3715" sId="1" numFmtId="4">
    <nc r="G909">
      <v>1047948.01</v>
    </nc>
  </rcc>
  <rfmt sheetId="1" sqref="H909" start="0" length="0">
    <dxf>
      <border outline="0">
        <left style="thin">
          <color indexed="64"/>
        </left>
      </border>
    </dxf>
  </rfmt>
  <rfmt sheetId="1" sqref="I909" start="0" length="0">
    <dxf>
      <border outline="0">
        <left style="thin">
          <color indexed="64"/>
        </left>
      </border>
    </dxf>
  </rfmt>
  <rfmt sheetId="1" sqref="J909" start="0" length="0">
    <dxf>
      <border outline="0">
        <left style="thin">
          <color indexed="64"/>
        </left>
      </border>
    </dxf>
  </rfmt>
  <rfmt sheetId="1" sqref="O909" start="0" length="0">
    <dxf>
      <numFmt numFmtId="166" formatCode="#\ ###\ ###\ ##0.00"/>
      <alignment wrapText="1"/>
    </dxf>
  </rfmt>
  <rfmt sheetId="1" sqref="A909:XFD909">
    <dxf>
      <fill>
        <patternFill patternType="solid">
          <bgColor rgb="FFFFFF00"/>
        </patternFill>
      </fill>
    </dxf>
  </rfmt>
  <rrc rId="3716" sId="1" ref="A120:XFD120" action="deleteRow">
    <undo index="0" exp="area" dr="S104:S120" r="S121" sId="1"/>
    <undo index="0" exp="area" dr="R104:R120" r="R121" sId="1"/>
    <undo index="0" exp="area" dr="Q104:Q120" r="Q121" sId="1"/>
    <undo index="0" exp="area" dr="P104:P120" r="P121" sId="1"/>
    <undo index="0" exp="area" dr="O104:O120" r="O121" sId="1"/>
    <undo index="0" exp="area" dr="N104:N120" r="N121" sId="1"/>
    <undo index="0" exp="area" dr="M104:M120" r="M121" sId="1"/>
    <undo index="0" exp="area" dr="L104:L120" r="L121" sId="1"/>
    <undo index="0" exp="area" dr="K104:K120" r="K121" sId="1"/>
    <undo index="0" exp="area" dr="J104:J120" r="J121" sId="1"/>
    <undo index="0" exp="area" dr="I104:I120" r="I121" sId="1"/>
    <undo index="0" exp="area" dr="H104:H120" r="H121" sId="1"/>
    <undo index="0" exp="area" dr="G104:G120" r="G121" sId="1"/>
    <undo index="0" exp="area" dr="F104:F120" r="F121" sId="1"/>
    <undo index="0" exp="area" dr="E104:E120" r="E121" sId="1"/>
    <undo index="0" exp="area" dr="D104:D120" r="D121" sId="1"/>
    <rfmt sheetId="1" xfDxf="1" sqref="A120:XFD120" start="0" length="0">
      <dxf>
        <font>
          <color auto="1"/>
        </font>
      </dxf>
    </rfmt>
    <rcc rId="0" sId="1" dxf="1" numFmtId="4">
      <nc r="A120">
        <v>104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" t="inlineStr">
        <is>
          <t>ул. Сутормина, д. 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">
        <f>ROUND(SUM(D120+E120+F120+G120+H120+I120+J120+K120+M120+O120+P120+Q120+R120+S120),2)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0">
        <f>ROUND((F120+G120+H120+I120+J120+K120+M120+O120+P120+Q120+R120+S120)*0.0214,2)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0">
        <v>1047948.01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717" sId="2">
    <nc r="E61" t="inlineStr">
      <is>
        <t>ул. Сутормина, д. 4</t>
      </is>
    </nc>
  </rcc>
  <rcc rId="3718" sId="2">
    <nc r="F61">
      <v>1070374.1000000001</v>
    </nc>
  </rcc>
  <rcc rId="3719" sId="2">
    <nc r="E62" t="inlineStr">
      <is>
        <t>ул. Сутормина, д. 4</t>
      </is>
    </nc>
  </rcc>
  <rcc rId="3720" sId="2">
    <nc r="F62">
      <v>1070374.1000000001</v>
    </nc>
  </rcc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1" sId="2">
    <nc r="B61" t="inlineStr">
      <is>
        <t>-</t>
      </is>
    </nc>
  </rcc>
  <rcc rId="3722" sId="2">
    <nc r="C61">
      <v>2020</v>
    </nc>
  </rcc>
  <rcc rId="3723" sId="2">
    <nc r="D61" t="inlineStr">
      <is>
        <t>Мегион</t>
      </is>
    </nc>
  </rcc>
  <rcc rId="3724" sId="2">
    <nc r="B62" t="inlineStr">
      <is>
        <t>+</t>
      </is>
    </nc>
  </rcc>
  <rcc rId="3725" sId="2">
    <nc r="C62">
      <v>2021</v>
    </nc>
  </rcc>
  <rcc rId="3726" sId="2">
    <nc r="D62" t="inlineStr">
      <is>
        <t>Мегион</t>
      </is>
    </nc>
  </rcc>
  <rcc rId="3727" sId="2">
    <nc r="G61" t="inlineStr">
      <is>
        <t>Перенос с 2020 по COVID (33/01-сд-2014 от 26.11.2020)</t>
      </is>
    </nc>
  </rcc>
  <rcc rId="3728" sId="2">
    <nc r="G62" t="inlineStr">
      <is>
        <t>Перенос с 2020 по COVID (33/01-сд-2014 от 26.11.2020)</t>
      </is>
    </nc>
  </rcc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90:XFD90">
    <dxf>
      <fill>
        <patternFill patternType="solid">
          <bgColor rgb="FFFFFF00"/>
        </patternFill>
      </fill>
    </dxf>
  </rfmt>
  <rrc rId="3729" sId="1" ref="A891:XFD891" action="insertRow"/>
  <rcc rId="3730" sId="1">
    <nc r="A891">
      <v>73</v>
    </nc>
  </rcc>
  <rcc rId="3731" sId="1">
    <nc r="B891" t="inlineStr">
      <is>
        <t>ул. Парковая, д. 7</t>
      </is>
    </nc>
  </rcc>
  <rcc rId="3732" sId="1" numFmtId="4">
    <nc r="C891">
      <v>4029396.04</v>
    </nc>
  </rcc>
  <rcc rId="3733" sId="1" numFmtId="4">
    <nc r="D891">
      <v>84422.44</v>
    </nc>
  </rcc>
  <rcc rId="3734" sId="1" numFmtId="4">
    <nc r="H891">
      <v>969735.6</v>
    </nc>
  </rcc>
  <rcc rId="3735" sId="1" numFmtId="4">
    <nc r="I891">
      <v>523932</v>
    </nc>
  </rcc>
  <rcc rId="3736" sId="1" numFmtId="4">
    <nc r="J891">
      <v>543822</v>
    </nc>
  </rcc>
  <rcc rId="3737" sId="1" numFmtId="4">
    <nc r="G891">
      <v>953742</v>
    </nc>
  </rcc>
  <rcc rId="3738" sId="1" numFmtId="4">
    <oc r="H90">
      <v>969735.6</v>
    </oc>
    <nc r="H90"/>
  </rcc>
  <rcc rId="3739" sId="1" numFmtId="4">
    <oc r="I90">
      <v>523932</v>
    </oc>
    <nc r="I90"/>
  </rcc>
  <rcc rId="3740" sId="1" numFmtId="4">
    <oc r="J90">
      <v>543822</v>
    </oc>
    <nc r="J90"/>
  </rcc>
  <rcc rId="3741" sId="1" numFmtId="4">
    <oc r="G90">
      <v>1907484</v>
    </oc>
    <nc r="G90">
      <v>953742</v>
    </nc>
  </rcc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2" sId="2">
    <nc r="A64">
      <v>62</v>
    </nc>
  </rcc>
  <rcc rId="3743" sId="2">
    <nc r="A65">
      <v>63</v>
    </nc>
  </rcc>
  <rcc rId="3744" sId="2">
    <nc r="A66">
      <v>64</v>
    </nc>
  </rcc>
  <rcc rId="3745" sId="2">
    <nc r="A67">
      <v>65</v>
    </nc>
  </rcc>
  <rcc rId="3746" sId="2">
    <nc r="A68">
      <v>66</v>
    </nc>
  </rcc>
  <rcc rId="3747" sId="2">
    <nc r="A69">
      <v>67</v>
    </nc>
  </rcc>
  <rcc rId="3748" sId="2">
    <nc r="A70">
      <v>68</v>
    </nc>
  </rcc>
  <rcc rId="3749" sId="2">
    <nc r="A71">
      <v>69</v>
    </nc>
  </rcc>
  <rcc rId="3750" sId="2">
    <nc r="A72">
      <v>70</v>
    </nc>
  </rcc>
  <rfmt sheetId="2" sqref="A64:A88" start="0" length="0">
    <dxf>
      <border>
        <left style="thin">
          <color indexed="64"/>
        </left>
      </border>
    </dxf>
  </rfmt>
  <rfmt sheetId="2" sqref="G64:G88" start="0" length="0">
    <dxf>
      <border>
        <right style="thin">
          <color indexed="64"/>
        </right>
      </border>
    </dxf>
  </rfmt>
  <rfmt sheetId="2" sqref="A88:G88" start="0" length="0">
    <dxf>
      <border>
        <bottom style="thin">
          <color indexed="64"/>
        </bottom>
      </border>
    </dxf>
  </rfmt>
  <rfmt sheetId="2" sqref="A64:G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751" sId="2">
    <nc r="B63" t="inlineStr">
      <is>
        <t>+</t>
      </is>
    </nc>
  </rcc>
  <rcc rId="3752" sId="2">
    <nc r="C63">
      <v>2021</v>
    </nc>
  </rcc>
  <rcc rId="3753" sId="2">
    <nc r="D63" t="inlineStr">
      <is>
        <t>Лангепас</t>
      </is>
    </nc>
  </rcc>
  <rcc rId="3754" sId="2">
    <nc r="E63" t="inlineStr">
      <is>
        <t>ул. Парковая, д. 7</t>
      </is>
    </nc>
  </rcc>
  <rcc rId="3755" sId="2">
    <nc r="F63">
      <v>4029396.04</v>
    </nc>
  </rcc>
  <rcc rId="3756" sId="2">
    <nc r="G63" t="inlineStr">
      <is>
        <t>Перенос с 2020 по COVID (33/01-сд-2014 от 26.11.2020)</t>
      </is>
    </nc>
  </rcc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41:J41">
    <dxf>
      <fill>
        <patternFill patternType="solid">
          <bgColor rgb="FFFFFF00"/>
        </patternFill>
      </fill>
    </dxf>
  </rfmt>
  <rrc rId="3757" sId="1" ref="A841:XFD841" action="insertRow"/>
  <rfmt sheetId="1" sqref="A841" start="0" length="0">
    <dxf>
      <alignment wrapText="0"/>
    </dxf>
  </rfmt>
  <rcc rId="3758" sId="1" odxf="1" dxf="1">
    <nc r="B841" t="inlineStr">
      <is>
        <t>ул. Дружбы Народов, д. 18</t>
      </is>
    </nc>
    <odxf>
      <numFmt numFmtId="0" formatCode="General"/>
    </odxf>
    <ndxf>
      <numFmt numFmtId="2" formatCode="0.00"/>
    </ndxf>
  </rcc>
  <rcc rId="3759" sId="1" odxf="1" dxf="1">
    <nc r="C841">
      <f>ROUND(SUM(D841+E841+F841+G841+H841+I841+J841+K841+M841+O841+P841+Q841+R841+S841),2)</f>
    </nc>
    <odxf>
      <border outline="0">
        <top style="thin">
          <color indexed="64"/>
        </top>
      </border>
    </odxf>
    <ndxf>
      <border outline="0">
        <top/>
      </border>
    </ndxf>
  </rcc>
  <rcc rId="3760" sId="1">
    <nc r="D841">
      <f>ROUND((F841+G841+H841+I841+J841+K841+M841+O841+P841+Q841+R841+S841)*0.0214,2)</f>
    </nc>
  </rcc>
  <rfmt sheetId="1" sqref="E841" start="0" length="0">
    <dxf>
      <border outline="0">
        <top/>
      </border>
    </dxf>
  </rfmt>
  <rfmt sheetId="1" sqref="G841" start="0" length="0">
    <dxf>
      <numFmt numFmtId="4" formatCode="#,##0.00"/>
      <alignment wrapText="0"/>
    </dxf>
  </rfmt>
  <rcc rId="3761" sId="1" odxf="1" dxf="1" numFmtId="4">
    <nc r="H841">
      <v>1779819.6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62" sId="1" odxf="1" dxf="1" numFmtId="4">
    <nc r="I841">
      <v>591465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63" sId="1" odxf="1" dxf="1" numFmtId="4">
    <nc r="J841">
      <v>1430208.6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O841" start="0" length="0">
    <dxf>
      <numFmt numFmtId="166" formatCode="#\ ###\ ###\ ##0.00"/>
      <alignment wrapText="1"/>
    </dxf>
  </rfmt>
  <rfmt sheetId="1" sqref="Q841" start="0" length="0">
    <dxf>
      <numFmt numFmtId="166" formatCode="#\ ###\ ###\ ##0.00"/>
      <alignment wrapText="1"/>
    </dxf>
  </rfmt>
  <rfmt sheetId="1" sqref="A841:XFD841">
    <dxf>
      <fill>
        <patternFill>
          <bgColor rgb="FFFFFF00"/>
        </patternFill>
      </fill>
    </dxf>
  </rfmt>
  <rcc rId="3764" sId="1" numFmtId="4">
    <oc r="H41">
      <v>1779819.6</v>
    </oc>
    <nc r="H41"/>
  </rcc>
  <rcc rId="3765" sId="1" numFmtId="4">
    <oc r="I41">
      <v>591465</v>
    </oc>
    <nc r="I41"/>
  </rcc>
  <rcc rId="3766" sId="1" numFmtId="4">
    <oc r="J41">
      <v>1430208.6</v>
    </oc>
    <nc r="J41"/>
  </rcc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7" sId="2">
    <nc r="E64" t="inlineStr">
      <is>
        <t>ул. Дружбы Народов, д. 18</t>
      </is>
    </nc>
  </rcc>
  <rcc rId="3768" sId="2">
    <nc r="F64">
      <v>3882845.15</v>
    </nc>
  </rcc>
  <rcc rId="3769" sId="2">
    <nc r="B64" t="inlineStr">
      <is>
        <t>+</t>
      </is>
    </nc>
  </rcc>
  <rcc rId="3770" sId="2">
    <nc r="C64">
      <v>2021</v>
    </nc>
  </rcc>
  <rcc rId="3771" sId="2">
    <nc r="D64" t="inlineStr">
      <is>
        <t>Когалым</t>
      </is>
    </nc>
  </rcc>
  <rfmt sheetId="2" sqref="G64" start="0" length="0">
    <dxf>
      <border outline="0">
        <top style="thin">
          <color indexed="64"/>
        </top>
      </border>
    </dxf>
  </rfmt>
  <rcc rId="3772" sId="2">
    <nc r="G64" t="inlineStr">
      <is>
        <t>Перенос с 2020 по COVID ()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'2020-2022'!$A$7:$S$2077</formula>
    <oldFormula>'2020-2022'!$A$7:$S$2077</oldFormula>
  </rdn>
  <rdn rId="0" localSheetId="2" customView="1" name="Z_588C31BA_C36B_4B9E_AE8B_D926F1C5CA78_.wvu.FilterData" hidden="1" oldHidden="1">
    <formula>Примечания!$A$2:$G$183</formula>
    <oldFormula>Примечания!$A$2:$G$183</oldFormula>
  </rdn>
  <rcv guid="{588C31BA-C36B-4B9E-AE8B-D926F1C5CA78}" action="add"/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773" sId="1" ref="A844:XFD844" action="insertRow"/>
  <rfmt sheetId="1" sqref="A844" start="0" length="0">
    <dxf>
      <alignment wrapText="0"/>
    </dxf>
  </rfmt>
  <rcc rId="3774" sId="1" odxf="1" dxf="1">
    <nc r="B844" t="inlineStr">
      <is>
        <t>ул. Мира, д. 14</t>
      </is>
    </nc>
    <odxf>
      <numFmt numFmtId="0" formatCode="General"/>
    </odxf>
    <ndxf>
      <numFmt numFmtId="2" formatCode="0.00"/>
    </ndxf>
  </rcc>
  <rcc rId="3775" sId="1" odxf="1" dxf="1">
    <nc r="C844">
      <f>ROUND(SUM(D844+E844+F844+G844+H844+I844+J844+K844+M844+O844+P844+Q844+R844+S844),2)</f>
    </nc>
    <odxf>
      <border outline="0">
        <top style="thin">
          <color indexed="64"/>
        </top>
      </border>
    </odxf>
    <ndxf>
      <border outline="0">
        <top/>
      </border>
    </ndxf>
  </rcc>
  <rcc rId="3776" sId="1">
    <nc r="D844">
      <f>ROUND((F844+G844+H844+I844+J844+K844+M844+O844+P844+Q844+R844+S844)*0.0214,2)</f>
    </nc>
  </rcc>
  <rfmt sheetId="1" sqref="E844" start="0" length="0">
    <dxf>
      <border outline="0">
        <top/>
      </border>
    </dxf>
  </rfmt>
  <rfmt sheetId="1" sqref="K844" start="0" length="0">
    <dxf>
      <numFmt numFmtId="4" formatCode="#,##0.00"/>
      <alignment wrapText="0"/>
    </dxf>
  </rfmt>
  <rcc rId="3777" sId="1">
    <nc r="N844" t="inlineStr">
      <is>
        <t>плоская</t>
      </is>
    </nc>
  </rcc>
  <rcc rId="3778" sId="1" odxf="1" dxf="1" numFmtId="4">
    <nc r="O844">
      <v>9287957.1400000006</v>
    </nc>
    <odxf>
      <numFmt numFmtId="4" formatCode="#,##0.00"/>
      <alignment wrapText="0"/>
    </odxf>
    <ndxf>
      <numFmt numFmtId="166" formatCode="#\ ###\ ###\ ##0.00"/>
      <alignment wrapText="1"/>
    </ndxf>
  </rcc>
  <rfmt sheetId="1" sqref="Q844" start="0" length="0">
    <dxf>
      <numFmt numFmtId="166" formatCode="#\ ###\ ###\ ##0.00"/>
      <alignment wrapText="1"/>
      <border outline="0">
        <left style="thin">
          <color indexed="64"/>
        </left>
      </border>
    </dxf>
  </rfmt>
  <rfmt sheetId="1" sqref="A844:XFD844">
    <dxf>
      <fill>
        <patternFill patternType="solid">
          <bgColor rgb="FFFFFF00"/>
        </patternFill>
      </fill>
    </dxf>
  </rfmt>
  <rcc rId="3779" sId="1" numFmtId="4">
    <nc r="G844">
      <v>1665369.3899999997</v>
    </nc>
  </rcc>
  <rcc rId="3780" sId="1" odxf="1" dxf="1" numFmtId="4">
    <oc r="G42">
      <v>8537912.9399999995</v>
    </oc>
    <nc r="G42">
      <v>6872543.5499999998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81" sId="2">
    <nc r="E65" t="inlineStr">
      <is>
        <t>ул. Мира, д. 14</t>
      </is>
    </nc>
  </rcc>
  <rcc rId="3782" sId="2">
    <nc r="F65">
      <v>11187727.720000001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3" sId="2" odxf="1" dxf="1">
    <nc r="B65" t="inlineStr">
      <is>
        <t>+</t>
      </is>
    </nc>
    <odxf>
      <border outline="0">
        <top style="thin">
          <color indexed="64"/>
        </top>
      </border>
    </odxf>
    <ndxf>
      <border outline="0">
        <top/>
      </border>
    </ndxf>
  </rcc>
  <rcc rId="3784" sId="2" odxf="1" dxf="1">
    <nc r="C65">
      <v>2021</v>
    </nc>
    <odxf>
      <border outline="0">
        <top style="thin">
          <color indexed="64"/>
        </top>
      </border>
    </odxf>
    <ndxf>
      <border outline="0">
        <top/>
      </border>
    </ndxf>
  </rcc>
  <rcc rId="3785" sId="2" odxf="1" dxf="1">
    <nc r="D65" t="inlineStr">
      <is>
        <t>Когалым</t>
      </is>
    </nc>
    <odxf>
      <border outline="0">
        <top style="thin">
          <color indexed="64"/>
        </top>
      </border>
    </odxf>
    <ndxf>
      <border outline="0">
        <top/>
      </border>
    </ndxf>
  </rcc>
  <rcc rId="3786" sId="2">
    <nc r="G65" t="inlineStr">
      <is>
        <t>Перенос с 2020 по COVID ()</t>
      </is>
    </nc>
  </rcc>
</revisions>
</file>

<file path=xl/revisions/revisionLog1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7" sId="1">
    <oc r="N844" t="inlineStr">
      <is>
        <t>плоская</t>
      </is>
    </oc>
    <nc r="N844"/>
  </rcc>
  <rcc rId="3788" sId="1" numFmtId="4">
    <oc r="O844">
      <v>9287957.1400000006</v>
    </oc>
    <nc r="O844"/>
  </rcc>
  <rcc rId="3789" sId="2">
    <oc r="F65">
      <v>11187727.720000001</v>
    </oc>
    <nc r="F65">
      <v>1701008.29</v>
    </nc>
  </rcc>
</revisions>
</file>

<file path=xl/revisions/revisionLog1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790" sId="1" ref="A875:XFD875" action="insertRow"/>
  <rfmt sheetId="1" sqref="A875" start="0" length="0">
    <dxf>
      <alignment wrapText="0"/>
    </dxf>
  </rfmt>
  <rcc rId="3791" sId="1">
    <nc r="B875" t="inlineStr">
      <is>
        <t>ул. Степана Повха, д. 4</t>
      </is>
    </nc>
  </rcc>
  <rcc rId="3792" sId="1">
    <nc r="C875">
      <f>ROUND(SUM(D875+E875+F875+G875+H875+I875+J875+K875+M875+O875+P875+Q875+R875+S875),2)</f>
    </nc>
  </rcc>
  <rcc rId="3793" sId="1">
    <nc r="D875">
      <f>ROUND((F875+G875+H875+I875+J875+K875+M875+O875+P875+Q875+R875+S875)*0.0214,2)</f>
    </nc>
  </rcc>
  <rfmt sheetId="1" sqref="G875" start="0" length="0">
    <dxf>
      <numFmt numFmtId="4" formatCode="#,##0.00"/>
      <alignment wrapText="0"/>
      <border outline="0">
        <left style="thin">
          <color indexed="64"/>
        </left>
      </border>
    </dxf>
  </rfmt>
  <rcc rId="3794" sId="1" numFmtId="4">
    <nc r="J875">
      <v>525033.6</v>
    </nc>
  </rcc>
  <rfmt sheetId="1" sqref="O875" start="0" length="0">
    <dxf>
      <border outline="0">
        <left style="thin">
          <color indexed="64"/>
        </left>
      </border>
    </dxf>
  </rfmt>
  <rfmt sheetId="1" sqref="Q875" start="0" length="0">
    <dxf>
      <numFmt numFmtId="166" formatCode="#\ ###\ ###\ ##0.00"/>
      <alignment wrapText="1"/>
      <border outline="0">
        <left style="thin">
          <color indexed="64"/>
        </left>
      </border>
    </dxf>
  </rfmt>
  <rfmt sheetId="1" sqref="A875:XFD875">
    <dxf>
      <fill>
        <patternFill patternType="solid">
          <bgColor rgb="FFFFFF00"/>
        </patternFill>
      </fill>
    </dxf>
  </rfmt>
  <rrc rId="3795" sId="1" ref="A64:XFD64" action="deleteRow">
    <rfmt sheetId="1" xfDxf="1" sqref="A64:XFD64" start="0" length="0">
      <dxf>
        <font>
          <color auto="1"/>
        </font>
      </dxf>
    </rfmt>
    <rcc rId="0" sId="1" dxf="1" numFmtId="4">
      <nc r="A64">
        <v>49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ул. Степана Повха, д. 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>
        <f>ROUND(SUM(D64+E64+F64+G64+H64+I64+J64+K64+M64+O64+P64+Q64+R64+S64),2)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>
        <f>ROUND((F64+G64+H64+I64+J64+K64+M64+O64+P64+Q64+R64+S64)*0.0214,2)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4">
        <v>525033.6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796" sId="2">
    <nc r="E66" t="inlineStr">
      <is>
        <t>ул. Степана Повха, д. 4</t>
      </is>
    </nc>
  </rcc>
  <rcc rId="3797" sId="2">
    <nc r="F66">
      <v>536269.31999999995</v>
    </nc>
  </rcc>
</revisions>
</file>

<file path=xl/revisions/revisionLog1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8" sId="2">
    <nc r="E67" t="inlineStr">
      <is>
        <t>ул. Степана Повха, д. 4</t>
      </is>
    </nc>
  </rcc>
  <rcc rId="3799" sId="2">
    <nc r="F67">
      <v>536269.31999999995</v>
    </nc>
  </rcc>
  <rcc rId="3800" sId="2">
    <nc r="B66" t="inlineStr">
      <is>
        <t>-</t>
      </is>
    </nc>
  </rcc>
  <rcc rId="3801" sId="2">
    <nc r="C66">
      <v>2020</v>
    </nc>
  </rcc>
  <rcc rId="3802" sId="2">
    <nc r="B67" t="inlineStr">
      <is>
        <t>+</t>
      </is>
    </nc>
  </rcc>
  <rcc rId="3803" sId="2">
    <nc r="C67">
      <v>2021</v>
    </nc>
  </rcc>
  <rcc rId="3804" sId="2" odxf="1" dxf="1">
    <nc r="D66" t="inlineStr">
      <is>
        <t>Когалым</t>
      </is>
    </nc>
    <odxf>
      <border outline="0">
        <top style="thin">
          <color indexed="64"/>
        </top>
      </border>
    </odxf>
    <ndxf>
      <border outline="0">
        <top/>
      </border>
    </ndxf>
  </rcc>
  <rcc rId="3805" sId="2" odxf="1" dxf="1">
    <nc r="D67" t="inlineStr">
      <is>
        <t>Когалым</t>
      </is>
    </nc>
    <odxf>
      <border outline="0">
        <top style="thin">
          <color indexed="64"/>
        </top>
      </border>
    </odxf>
    <ndxf>
      <border outline="0">
        <top/>
      </border>
    </ndxf>
  </rcc>
  <rcc rId="3806" sId="2">
    <nc r="G66" t="inlineStr">
      <is>
        <t>Перенос с 2020 по COVID ()</t>
      </is>
    </nc>
  </rcc>
  <rcc rId="3807" sId="2">
    <nc r="G67" t="inlineStr">
      <is>
        <t>Перенос с 2020 по COVID ()</t>
      </is>
    </nc>
  </rcc>
</revisions>
</file>

<file path=xl/revisions/revisionLog1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4:XFD74">
    <dxf>
      <fill>
        <patternFill patternType="solid">
          <bgColor rgb="FFFFFF00"/>
        </patternFill>
      </fill>
    </dxf>
  </rfmt>
</revisions>
</file>

<file path=xl/revisions/revisionLog1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2076">
    <dxf>
      <fill>
        <patternFill patternType="solid">
          <bgColor rgb="FFFFFF00"/>
        </patternFill>
      </fill>
    </dxf>
  </rfmt>
  <rcc rId="3808" sId="1" numFmtId="4">
    <oc r="P2076">
      <v>2229615.96</v>
    </oc>
    <nc r="P2076"/>
  </rcc>
  <rcc rId="3809" sId="1" numFmtId="4">
    <oc r="G2076">
      <v>4801750.0999999996</v>
    </oc>
    <nc r="G2076">
      <f>4801750.1/2</f>
    </nc>
  </rcc>
  <rcc rId="3810" sId="1" numFmtId="4">
    <oc r="H2076">
      <v>3485470.56</v>
    </oc>
    <nc r="H2076">
      <f>3485470.56/2</f>
    </nc>
  </rcc>
  <rfmt sheetId="1" sqref="G2076:I2076">
    <dxf>
      <fill>
        <patternFill patternType="solid">
          <bgColor rgb="FFFFFF00"/>
        </patternFill>
      </fill>
    </dxf>
  </rfmt>
  <rcc rId="3811" sId="1" numFmtId="4">
    <oc r="I2076">
      <v>1666829.74</v>
    </oc>
    <nc r="I2076">
      <f>1666829.74/2</f>
    </nc>
  </rcc>
  <rcc rId="3812" sId="1">
    <nc r="T2076" t="inlineStr">
      <is>
        <t>Искл ТС и ХГВС ниже 0,00. и Подвал</t>
      </is>
    </nc>
  </rcc>
  <rcv guid="{588C31BA-C36B-4B9E-AE8B-D926F1C5CA78}" action="delete"/>
  <rdn rId="0" localSheetId="1" customView="1" name="Z_588C31BA_C36B_4B9E_AE8B_D926F1C5CA78_.wvu.FilterData" hidden="1" oldHidden="1">
    <formula>'2020-2022'!$A$7:$S$2088</formula>
    <oldFormula>'2020-2022'!$A$7:$S$2088</oldFormula>
  </rdn>
  <rdn rId="0" localSheetId="2" customView="1" name="Z_588C31BA_C36B_4B9E_AE8B_D926F1C5CA78_.wvu.FilterData" hidden="1" oldHidden="1">
    <formula>Примечания!$A$2:$G$72</formula>
    <oldFormula>Примечания!$A$2:$G$27</oldFormula>
  </rdn>
  <rcv guid="{588C31BA-C36B-4B9E-AE8B-D926F1C5CA78}" action="add"/>
</revision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15" sId="1" ref="A938:XFD938" action="insertRow"/>
  <rcc rId="3816" sId="1">
    <nc r="A938">
      <v>114</v>
    </nc>
  </rcc>
  <rcc rId="3817" sId="1">
    <nc r="B938" t="inlineStr">
      <is>
        <t>мкр. 2-й, д. 1а</t>
      </is>
    </nc>
  </rcc>
  <rcc rId="3818" sId="1">
    <nc r="C938">
      <f>ROUND(SUM(D938+E938+F938+G938+H938+I938+J938+K938+M938+O938+P938+Q938+R938+S938),2)</f>
    </nc>
  </rcc>
  <rcc rId="3819" sId="1">
    <nc r="D938">
      <f>ROUND((F938+G938+H938+I938+J938+K938+M938+O938+Q938+S938)*0.0214,2)</f>
    </nc>
  </rcc>
  <rcc rId="3820" sId="1" numFmtId="4">
    <nc r="G938">
      <v>898166.85</v>
    </nc>
  </rcc>
  <rcc rId="3821" sId="1" odxf="1" dxf="1" numFmtId="4">
    <nc r="H938">
      <v>291882.01</v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22" sId="1" odxf="1" dxf="1" numFmtId="4">
    <nc r="I938">
      <v>170087.71</v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23" sId="1" odxf="1" dxf="1" numFmtId="4">
    <nc r="J938">
      <v>227050.05</v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fmt sheetId="1" sqref="O938" start="0" length="0">
    <dxf>
      <border outline="0">
        <left style="thin">
          <color indexed="64"/>
        </left>
      </border>
    </dxf>
  </rfmt>
  <rrc rId="3824" sId="1" ref="A126:XFD126" action="deleteRow">
    <rfmt sheetId="1" xfDxf="1" sqref="A126:XFD126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26">
        <v>114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" t="inlineStr">
        <is>
          <t>мкр. 2-й,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">
        <f>ROUND(SUM(D126+E126+F126+G126+H126+I126+J126+K126+M126+O126+P126+Q126+R126+S126),2)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6">
        <f>ROUND((F126+G126+H126+I126+J126+K126+M126+O126+Q126+S126)*0.0214,2)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6">
        <v>898166.85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6">
        <v>291882.01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6">
        <v>170087.71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6">
        <v>227050.05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825" sId="1">
    <oc r="A132">
      <v>120</v>
    </oc>
    <nc r="A132"/>
  </rcc>
  <rcc rId="3826" sId="1">
    <oc r="B132" t="inlineStr">
      <is>
        <t>мкр. 2-й, д. 6</t>
      </is>
    </oc>
    <nc r="B132"/>
  </rcc>
  <rcc rId="3827" sId="1">
    <oc r="C132">
      <f>ROUND(SUM(D132+E132+F132+G132+H132+I132+J132+K132+M132+O132+P132+Q132+R132+S132),2)</f>
    </oc>
    <nc r="C132"/>
  </rcc>
  <rcc rId="3828" sId="1">
    <oc r="D132">
      <f>ROUND((F132+G132+H132+I132+J132+K132+M132+O132+Q132+S132)*0.0214,2)</f>
    </oc>
    <nc r="D132"/>
  </rcc>
  <rcc rId="3829" sId="1" numFmtId="4">
    <oc r="G132">
      <v>1896583.53</v>
    </oc>
    <nc r="G132"/>
  </rcc>
  <rcc rId="3830" sId="1" numFmtId="4">
    <oc r="H132">
      <v>5547969.29</v>
    </oc>
    <nc r="H132"/>
  </rcc>
  <rcc rId="3831" sId="1" numFmtId="4">
    <oc r="I132">
      <v>3258964.88</v>
    </oc>
    <nc r="I132"/>
  </rcc>
  <rcc rId="3832" sId="1" numFmtId="4">
    <oc r="J132">
      <v>3173048.22</v>
    </oc>
    <nc r="J132"/>
  </rcc>
  <rrc rId="3833" sId="1" ref="A132:XFD132" action="deleteRow">
    <rfmt sheetId="1" xfDxf="1" sqref="A132:XFD132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3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2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00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2" start="0" length="0">
      <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00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00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935:XFD935">
    <dxf>
      <fill>
        <patternFill>
          <bgColor rgb="FFFFFF00"/>
        </patternFill>
      </fill>
    </dxf>
  </rfmt>
</revisions>
</file>

<file path=xl/revisions/revisionLog1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4" sId="2">
    <nc r="B68" t="inlineStr">
      <is>
        <t>-</t>
      </is>
    </nc>
  </rcc>
  <rcc rId="3835" sId="2">
    <nc r="C68">
      <v>2020</v>
    </nc>
  </rcc>
  <rcc rId="3836" sId="2">
    <nc r="D68" t="inlineStr">
      <is>
        <t>Нефтеюганск</t>
      </is>
    </nc>
  </rcc>
  <rcc rId="3837" sId="2">
    <nc r="E68" t="inlineStr">
      <is>
        <t>мкр. 2-й, д. 1А</t>
      </is>
    </nc>
  </rcc>
  <rcc rId="3838" sId="2">
    <nc r="B69" t="inlineStr">
      <is>
        <t>+</t>
      </is>
    </nc>
  </rcc>
  <rcc rId="3839" sId="2">
    <nc r="C69">
      <v>2021</v>
    </nc>
  </rcc>
  <rcc rId="3840" sId="2">
    <nc r="D69" t="inlineStr">
      <is>
        <t>Нефтеюганск</t>
      </is>
    </nc>
  </rcc>
  <rcc rId="3841" sId="2">
    <nc r="E69" t="inlineStr">
      <is>
        <t>мкр. 2-й, д. 1А</t>
      </is>
    </nc>
  </rcc>
  <rcc rId="3842" sId="2">
    <nc r="G68" t="inlineStr">
      <is>
        <t>Перенос с 2020 по COVID ()</t>
      </is>
    </nc>
  </rcc>
  <rcc rId="3843" sId="2">
    <nc r="G69" t="inlineStr">
      <is>
        <t>Перенос с 2020 по COVID ()</t>
      </is>
    </nc>
  </rcc>
  <rcc rId="3844" sId="2">
    <nc r="F68">
      <v>1621152.41</v>
    </nc>
  </rcc>
  <rcc rId="3845" sId="2">
    <nc r="F69">
      <v>1621152.41</v>
    </nc>
  </rcc>
  <rcc rId="3846" sId="2">
    <nc r="B70" t="inlineStr">
      <is>
        <t>-</t>
      </is>
    </nc>
  </rcc>
  <rcc rId="3847" sId="2">
    <nc r="B71" t="inlineStr">
      <is>
        <t>+</t>
      </is>
    </nc>
  </rcc>
  <rcc rId="3848" sId="2">
    <nc r="C70">
      <v>2020</v>
    </nc>
  </rcc>
  <rcc rId="3849" sId="2">
    <nc r="C71">
      <v>2021</v>
    </nc>
  </rcc>
  <rcc rId="3850" sId="2">
    <nc r="D70" t="inlineStr">
      <is>
        <t>Нефтеюганск</t>
      </is>
    </nc>
  </rcc>
  <rcc rId="3851" sId="2">
    <nc r="D71" t="inlineStr">
      <is>
        <t>Нефтеюганск</t>
      </is>
    </nc>
  </rcc>
  <rcc rId="3852" sId="2">
    <nc r="E70" t="inlineStr">
      <is>
        <t>мкр. 2-й, д. 6</t>
      </is>
    </nc>
  </rcc>
  <rcc rId="3853" sId="2">
    <nc r="E71" t="inlineStr">
      <is>
        <t>мкр. 2-й, д. 6</t>
      </is>
    </nc>
  </rcc>
  <rcc rId="3854" sId="2">
    <nc r="F70">
      <v>14173524.43</v>
    </nc>
  </rcc>
  <rcc rId="3855" sId="2">
    <nc r="F71">
      <v>14173524.43</v>
    </nc>
  </rcc>
  <rcc rId="3856" sId="2">
    <nc r="G70" t="inlineStr">
      <is>
        <t>Перенос с 2020 по COVID ()</t>
      </is>
    </nc>
  </rcc>
  <rcc rId="3857" sId="2">
    <nc r="G71" t="inlineStr">
      <is>
        <t>Перенос с 2020 по COVID ()</t>
      </is>
    </nc>
  </rcc>
  <rcc rId="3858" sId="2">
    <nc r="B72" t="inlineStr">
      <is>
        <t>+</t>
      </is>
    </nc>
  </rcc>
  <rcc rId="3859" sId="2">
    <nc r="C72">
      <v>2021</v>
    </nc>
  </rcc>
  <rcc rId="3860" sId="2">
    <nc r="D72" t="inlineStr">
      <is>
        <t>Нефтеюганск</t>
      </is>
    </nc>
  </rcc>
  <rcc rId="3861" sId="2">
    <nc r="E72" t="inlineStr">
      <is>
        <t>мкр. 2-й,  д. 19</t>
      </is>
    </nc>
  </rcc>
  <rcc rId="3862" sId="2">
    <nc r="G72" t="inlineStr">
      <is>
        <t>Перенос с 2020 по COVID ()</t>
      </is>
    </nc>
  </rcc>
  <rfmt sheetId="1" sqref="A128:XFD128">
    <dxf>
      <fill>
        <patternFill>
          <bgColor rgb="FFFFFF00"/>
        </patternFill>
      </fill>
    </dxf>
  </rfmt>
  <rcc rId="3863" sId="1" numFmtId="4">
    <oc r="G128">
      <v>1454682.05</v>
    </oc>
    <nc r="G128">
      <v>1370779.9</v>
    </nc>
  </rcc>
  <rrc rId="3864" sId="1" ref="A933:XFD933" action="insertRow"/>
  <rcc rId="3865" sId="1">
    <nc r="A933">
      <v>113</v>
    </nc>
  </rcc>
  <rcc rId="3866" sId="1">
    <nc r="B933" t="inlineStr">
      <is>
        <t>мкр. 2-й, д. 19</t>
      </is>
    </nc>
  </rcc>
  <rcc rId="3867" sId="1">
    <nc r="C933">
      <f>ROUND(SUM(D933+E933+F933+G933+H933+I933+J933+K933+M933+O933+P933+Q933+R933+S933),2)</f>
    </nc>
  </rcc>
  <rcc rId="3868" sId="1" numFmtId="4">
    <nc r="D933">
      <v>18983.599999999999</v>
    </nc>
  </rcc>
  <rcc rId="3869" sId="1" numFmtId="4">
    <nc r="G933">
      <v>1370779.9</v>
    </nc>
  </rcc>
  <rfmt sheetId="1" sqref="O933" start="0" length="0">
    <dxf>
      <border outline="0">
        <left style="thin">
          <color indexed="64"/>
        </left>
      </border>
    </dxf>
  </rfmt>
  <rcv guid="{C2BC3CC9-5A33-4838-B0C9-765C41E09E42}" action="delete"/>
  <rdn rId="0" localSheetId="1" customView="1" name="Z_C2BC3CC9_5A33_4838_B0C9_765C41E09E42_.wvu.FilterData" hidden="1" oldHidden="1">
    <formula>'2020-2022'!$A$7:$S$2088</formula>
    <oldFormula>'2020-2022'!$A$7:$S$2088</oldFormula>
  </rdn>
  <rdn rId="0" localSheetId="2" customView="1" name="Z_C2BC3CC9_5A33_4838_B0C9_765C41E09E42_.wvu.FilterData" hidden="1" oldHidden="1">
    <formula>Примечания!$A$2:$G$72</formula>
    <oldFormula>Примечания!$A$2:$G$59</oldFormula>
  </rdn>
  <rcv guid="{C2BC3CC9-5A33-4838-B0C9-765C41E09E42}" action="add"/>
</revisions>
</file>

<file path=xl/revisions/revisionLog1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2" sId="2">
    <nc r="F72">
      <v>1389763.5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30:C230">
    <dxf>
      <fill>
        <patternFill patternType="solid">
          <bgColor rgb="FFFFFF00"/>
        </patternFill>
      </fill>
    </dxf>
  </rfmt>
  <rfmt sheetId="1" sqref="B360:C360">
    <dxf>
      <fill>
        <patternFill patternType="solid">
          <bgColor rgb="FFFFFF00"/>
        </patternFill>
      </fill>
    </dxf>
  </rfmt>
  <rfmt sheetId="1" sqref="C602">
    <dxf>
      <fill>
        <patternFill patternType="solid">
          <bgColor rgb="FFFFFF00"/>
        </patternFill>
      </fill>
    </dxf>
  </rfmt>
  <rfmt sheetId="1" sqref="C615:C616">
    <dxf>
      <fill>
        <patternFill patternType="solid">
          <bgColor rgb="FFFFFF00"/>
        </patternFill>
      </fill>
    </dxf>
  </rfmt>
  <rfmt sheetId="1" sqref="C574">
    <dxf>
      <fill>
        <patternFill patternType="solid">
          <bgColor rgb="FFFFFF00"/>
        </patternFill>
      </fill>
    </dxf>
  </rfmt>
  <rfmt sheetId="1" sqref="C501">
    <dxf>
      <fill>
        <patternFill patternType="solid">
          <bgColor rgb="FFFFFF00"/>
        </patternFill>
      </fill>
    </dxf>
  </rfmt>
  <rfmt sheetId="1" sqref="B501">
    <dxf>
      <fill>
        <patternFill patternType="solid">
          <bgColor rgb="FFFFFF00"/>
        </patternFill>
      </fill>
    </dxf>
  </rfmt>
  <rfmt sheetId="1" sqref="C833">
    <dxf>
      <fill>
        <patternFill patternType="solid">
          <bgColor rgb="FFFFFF00"/>
        </patternFill>
      </fill>
    </dxf>
  </rfmt>
</revisions>
</file>

<file path=xl/revisions/revisionLog1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3" sId="2">
    <oc r="E72" t="inlineStr">
      <is>
        <t>мкр. 2-й,  д. 19</t>
      </is>
    </oc>
    <nc r="E72" t="inlineStr">
      <is>
        <t xml:space="preserve">                мкр. 2-й,  д. 19</t>
      </is>
    </nc>
  </rcc>
  <rfmt sheetId="2" sqref="E72">
    <dxf>
      <alignment horizontal="general" readingOrder="0"/>
    </dxf>
  </rfmt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74" sId="2" ref="A51:XFD51" action="insertRow"/>
  <rcc rId="3875" sId="2">
    <nc r="D51" t="inlineStr">
      <is>
        <t>Лангепас</t>
      </is>
    </nc>
  </rcc>
  <rcc rId="3876" sId="2">
    <nc r="E51" t="inlineStr">
      <is>
        <t>ул. Парковая, д. 11</t>
      </is>
    </nc>
  </rcc>
  <rcc rId="3877" sId="2">
    <nc r="B51" t="inlineStr">
      <is>
        <t>-</t>
      </is>
    </nc>
  </rcc>
  <rcc rId="3878" sId="2">
    <nc r="C51">
      <v>2020</v>
    </nc>
  </rcc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9" sId="2">
    <nc r="G51" t="inlineStr">
      <is>
        <t>Перенос с 2020 по COVID (33/01-сд-2014 от 26.11.2020)</t>
      </is>
    </nc>
  </rcc>
  <rcv guid="{C2BC3CC9-5A33-4838-B0C9-765C41E09E42}" action="delete"/>
  <rdn rId="0" localSheetId="1" customView="1" name="Z_C2BC3CC9_5A33_4838_B0C9_765C41E09E42_.wvu.FilterData" hidden="1" oldHidden="1">
    <formula>'2020-2022'!$A$7:$S$2088</formula>
    <oldFormula>'2020-2022'!$A$7:$S$2088</oldFormula>
  </rdn>
  <rdn rId="0" localSheetId="2" customView="1" name="Z_C2BC3CC9_5A33_4838_B0C9_765C41E09E42_.wvu.FilterData" hidden="1" oldHidden="1">
    <formula>Примечания!$A$2:$G$73</formula>
    <oldFormula>Примечания!$A$2:$G$73</oldFormula>
  </rdn>
  <rcv guid="{C2BC3CC9-5A33-4838-B0C9-765C41E09E42}" action="add"/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82" sId="1" ref="A941:XFD941" action="insertRow"/>
  <rcc rId="3883" sId="1">
    <nc r="A941">
      <v>127</v>
    </nc>
  </rcc>
  <rcc rId="3884" sId="1">
    <nc r="B941" t="inlineStr">
      <is>
        <t>мкр. 3-й, д. 5</t>
      </is>
    </nc>
  </rcc>
  <rcc rId="3885" sId="1">
    <nc r="C941">
      <f>ROUND(SUM(D941+E941+F941+G941+H941+I941+J941+K941+M941+O941+P941+Q941+R941+S941),2)</f>
    </nc>
  </rcc>
  <rcc rId="3886" sId="1">
    <nc r="D941">
      <f>ROUND((F941+G941+H941+I941+J941+K941+M941+O941+Q941+S941)*0.0214,2)</f>
    </nc>
  </rcc>
  <rcc rId="3887" sId="1" numFmtId="4">
    <nc r="H941">
      <v>4130030.98</v>
    </nc>
  </rcc>
  <rcc rId="3888" sId="1" numFmtId="4">
    <nc r="I941">
      <v>2426045.5</v>
    </nc>
  </rcc>
  <rcc rId="3889" sId="1" numFmtId="4">
    <nc r="J941">
      <v>2362087.2400000002</v>
    </nc>
  </rcc>
  <rfmt sheetId="1" sqref="O941" start="0" length="0">
    <dxf>
      <numFmt numFmtId="4" formatCode="#,##0.00"/>
      <alignment wrapText="0" readingOrder="0"/>
    </dxf>
  </rfmt>
  <rfmt sheetId="1" sqref="A941:XFD941">
    <dxf>
      <fill>
        <patternFill patternType="solid">
          <bgColor rgb="FFFFFF00"/>
        </patternFill>
      </fill>
    </dxf>
  </rfmt>
  <rrc rId="3890" sId="1" ref="A138:XFD138" action="deleteRow">
    <rfmt sheetId="1" xfDxf="1" sqref="A138:XFD138" start="0" length="0">
      <dxf>
        <font>
          <color auto="1"/>
        </font>
      </dxf>
    </rfmt>
    <rcc rId="0" sId="1" dxf="1">
      <nc r="A138">
        <v>127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">
        <f>ROUND(SUM(D138+E138+F138+G138+H138+I138+J138+K138+M138+O138+P138+Q138+R138+S138),2)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">
        <f>ROUND((F138+G138+H138+I138+J138+K138+M138+O138+Q138+S138)*0.0214,2)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8">
        <v>4130030.98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8">
        <v>2426045.5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8">
        <v>2362087.2400000002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891" sId="2">
    <nc r="A74">
      <v>71</v>
    </nc>
  </rcc>
  <rcc rId="3892" sId="2">
    <nc r="B74" t="inlineStr">
      <is>
        <t>-</t>
      </is>
    </nc>
  </rcc>
  <rcc rId="3893" sId="2">
    <nc r="C74">
      <v>2020</v>
    </nc>
  </rcc>
  <rcc rId="3894" sId="2">
    <nc r="D74" t="inlineStr">
      <is>
        <t>Нефтеюганск</t>
      </is>
    </nc>
  </rcc>
  <rcc rId="3895" sId="2">
    <nc r="E74" t="inlineStr">
      <is>
        <t>мкр. 3-й, д. 5</t>
      </is>
    </nc>
  </rcc>
  <rcc rId="3896" sId="2">
    <nc r="A75">
      <v>71</v>
    </nc>
  </rcc>
  <rcc rId="3897" sId="2">
    <nc r="B75" t="inlineStr">
      <is>
        <t>+</t>
      </is>
    </nc>
  </rcc>
  <rcc rId="3898" sId="2">
    <nc r="C75">
      <v>2021</v>
    </nc>
  </rcc>
  <rcc rId="3899" sId="2" xfDxf="1" dxf="1">
    <nc r="D75" t="inlineStr">
      <is>
        <t>Нефтеюганск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0" sId="2" xfDxf="1" dxf="1">
    <nc r="E75" t="inlineStr">
      <is>
        <t>мкр. 3-й, д. 5</t>
      </is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1" sId="2">
    <nc r="F74">
      <v>9109012.4199999999</v>
    </nc>
  </rcc>
  <rcc rId="3902" sId="2">
    <nc r="F75">
      <v>9109012.4199999999</v>
    </nc>
  </rcc>
  <rcc rId="3903" sId="2">
    <nc r="G74" t="inlineStr">
      <is>
        <t>Перенос с 2020 по COVID ()</t>
      </is>
    </nc>
  </rcc>
  <rcc rId="3904" sId="2">
    <nc r="G75" t="inlineStr">
      <is>
        <t>Перенос с 2020 по COVID ()</t>
      </is>
    </nc>
  </rcc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05" sId="2">
    <oc r="A75">
      <v>71</v>
    </oc>
    <nc r="A75">
      <v>72</v>
    </nc>
  </rcc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30:XFD330">
    <dxf>
      <fill>
        <patternFill patternType="solid">
          <bgColor rgb="FFFFFF00"/>
        </patternFill>
      </fill>
    </dxf>
  </rfmt>
  <rrc rId="3906" sId="1" ref="A1145:XFD1145" action="insertRow"/>
  <rcc rId="3907" sId="1" odxf="1" dxf="1">
    <nc r="A1145">
      <v>316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908" sId="1" odxf="1" dxf="1">
    <nc r="B1145" t="inlineStr">
      <is>
        <t>мкр. 1-й, д. 21</t>
      </is>
    </nc>
    <odxf>
      <numFmt numFmtId="0" formatCode="General"/>
      <fill>
        <patternFill patternType="none">
          <bgColor indexed="65"/>
        </patternFill>
      </fill>
      <border outline="0">
        <top style="thin">
          <color indexed="64"/>
        </top>
      </border>
    </odxf>
    <ndxf>
      <numFmt numFmtId="2" formatCode="0.00"/>
      <fill>
        <patternFill patternType="solid">
          <bgColor rgb="FFFFFF00"/>
        </patternFill>
      </fill>
      <border outline="0">
        <top/>
      </border>
    </ndxf>
  </rcc>
  <rcc rId="3909" sId="1" odxf="1" dxf="1">
    <nc r="C1145">
      <f>ROUND(SUM(D1145+E1145+F1145+G1145+H1145+I1145+J1145+K1145+M1145+O1145+P1145+Q1145+R1145+S1145),2)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910" sId="1" odxf="1" dxf="1">
    <nc r="D1145">
      <f>ROUND((F1145+G1145+H1145+I1145+J1145+K1145+M1145+O1145+Q1145+S1145)*0.0214,2)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1145" start="0" length="0">
    <dxf>
      <fill>
        <patternFill patternType="solid">
          <bgColor rgb="FFFFFF00"/>
        </patternFill>
      </fill>
      <border outline="0">
        <top/>
      </border>
    </dxf>
  </rfmt>
  <rfmt sheetId="1" sqref="F1145" start="0" length="0">
    <dxf>
      <fill>
        <patternFill patternType="solid">
          <bgColor rgb="FFFFFF00"/>
        </patternFill>
      </fill>
      <border outline="0">
        <top/>
      </border>
    </dxf>
  </rfmt>
  <rcc rId="3911" sId="1" odxf="1" dxf="1" numFmtId="4">
    <nc r="G1145">
      <v>847328.88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H1145" start="0" length="0">
    <dxf>
      <fill>
        <patternFill patternType="solid">
          <bgColor rgb="FFFFFF00"/>
        </patternFill>
      </fill>
      <border outline="0">
        <top/>
      </border>
    </dxf>
  </rfmt>
  <rfmt sheetId="1" sqref="I1145" start="0" length="0">
    <dxf>
      <fill>
        <patternFill patternType="solid">
          <bgColor rgb="FFFFFF00"/>
        </patternFill>
      </fill>
      <border outline="0">
        <top/>
      </border>
    </dxf>
  </rfmt>
  <rcc rId="3912" sId="1" odxf="1" dxf="1" numFmtId="4">
    <nc r="J1145">
      <v>444528.2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K1145" start="0" length="0">
    <dxf>
      <fill>
        <patternFill patternType="solid">
          <bgColor rgb="FFFFFF00"/>
        </patternFill>
      </fill>
      <border outline="0">
        <top/>
      </border>
    </dxf>
  </rfmt>
  <rfmt sheetId="1" sqref="L1145" start="0" length="0">
    <dxf>
      <fill>
        <patternFill patternType="solid">
          <bgColor rgb="FFFFFF00"/>
        </patternFill>
      </fill>
      <border outline="0">
        <top/>
      </border>
    </dxf>
  </rfmt>
  <rfmt sheetId="1" sqref="M1145" start="0" length="0">
    <dxf>
      <fill>
        <patternFill patternType="solid">
          <bgColor rgb="FFFFFF00"/>
        </patternFill>
      </fill>
      <border outline="0">
        <top/>
      </border>
    </dxf>
  </rfmt>
  <rfmt sheetId="1" sqref="N1145" start="0" length="0">
    <dxf>
      <fill>
        <patternFill patternType="solid">
          <bgColor rgb="FFFFFF00"/>
        </patternFill>
      </fill>
      <border outline="0">
        <top/>
      </border>
    </dxf>
  </rfmt>
  <rfmt sheetId="1" sqref="O1145" start="0" length="0">
    <dxf>
      <fill>
        <patternFill patternType="solid">
          <bgColor rgb="FFFFFF00"/>
        </patternFill>
      </fill>
      <border outline="0">
        <top/>
      </border>
    </dxf>
  </rfmt>
  <rfmt sheetId="1" sqref="P1145" start="0" length="0">
    <dxf>
      <fill>
        <patternFill patternType="solid">
          <bgColor rgb="FFFFFF00"/>
        </patternFill>
      </fill>
      <border outline="0">
        <top/>
      </border>
    </dxf>
  </rfmt>
  <rfmt sheetId="1" sqref="Q1145" start="0" length="0">
    <dxf>
      <fill>
        <patternFill patternType="solid">
          <bgColor rgb="FFFFFF00"/>
        </patternFill>
      </fill>
      <border outline="0">
        <top/>
      </border>
    </dxf>
  </rfmt>
  <rfmt sheetId="1" sqref="R1145" start="0" length="0">
    <dxf>
      <fill>
        <patternFill patternType="solid">
          <bgColor rgb="FFFFFF00"/>
        </patternFill>
      </fill>
      <border outline="0">
        <top/>
      </border>
    </dxf>
  </rfmt>
  <rfmt sheetId="1" sqref="S1145" start="0" length="0">
    <dxf>
      <fill>
        <patternFill patternType="solid">
          <bgColor rgb="FFFFFF00"/>
        </patternFill>
      </fill>
      <border outline="0">
        <top/>
      </border>
    </dxf>
  </rfmt>
  <rfmt sheetId="1" sqref="T1145" start="0" length="0">
    <dxf>
      <fill>
        <patternFill patternType="solid">
          <bgColor rgb="FFFFFF00"/>
        </patternFill>
      </fill>
    </dxf>
  </rfmt>
  <rfmt sheetId="1" sqref="A1145:XFD1145" start="0" length="0">
    <dxf>
      <fill>
        <patternFill patternType="solid">
          <bgColor rgb="FFFFFF00"/>
        </patternFill>
      </fill>
    </dxf>
  </rfmt>
  <rrc rId="3913" sId="1" ref="A330:XFD330" action="deleteRow">
    <rfmt sheetId="1" xfDxf="1" sqref="A330:XFD330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330">
        <v>316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0" t="inlineStr">
        <is>
          <t>мкр. 1-й,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330">
        <f>ROUND(SUM(D330+E330+F330+G330+H330+I330+J330+K330+M330+O330+P330+Q330+R330+S330),2)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0">
        <f>ROUND((F330+G330+H330+I330+J330+K330+M330+O330+Q330+S330)*0.0214,2)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330">
        <v>847328.88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330">
        <v>444528.2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33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33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4" sId="2">
    <nc r="A76">
      <v>73</v>
    </nc>
  </rcc>
  <rcc rId="3915" sId="2">
    <nc r="B76" t="inlineStr">
      <is>
        <t>-</t>
      </is>
    </nc>
  </rcc>
  <rcc rId="3916" sId="2">
    <nc r="C76">
      <v>2020</v>
    </nc>
  </rcc>
  <rcc rId="3917" sId="2">
    <nc r="D76" t="inlineStr">
      <is>
        <t>Нягань</t>
      </is>
    </nc>
  </rcc>
  <rcc rId="3918" sId="2">
    <nc r="E76" t="inlineStr">
      <is>
        <t>мкр. 1-й, д. 21</t>
      </is>
    </nc>
  </rcc>
  <rcc rId="3919" sId="2">
    <nc r="A77">
      <v>74</v>
    </nc>
  </rcc>
  <rcc rId="3920" sId="2">
    <nc r="B77" t="inlineStr">
      <is>
        <t>+</t>
      </is>
    </nc>
  </rcc>
  <rcc rId="3921" sId="2">
    <nc r="C77">
      <v>2021</v>
    </nc>
  </rcc>
  <rcc rId="3922" sId="2" xfDxf="1" dxf="1">
    <nc r="D77" t="inlineStr">
      <is>
        <t>Нягань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3" sId="2">
    <nc r="E77" t="inlineStr">
      <is>
        <t>мкр. 1-й, д. 21</t>
      </is>
    </nc>
  </rcc>
  <rcc rId="3924" sId="2">
    <nc r="G76" t="inlineStr">
      <is>
        <t>Перенос с 2020 по COVID ()</t>
      </is>
    </nc>
  </rcc>
  <rcc rId="3925" sId="2">
    <nc r="G77" t="inlineStr">
      <is>
        <t>Перенос с 2020 по COVID ()</t>
      </is>
    </nc>
  </rcc>
  <rcc rId="3926" sId="2">
    <nc r="F76">
      <v>1319502.82</v>
    </nc>
  </rcc>
  <rcc rId="3927" sId="2">
    <nc r="F77">
      <v>1319502.82</v>
    </nc>
  </rcc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28" sId="1">
    <oc r="A82">
      <v>66</v>
    </oc>
    <nc r="A82"/>
  </rcc>
  <rcc rId="3929" sId="1">
    <oc r="B82" t="inlineStr">
      <is>
        <t>ул. Парковая, д. 11</t>
      </is>
    </oc>
    <nc r="B82"/>
  </rcc>
  <rcc rId="3930" sId="1">
    <oc r="C82">
      <f>ROUND(SUM(D82+E82+F82+G82+H82+I82+J82+K82+M82+O82+P82+Q82+R82+S82),2)</f>
    </oc>
    <nc r="C82"/>
  </rcc>
  <rcc rId="3931" sId="1">
    <oc r="D82">
      <f>ROUND((F82+G82+H82+I82+J82+K82+M82+O82+P82+Q82+R82+S82)*0.0214,2)</f>
    </oc>
    <nc r="D82"/>
  </rcc>
  <rcc rId="3932" sId="1" numFmtId="4">
    <oc r="G82">
      <v>2896097.4</v>
    </oc>
    <nc r="G82"/>
  </rcc>
  <rrc rId="3933" sId="1" ref="A82:XFD82" action="deleteRow">
    <rfmt sheetId="1" xfDxf="1" sqref="A82:XFD82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8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8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934" sId="1" numFmtId="4">
    <oc r="G887">
      <v>2896097.4</v>
    </oc>
    <nc r="G887">
      <v>5792194.7999999998</v>
    </nc>
  </rcc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5" sId="2">
    <oc r="F52">
      <v>2958073.88</v>
    </oc>
    <nc r="F52">
      <v>5916147.7699999996</v>
    </nc>
  </rcc>
  <rcc rId="3936" sId="2">
    <nc r="F51">
      <v>5916147.7699999996</v>
    </nc>
  </rcc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7" sId="2">
    <nc r="A51">
      <v>49</v>
    </nc>
  </rcc>
  <rcc rId="3938" sId="2">
    <oc r="A52">
      <v>49</v>
    </oc>
    <nc r="A52">
      <v>50</v>
    </nc>
  </rcc>
  <rcc rId="3939" sId="2">
    <oc r="A53">
      <v>50</v>
    </oc>
    <nc r="A53">
      <v>51</v>
    </nc>
  </rcc>
  <rcc rId="3940" sId="2">
    <oc r="A54">
      <v>51</v>
    </oc>
    <nc r="A54">
      <v>52</v>
    </nc>
  </rcc>
  <rcc rId="3941" sId="2">
    <oc r="A55">
      <v>52</v>
    </oc>
    <nc r="A55">
      <v>53</v>
    </nc>
  </rcc>
  <rcc rId="3942" sId="2">
    <oc r="A56">
      <v>53</v>
    </oc>
    <nc r="A56">
      <v>54</v>
    </nc>
  </rcc>
  <rcc rId="3943" sId="2">
    <oc r="A57">
      <v>54</v>
    </oc>
    <nc r="A57">
      <v>55</v>
    </nc>
  </rcc>
  <rcc rId="3944" sId="2">
    <oc r="A58">
      <v>55</v>
    </oc>
    <nc r="A58">
      <v>56</v>
    </nc>
  </rcc>
  <rcc rId="3945" sId="2">
    <oc r="A59">
      <v>56</v>
    </oc>
    <nc r="A59">
      <v>57</v>
    </nc>
  </rcc>
  <rcc rId="3946" sId="2">
    <oc r="A60">
      <v>57</v>
    </oc>
    <nc r="A60">
      <v>58</v>
    </nc>
  </rcc>
  <rcc rId="3947" sId="2">
    <oc r="A61">
      <v>58</v>
    </oc>
    <nc r="A61">
      <v>59</v>
    </nc>
  </rcc>
  <rcc rId="3948" sId="2">
    <oc r="A62">
      <v>59</v>
    </oc>
    <nc r="A62">
      <v>60</v>
    </nc>
  </rcc>
  <rcc rId="3949" sId="2">
    <oc r="A63">
      <v>60</v>
    </oc>
    <nc r="A63">
      <v>61</v>
    </nc>
  </rcc>
  <rcc rId="3950" sId="2">
    <oc r="A64">
      <v>61</v>
    </oc>
    <nc r="A64">
      <v>62</v>
    </nc>
  </rcc>
  <rcc rId="3951" sId="2">
    <oc r="A65">
      <v>62</v>
    </oc>
    <nc r="A65">
      <v>63</v>
    </nc>
  </rcc>
  <rcc rId="3952" sId="2">
    <oc r="A66">
      <v>63</v>
    </oc>
    <nc r="A66">
      <v>64</v>
    </nc>
  </rcc>
  <rcc rId="3953" sId="2">
    <oc r="A67">
      <v>64</v>
    </oc>
    <nc r="A67">
      <v>65</v>
    </nc>
  </rcc>
  <rcc rId="3954" sId="2">
    <oc r="A68">
      <v>65</v>
    </oc>
    <nc r="A68">
      <v>66</v>
    </nc>
  </rcc>
  <rcc rId="3955" sId="2">
    <oc r="A69">
      <v>66</v>
    </oc>
    <nc r="A69">
      <v>67</v>
    </nc>
  </rcc>
  <rcc rId="3956" sId="2">
    <oc r="A70">
      <v>67</v>
    </oc>
    <nc r="A70">
      <v>68</v>
    </nc>
  </rcc>
  <rcc rId="3957" sId="2">
    <oc r="A71">
      <v>68</v>
    </oc>
    <nc r="A71">
      <v>69</v>
    </nc>
  </rcc>
  <rcc rId="3958" sId="2">
    <oc r="A72">
      <v>69</v>
    </oc>
    <nc r="A72">
      <v>70</v>
    </nc>
  </rcc>
  <rcc rId="3959" sId="2">
    <oc r="A73">
      <v>70</v>
    </oc>
    <nc r="A73">
      <v>71</v>
    </nc>
  </rcc>
  <rcc rId="3960" sId="2">
    <oc r="A74">
      <v>71</v>
    </oc>
    <nc r="A74">
      <v>72</v>
    </nc>
  </rcc>
  <rcc rId="3961" sId="2">
    <oc r="A75">
      <v>72</v>
    </oc>
    <nc r="A75">
      <v>73</v>
    </nc>
  </rcc>
  <rcc rId="3962" sId="2">
    <oc r="A76">
      <v>73</v>
    </oc>
    <nc r="A76">
      <v>74</v>
    </nc>
  </rcc>
  <rcc rId="3963" sId="2">
    <oc r="A77">
      <v>74</v>
    </oc>
    <nc r="A77">
      <v>75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898:C1898">
    <dxf>
      <fill>
        <patternFill patternType="solid">
          <bgColor rgb="FFFFFF00"/>
        </patternFill>
      </fill>
    </dxf>
  </rfmt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4" sId="2">
    <nc r="A78">
      <v>76</v>
    </nc>
  </rcc>
  <rcc rId="3965" sId="2">
    <nc r="B78" t="inlineStr">
      <is>
        <t>-</t>
      </is>
    </nc>
  </rcc>
  <rcc rId="3966" sId="2">
    <nc r="B79" t="inlineStr">
      <is>
        <t>+</t>
      </is>
    </nc>
  </rcc>
  <rcc rId="3967" sId="2">
    <nc r="A79">
      <v>77</v>
    </nc>
  </rcc>
  <rcc rId="3968" sId="2">
    <nc r="C78">
      <v>2020</v>
    </nc>
  </rcc>
  <rcc rId="3969" sId="2">
    <nc r="C79">
      <v>2021</v>
    </nc>
  </rcc>
  <rcc rId="3970" sId="2">
    <nc r="D78" t="inlineStr">
      <is>
        <t>Лангепас</t>
      </is>
    </nc>
  </rcc>
  <rcc rId="3971" sId="2">
    <nc r="D79" t="inlineStr">
      <is>
        <t>Лангепас</t>
      </is>
    </nc>
  </rcc>
  <rcc rId="3972" sId="2">
    <nc r="E78" t="inlineStr">
      <is>
        <t>ул. Мира, д. 11</t>
      </is>
    </nc>
  </rcc>
  <rcc rId="3973" sId="2">
    <nc r="G78" t="inlineStr">
      <is>
        <t>Перенос с 2020 по COVID ()</t>
      </is>
    </nc>
  </rcc>
  <rcc rId="3974" sId="2">
    <nc r="G79" t="inlineStr">
      <is>
        <t>Перенос с 2020 по COVID ()</t>
      </is>
    </nc>
  </rcc>
  <rcc rId="3975" sId="2">
    <nc r="E79" t="inlineStr">
      <is>
        <t>ул. Мира, д. 11</t>
      </is>
    </nc>
  </rcc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976" sId="1" ref="A880:XFD880" action="insertRow"/>
  <rcc rId="3977" sId="1" odxf="1" dxf="1">
    <nc r="A880">
      <v>58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978" sId="1" odxf="1" dxf="1">
    <nc r="B880" t="inlineStr">
      <is>
        <t>ул. Мира, д. 11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979" sId="1" odxf="1" dxf="1">
    <nc r="C880">
      <f>ROUND(SUM(D880+E880+F880+G880+H880+I880+J880+K880+M880+O880+P880+Q880+R880+S880),2)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980" sId="1" odxf="1" dxf="1">
    <nc r="D880">
      <f>ROUND((F880+G880+H880+I880+J880+K880+M880+O880+P880+Q880+R880+S880)*0.0214,2)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880" start="0" length="0">
    <dxf>
      <fill>
        <patternFill patternType="solid">
          <bgColor rgb="FFFFFF00"/>
        </patternFill>
      </fill>
    </dxf>
  </rfmt>
  <rfmt sheetId="1" sqref="F880" start="0" length="0">
    <dxf>
      <fill>
        <patternFill patternType="solid">
          <bgColor rgb="FFFFFF00"/>
        </patternFill>
      </fill>
    </dxf>
  </rfmt>
  <rcc rId="3981" sId="1" odxf="1" dxf="1" numFmtId="4">
    <nc r="G880">
      <v>5792194.7999999998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H880" start="0" length="0">
    <dxf>
      <fill>
        <patternFill patternType="solid">
          <bgColor rgb="FFFFFF00"/>
        </patternFill>
      </fill>
    </dxf>
  </rfmt>
  <rfmt sheetId="1" sqref="I880" start="0" length="0">
    <dxf>
      <fill>
        <patternFill patternType="solid">
          <bgColor rgb="FFFFFF00"/>
        </patternFill>
      </fill>
    </dxf>
  </rfmt>
  <rfmt sheetId="1" sqref="J880" start="0" length="0">
    <dxf>
      <fill>
        <patternFill patternType="solid">
          <bgColor rgb="FFFFFF00"/>
        </patternFill>
      </fill>
    </dxf>
  </rfmt>
  <rfmt sheetId="1" sqref="K880" start="0" length="0">
    <dxf>
      <fill>
        <patternFill patternType="solid">
          <bgColor rgb="FFFFFF00"/>
        </patternFill>
      </fill>
    </dxf>
  </rfmt>
  <rfmt sheetId="1" sqref="L880" start="0" length="0">
    <dxf>
      <fill>
        <patternFill patternType="solid">
          <bgColor rgb="FFFFFF00"/>
        </patternFill>
      </fill>
    </dxf>
  </rfmt>
  <rfmt sheetId="1" sqref="M880" start="0" length="0">
    <dxf>
      <fill>
        <patternFill patternType="solid">
          <bgColor rgb="FFFFFF00"/>
        </patternFill>
      </fill>
    </dxf>
  </rfmt>
  <rfmt sheetId="1" sqref="N880" start="0" length="0">
    <dxf>
      <fill>
        <patternFill patternType="solid">
          <bgColor rgb="FFFFFF00"/>
        </patternFill>
      </fill>
    </dxf>
  </rfmt>
  <rfmt sheetId="1" sqref="O880" start="0" length="0">
    <dxf>
      <fill>
        <patternFill patternType="solid">
          <bgColor rgb="FFFFFF00"/>
        </patternFill>
      </fill>
      <border outline="0">
        <left/>
      </border>
    </dxf>
  </rfmt>
  <rfmt sheetId="1" sqref="P880" start="0" length="0">
    <dxf>
      <fill>
        <patternFill patternType="solid">
          <bgColor rgb="FFFFFF00"/>
        </patternFill>
      </fill>
    </dxf>
  </rfmt>
  <rfmt sheetId="1" sqref="Q880" start="0" length="0">
    <dxf>
      <fill>
        <patternFill patternType="solid">
          <bgColor rgb="FFFFFF00"/>
        </patternFill>
      </fill>
    </dxf>
  </rfmt>
  <rfmt sheetId="1" sqref="R880" start="0" length="0">
    <dxf>
      <fill>
        <patternFill patternType="solid">
          <bgColor rgb="FFFFFF00"/>
        </patternFill>
      </fill>
    </dxf>
  </rfmt>
  <rfmt sheetId="1" sqref="S880" start="0" length="0">
    <dxf>
      <fill>
        <patternFill patternType="solid">
          <bgColor rgb="FFFFFF00"/>
        </patternFill>
      </fill>
    </dxf>
  </rfmt>
  <rfmt sheetId="1" sqref="T880" start="0" length="0">
    <dxf>
      <fill>
        <patternFill patternType="solid">
          <bgColor rgb="FFFFFF00"/>
        </patternFill>
      </fill>
    </dxf>
  </rfmt>
  <rfmt sheetId="1" sqref="A880:XFD880" start="0" length="0">
    <dxf>
      <fill>
        <patternFill patternType="solid">
          <bgColor rgb="FFFFFF00"/>
        </patternFill>
      </fill>
    </dxf>
  </rfmt>
  <rrc rId="3982" sId="1" ref="A74:XFD74" action="deleteRow">
    <rfmt sheetId="1" xfDxf="1" sqref="A74:XFD74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74">
        <v>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ул. Мира,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>
        <f>ROUND(SUM(D74+E74+F74+G74+H74+I74+J74+K74+M74+O74+P74+Q74+R74+S74),2)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74">
        <f>ROUND((F74+G74+H74+I74+J74+K74+M74+O74+P74+Q74+R74+S74)*0.0214,2)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4">
        <v>5792194.7999999998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983" sId="2">
    <nc r="F78">
      <v>5916147.7699999996</v>
    </nc>
  </rcc>
  <rcc rId="3984" sId="2">
    <nc r="F79">
      <v>5916147.7699999996</v>
    </nc>
  </rcc>
  <rcc rId="3985" sId="2">
    <nc r="A80">
      <v>78</v>
    </nc>
  </rcc>
  <rcc rId="3986" sId="2">
    <nc r="B80" t="inlineStr">
      <is>
        <t>-</t>
      </is>
    </nc>
  </rcc>
  <rcc rId="3987" sId="2">
    <nc r="B81" t="inlineStr">
      <is>
        <t>+</t>
      </is>
    </nc>
  </rcc>
  <rcc rId="3988" sId="2">
    <nc r="A81">
      <v>79</v>
    </nc>
  </rcc>
  <rcc rId="3989" sId="2">
    <nc r="C80">
      <v>2020</v>
    </nc>
  </rcc>
  <rcc rId="3990" sId="2">
    <nc r="D80" t="inlineStr">
      <is>
        <t>Лангепас</t>
      </is>
    </nc>
  </rcc>
  <rcc rId="3991" sId="2">
    <nc r="C81">
      <v>2021</v>
    </nc>
  </rcc>
  <rcc rId="3992" sId="2">
    <nc r="D81" t="inlineStr">
      <is>
        <t>Лангепас</t>
      </is>
    </nc>
  </rcc>
  <rcc rId="3993" sId="2">
    <nc r="E80" t="inlineStr">
      <is>
        <t>ул. Солнечная, д. 2</t>
      </is>
    </nc>
  </rcc>
  <rcc rId="3994" sId="2" xfDxf="1" dxf="1">
    <nc r="E81" t="inlineStr">
      <is>
        <t>ул. Солнечная, д. 2</t>
      </is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5" sId="2">
    <nc r="G80" t="inlineStr">
      <is>
        <t>Перенос с 2020 по COVID ()</t>
      </is>
    </nc>
  </rcc>
  <rcc rId="3996" sId="2">
    <nc r="G81" t="inlineStr">
      <is>
        <t>Перенос с 2020 по COVID ()</t>
      </is>
    </nc>
  </rcc>
  <rcc rId="3997" sId="2">
    <nc r="A82">
      <v>80</v>
    </nc>
  </rcc>
  <rcc rId="3998" sId="2">
    <nc r="A83">
      <v>81</v>
    </nc>
  </rcc>
  <rcc rId="3999" sId="2">
    <nc r="B82" t="inlineStr">
      <is>
        <t>-</t>
      </is>
    </nc>
  </rcc>
  <rcc rId="4000" sId="2">
    <nc r="C82">
      <v>2020</v>
    </nc>
  </rcc>
  <rcc rId="4001" sId="2">
    <nc r="B83" t="inlineStr">
      <is>
        <t>+</t>
      </is>
    </nc>
  </rcc>
  <rcc rId="4002" sId="2">
    <nc r="C83">
      <v>2021</v>
    </nc>
  </rcc>
  <rcc rId="4003" sId="2">
    <nc r="D82" t="inlineStr">
      <is>
        <t>Лангепас</t>
      </is>
    </nc>
  </rcc>
  <rcc rId="4004" sId="2">
    <nc r="D83" t="inlineStr">
      <is>
        <t>Лангепас</t>
      </is>
    </nc>
  </rcc>
  <rcc rId="4005" sId="2">
    <nc r="E82" t="inlineStr">
      <is>
        <t>ул. Солнечная, д. 6</t>
      </is>
    </nc>
  </rcc>
  <rcc rId="4006" sId="2">
    <nc r="E83" t="inlineStr">
      <is>
        <t>ул. Солнечная, д. 6</t>
      </is>
    </nc>
  </rcc>
  <rcc rId="4007" sId="2">
    <nc r="G82" t="inlineStr">
      <is>
        <t>Перенос с 2020 по COVID ()</t>
      </is>
    </nc>
  </rcc>
  <rcc rId="4008" sId="2">
    <nc r="G83" t="inlineStr">
      <is>
        <t>Перенос с 2020 по COVID ()</t>
      </is>
    </nc>
  </rcc>
  <rrc rId="4009" sId="1" ref="A890:XFD890" action="insertRow"/>
  <rcc rId="4010" sId="1" odxf="1" dxf="1">
    <nc r="A890">
      <v>81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11" sId="1" odxf="1" dxf="1">
    <nc r="B890" t="inlineStr">
      <is>
        <t>ул. Солнечная, д. 2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12" sId="1" odxf="1" dxf="1">
    <nc r="C890">
      <f>ROUND(SUM(D890+E890+F890+G890+H890+I890+J890+K890+M890+O890+P890+Q890+R890+S890),2)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13" sId="1" odxf="1" dxf="1">
    <nc r="D890">
      <f>ROUND((F890+G890+H890+I890+J890+K890+M890+O890+P890+Q890+R890+S890)*0.0214,2)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890" start="0" length="0">
    <dxf>
      <fill>
        <patternFill patternType="none">
          <bgColor indexed="65"/>
        </patternFill>
      </fill>
    </dxf>
  </rfmt>
  <rfmt sheetId="1" sqref="F890" start="0" length="0">
    <dxf>
      <fill>
        <patternFill patternType="none">
          <bgColor indexed="65"/>
        </patternFill>
      </fill>
    </dxf>
  </rfmt>
  <rcc rId="4014" sId="1" odxf="1" dxf="1" numFmtId="4">
    <nc r="G890">
      <v>2489515.2000000002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890" start="0" length="0">
    <dxf>
      <fill>
        <patternFill patternType="none">
          <bgColor indexed="65"/>
        </patternFill>
      </fill>
    </dxf>
  </rfmt>
  <rfmt sheetId="1" sqref="I890" start="0" length="0">
    <dxf>
      <fill>
        <patternFill patternType="none">
          <bgColor indexed="65"/>
        </patternFill>
      </fill>
    </dxf>
  </rfmt>
  <rfmt sheetId="1" sqref="J890" start="0" length="0">
    <dxf>
      <fill>
        <patternFill patternType="none">
          <bgColor indexed="65"/>
        </patternFill>
      </fill>
    </dxf>
  </rfmt>
  <rfmt sheetId="1" sqref="K890" start="0" length="0">
    <dxf>
      <fill>
        <patternFill patternType="none">
          <bgColor indexed="65"/>
        </patternFill>
      </fill>
    </dxf>
  </rfmt>
  <rfmt sheetId="1" sqref="L890" start="0" length="0">
    <dxf>
      <fill>
        <patternFill patternType="none">
          <bgColor indexed="65"/>
        </patternFill>
      </fill>
    </dxf>
  </rfmt>
  <rfmt sheetId="1" sqref="M890" start="0" length="0">
    <dxf>
      <fill>
        <patternFill patternType="none">
          <bgColor indexed="65"/>
        </patternFill>
      </fill>
    </dxf>
  </rfmt>
  <rfmt sheetId="1" sqref="N890" start="0" length="0">
    <dxf>
      <fill>
        <patternFill patternType="none">
          <bgColor indexed="65"/>
        </patternFill>
      </fill>
    </dxf>
  </rfmt>
  <rfmt sheetId="1" sqref="O890" start="0" length="0">
    <dxf>
      <fill>
        <patternFill patternType="none">
          <bgColor indexed="65"/>
        </patternFill>
      </fill>
    </dxf>
  </rfmt>
  <rfmt sheetId="1" sqref="P890" start="0" length="0">
    <dxf>
      <fill>
        <patternFill patternType="none">
          <bgColor indexed="65"/>
        </patternFill>
      </fill>
    </dxf>
  </rfmt>
  <rfmt sheetId="1" sqref="Q890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R890" start="0" length="0">
    <dxf>
      <fill>
        <patternFill patternType="none">
          <bgColor indexed="65"/>
        </patternFill>
      </fill>
    </dxf>
  </rfmt>
  <rfmt sheetId="1" sqref="S890" start="0" length="0">
    <dxf>
      <fill>
        <patternFill patternType="none">
          <bgColor indexed="65"/>
        </patternFill>
      </fill>
    </dxf>
  </rfmt>
  <rfmt sheetId="1" sqref="T890" start="0" length="0">
    <dxf>
      <fill>
        <patternFill patternType="none">
          <bgColor indexed="65"/>
        </patternFill>
      </fill>
    </dxf>
  </rfmt>
  <rfmt sheetId="1" sqref="A890:XFD890" start="0" length="0">
    <dxf>
      <fill>
        <patternFill patternType="none">
          <bgColor indexed="65"/>
        </patternFill>
      </fill>
    </dxf>
  </rfmt>
  <rfmt sheetId="1" sqref="A890:XFD890">
    <dxf>
      <fill>
        <patternFill patternType="solid">
          <bgColor rgb="FFFFFF00"/>
        </patternFill>
      </fill>
    </dxf>
  </rfmt>
  <rcc rId="4015" sId="2">
    <nc r="F80">
      <v>2542790.83</v>
    </nc>
  </rcc>
  <rcc rId="4016" sId="2">
    <nc r="F81">
      <v>2542790.83</v>
    </nc>
  </rcc>
  <rcc rId="4017" sId="1">
    <oc r="A95">
      <v>81</v>
    </oc>
    <nc r="A95"/>
  </rcc>
  <rcc rId="4018" sId="1">
    <oc r="B95" t="inlineStr">
      <is>
        <t>ул. Солнечная, д. 2</t>
      </is>
    </oc>
    <nc r="B95"/>
  </rcc>
  <rcc rId="4019" sId="1">
    <oc r="C95">
      <f>ROUND(SUM(D95+E95+F95+G95+H95+I95+J95+K95+M95+O95+P95+Q95+R95+S95),2)</f>
    </oc>
    <nc r="C95"/>
  </rcc>
  <rcc rId="4020" sId="1">
    <oc r="D95">
      <f>ROUND((F95+G95+H95+I95+J95+K95+M95+O95+P95+Q95+R95+S95)*0.0214,2)</f>
    </oc>
    <nc r="D95"/>
  </rcc>
  <rcc rId="4021" sId="1" numFmtId="4">
    <oc r="G95">
      <v>2489515.2000000002</v>
    </oc>
    <nc r="G95"/>
  </rcc>
  <rrc rId="4022" sId="1" ref="A95:XFD95" action="deleteRow">
    <rfmt sheetId="1" xfDxf="1" sqref="A95:XFD95" start="0" length="0">
      <dxf>
        <font>
          <color auto="1"/>
        </font>
      </dxf>
    </rfmt>
    <rfmt sheetId="1" sqref="A95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5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95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3" sId="1" ref="A889:XFD889" action="insertRow"/>
  <rcc rId="4024" sId="1" odxf="1" dxf="1">
    <nc r="A889">
      <v>83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25" sId="1" odxf="1" dxf="1">
    <nc r="B889" t="inlineStr">
      <is>
        <t>ул. Солнечная, д. 6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26" sId="1" odxf="1" dxf="1">
    <nc r="C889">
      <f>ROUND(SUM(D889+E889+F889+G889+H889+I889+J889+K889+M889+O889+P889+Q889+R889+S889),2)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27" sId="1" odxf="1" dxf="1">
    <nc r="D889">
      <f>ROUND((F889+G889+H889+I889+J889+K889+M889+O889+P889+Q889+R889+S889)*0.0214,2)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889" start="0" length="0">
    <dxf>
      <fill>
        <patternFill patternType="none">
          <bgColor indexed="65"/>
        </patternFill>
      </fill>
    </dxf>
  </rfmt>
  <rfmt sheetId="1" sqref="F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028" sId="1" odxf="1" dxf="1" numFmtId="4">
    <nc r="G889">
      <v>1503982.8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I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J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K889" start="0" length="0">
    <dxf>
      <fill>
        <patternFill patternType="none">
          <bgColor indexed="65"/>
        </patternFill>
      </fill>
    </dxf>
  </rfmt>
  <rfmt sheetId="1" sqref="L889" start="0" length="0">
    <dxf>
      <fill>
        <patternFill patternType="none">
          <bgColor indexed="65"/>
        </patternFill>
      </fill>
    </dxf>
  </rfmt>
  <rfmt sheetId="1" sqref="M889" start="0" length="0">
    <dxf>
      <fill>
        <patternFill patternType="none">
          <bgColor indexed="65"/>
        </patternFill>
      </fill>
    </dxf>
  </rfmt>
  <rfmt sheetId="1" sqref="N889" start="0" length="0">
    <dxf>
      <fill>
        <patternFill patternType="none">
          <bgColor indexed="65"/>
        </patternFill>
      </fill>
    </dxf>
  </rfmt>
  <rfmt sheetId="1" sqref="O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P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Q889" start="0" length="0">
    <dxf>
      <fill>
        <patternFill patternType="none">
          <bgColor indexed="65"/>
        </patternFill>
      </fill>
    </dxf>
  </rfmt>
  <rfmt sheetId="1" sqref="R889" start="0" length="0">
    <dxf>
      <fill>
        <patternFill patternType="none">
          <bgColor indexed="65"/>
        </patternFill>
      </fill>
    </dxf>
  </rfmt>
  <rfmt sheetId="1" sqref="S889" start="0" length="0">
    <dxf>
      <fill>
        <patternFill patternType="none">
          <bgColor indexed="65"/>
        </patternFill>
      </fill>
    </dxf>
  </rfmt>
  <rfmt sheetId="1" sqref="T889" start="0" length="0">
    <dxf>
      <fill>
        <patternFill patternType="none">
          <bgColor indexed="65"/>
        </patternFill>
      </fill>
    </dxf>
  </rfmt>
  <rfmt sheetId="1" sqref="A889:XFD889" start="0" length="0">
    <dxf>
      <fill>
        <patternFill patternType="none">
          <bgColor indexed="65"/>
        </patternFill>
      </fill>
    </dxf>
  </rfmt>
  <rfmt sheetId="1" sqref="A889:XFD889">
    <dxf>
      <fill>
        <patternFill patternType="solid">
          <bgColor rgb="FFFFFF00"/>
        </patternFill>
      </fill>
    </dxf>
  </rfmt>
  <rcc rId="4029" sId="2">
    <nc r="F82">
      <v>1536168.03</v>
    </nc>
  </rcc>
  <rcc rId="4030" sId="2">
    <nc r="F83">
      <v>1536168.03</v>
    </nc>
  </rcc>
</revisions>
</file>

<file path=xl/revisions/revisionLog1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1" sId="1">
    <oc r="A96">
      <v>83</v>
    </oc>
    <nc r="A96"/>
  </rcc>
  <rcc rId="4032" sId="1">
    <oc r="B96" t="inlineStr">
      <is>
        <t>ул. Солнечная, д. 6</t>
      </is>
    </oc>
    <nc r="B96"/>
  </rcc>
  <rcc rId="4033" sId="1">
    <oc r="C96">
      <f>ROUND(SUM(D96+E96+F96+G96+H96+I96+J96+K96+M96+O96+P96+Q96+R96+S96),2)</f>
    </oc>
    <nc r="C96"/>
  </rcc>
  <rcc rId="4034" sId="1">
    <oc r="D96">
      <f>ROUND((F96+G96+H96+I96+J96+K96+M96+O96+P96+Q96+R96+S96)*0.0214,2)</f>
    </oc>
    <nc r="D96"/>
  </rcc>
  <rcc rId="4035" sId="1" numFmtId="4">
    <oc r="G96">
      <v>1503982.8</v>
    </oc>
    <nc r="G96"/>
  </rcc>
  <rrc rId="4036" sId="1" ref="A96:XFD96" action="deleteRow">
    <rfmt sheetId="1" xfDxf="1" sqref="A96:XFD96" start="0" length="0">
      <dxf>
        <font>
          <color auto="1"/>
        </font>
      </dxf>
    </rfmt>
    <rfmt sheetId="1" sqref="A9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9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7" sId="1" ref="A889:XFD889" action="insertRow"/>
  <rcc rId="4038" sId="1" odxf="1" dxf="1">
    <nc r="A889">
      <v>84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39" sId="1" odxf="1" dxf="1">
    <nc r="B889" t="inlineStr">
      <is>
        <t>ул. Солнечная, д. 8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40" sId="1" odxf="1" dxf="1">
    <nc r="C889">
      <f>ROUND(SUM(D889+E889+F889+G889+H889+I889+J889+K889+M889+O889+P889+Q889+R889+S889),2)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41" sId="1" odxf="1" dxf="1">
    <nc r="D889">
      <f>ROUND((F889+G889+H889+I889+J889+K889+M889+O889+P889+Q889+R889+S889)*0.0214,2)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889" start="0" length="0">
    <dxf>
      <fill>
        <patternFill patternType="none">
          <bgColor indexed="65"/>
        </patternFill>
      </fill>
    </dxf>
  </rfmt>
  <rfmt sheetId="1" sqref="F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042" sId="1" odxf="1" dxf="1" numFmtId="4">
    <nc r="G889">
      <v>1996814.4</v>
    </nc>
    <odxf>
      <fill>
        <patternFill patternType="solid">
          <bgColor rgb="FFFFFF00"/>
        </patternFill>
      </fill>
      <border outline="0">
        <left style="thin">
          <color indexed="64"/>
        </left>
      </border>
    </odxf>
    <ndxf>
      <fill>
        <patternFill patternType="none">
          <bgColor indexed="65"/>
        </patternFill>
      </fill>
      <border outline="0">
        <left/>
      </border>
    </ndxf>
  </rcc>
  <rfmt sheetId="1" sqref="H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I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J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K889" start="0" length="0">
    <dxf>
      <fill>
        <patternFill patternType="none">
          <bgColor indexed="65"/>
        </patternFill>
      </fill>
    </dxf>
  </rfmt>
  <rfmt sheetId="1" sqref="L889" start="0" length="0">
    <dxf>
      <fill>
        <patternFill patternType="none">
          <bgColor indexed="65"/>
        </patternFill>
      </fill>
    </dxf>
  </rfmt>
  <rfmt sheetId="1" sqref="M889" start="0" length="0">
    <dxf>
      <fill>
        <patternFill patternType="none">
          <bgColor indexed="65"/>
        </patternFill>
      </fill>
    </dxf>
  </rfmt>
  <rfmt sheetId="1" sqref="N889" start="0" length="0">
    <dxf>
      <fill>
        <patternFill patternType="none">
          <bgColor indexed="65"/>
        </patternFill>
      </fill>
    </dxf>
  </rfmt>
  <rfmt sheetId="1" sqref="O889" start="0" length="0">
    <dxf>
      <fill>
        <patternFill patternType="none">
          <bgColor indexed="65"/>
        </patternFill>
      </fill>
    </dxf>
  </rfmt>
  <rfmt sheetId="1" sqref="P889" start="0" length="0">
    <dxf>
      <fill>
        <patternFill patternType="none">
          <bgColor indexed="65"/>
        </patternFill>
      </fill>
    </dxf>
  </rfmt>
  <rfmt sheetId="1" sqref="Q889" start="0" length="0">
    <dxf>
      <fill>
        <patternFill patternType="none">
          <bgColor indexed="65"/>
        </patternFill>
      </fill>
    </dxf>
  </rfmt>
  <rfmt sheetId="1" sqref="R889" start="0" length="0">
    <dxf>
      <fill>
        <patternFill patternType="none">
          <bgColor indexed="65"/>
        </patternFill>
      </fill>
    </dxf>
  </rfmt>
  <rfmt sheetId="1" sqref="S889" start="0" length="0">
    <dxf>
      <fill>
        <patternFill patternType="none">
          <bgColor indexed="65"/>
        </patternFill>
      </fill>
    </dxf>
  </rfmt>
  <rfmt sheetId="1" sqref="T889" start="0" length="0">
    <dxf>
      <fill>
        <patternFill patternType="none">
          <bgColor indexed="65"/>
        </patternFill>
      </fill>
    </dxf>
  </rfmt>
  <rfmt sheetId="1" sqref="A889:XFD889" start="0" length="0">
    <dxf>
      <fill>
        <patternFill patternType="none">
          <bgColor indexed="65"/>
        </patternFill>
      </fill>
    </dxf>
  </rfmt>
  <rfmt sheetId="1" sqref="A889:XFD889">
    <dxf>
      <fill>
        <patternFill patternType="solid">
          <bgColor rgb="FFFFFF00"/>
        </patternFill>
      </fill>
    </dxf>
  </rfmt>
  <rcc rId="4043" sId="2">
    <nc r="F84">
      <v>2039546.23</v>
    </nc>
  </rcc>
  <rcc rId="4044" sId="2">
    <nc r="F85">
      <v>2039546.23</v>
    </nc>
  </rcc>
  <rcc rId="4045" sId="2">
    <nc r="G84" t="inlineStr">
      <is>
        <t>Перенос с 2020 по COVID ()</t>
      </is>
    </nc>
  </rcc>
  <rcc rId="4046" sId="2">
    <nc r="G85" t="inlineStr">
      <is>
        <t>Перенос с 2020 по COVID ()</t>
      </is>
    </nc>
  </rcc>
  <rcc rId="4047" sId="2">
    <nc r="A84">
      <v>82</v>
    </nc>
  </rcc>
  <rcc rId="4048" sId="2">
    <nc r="A85">
      <v>83</v>
    </nc>
  </rcc>
  <rcc rId="4049" sId="2">
    <nc r="B84" t="inlineStr">
      <is>
        <t>-</t>
      </is>
    </nc>
  </rcc>
  <rcc rId="4050" sId="2">
    <nc r="B85" t="inlineStr">
      <is>
        <t>+</t>
      </is>
    </nc>
  </rcc>
  <rcc rId="4051" sId="2">
    <nc r="C84">
      <v>2020</v>
    </nc>
  </rcc>
  <rcc rId="4052" sId="2">
    <nc r="C85">
      <v>2021</v>
    </nc>
  </rcc>
  <rcc rId="4053" sId="2">
    <nc r="D84" t="inlineStr">
      <is>
        <t>Лангепас</t>
      </is>
    </nc>
  </rcc>
  <rcc rId="4054" sId="2">
    <nc r="D85" t="inlineStr">
      <is>
        <t>Лангепас</t>
      </is>
    </nc>
  </rcc>
  <rcc rId="4055" sId="2">
    <nc r="E84" t="inlineStr">
      <is>
        <t>ул. Солнечная,  д. 8</t>
      </is>
    </nc>
  </rcc>
  <rcc rId="4056" sId="2" xfDxf="1" dxf="1">
    <nc r="E85" t="inlineStr">
      <is>
        <t>ул. Солнечная,  д. 8</t>
      </is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1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7" sId="2">
    <oc r="E80" t="inlineStr">
      <is>
        <t>ул. Солнечная, д. 2</t>
      </is>
    </oc>
    <nc r="E80" t="inlineStr">
      <is>
        <t>ул. Солнечная,  д. 2</t>
      </is>
    </nc>
  </rcc>
  <rcc rId="4058" sId="2">
    <oc r="E75" t="inlineStr">
      <is>
        <t>мкр. 3-й, д. 5</t>
      </is>
    </oc>
    <nc r="E75" t="inlineStr">
      <is>
        <t>мкр. 3-й, д.  5</t>
      </is>
    </nc>
  </rcc>
</revisions>
</file>

<file path=xl/revisions/revisionLog1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59" sId="1" ref="A96:XFD96" action="deleteRow">
    <undo index="0" exp="area" dr="S67:S96" r="S97" sId="1"/>
    <undo index="0" exp="area" dr="R67:R96" r="R97" sId="1"/>
    <undo index="0" exp="area" dr="Q67:Q96" r="Q97" sId="1"/>
    <undo index="0" exp="area" dr="P67:P96" r="P97" sId="1"/>
    <undo index="0" exp="area" dr="O67:O96" r="O97" sId="1"/>
    <undo index="0" exp="area" dr="N67:N96" r="N97" sId="1"/>
    <undo index="0" exp="area" dr="M67:M96" r="M97" sId="1"/>
    <undo index="0" exp="area" dr="L67:L96" r="L97" sId="1"/>
    <undo index="0" exp="area" dr="K67:K96" r="K97" sId="1"/>
    <undo index="0" exp="area" dr="J67:J96" r="J97" sId="1"/>
    <undo index="0" exp="area" dr="I67:I96" r="I97" sId="1"/>
    <undo index="0" exp="area" dr="H67:H96" r="H97" sId="1"/>
    <undo index="0" exp="area" dr="G67:G96" r="G97" sId="1"/>
    <undo index="0" exp="area" dr="F67:F96" r="F97" sId="1"/>
    <undo index="0" exp="area" dr="E67:E96" r="E97" sId="1"/>
    <undo index="0" exp="area" dr="D67:D96" r="D97" sId="1"/>
    <rfmt sheetId="1" xfDxf="1" sqref="A96:XFD96" start="0" length="0">
      <dxf>
        <font>
          <color auto="1"/>
        </font>
      </dxf>
    </rfmt>
    <rcc rId="0" sId="1" dxf="1">
      <nc r="A96">
        <v>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6" t="inlineStr">
        <is>
          <t>ул. Солнечная,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">
        <f>ROUND(SUM(D96+E96+F96+G96+H96+I96+J96+K96+M96+O96+P96+Q96+R96+S96),2)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6">
        <f>ROUND((F96+G96+H96+I96+J96+K96+M96+O96+P96+Q96+R96+S96)*0.0214,2)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6">
        <v>1996814.4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05:XFD305">
    <dxf>
      <fill>
        <patternFill patternType="solid">
          <bgColor rgb="FFFFFF00"/>
        </patternFill>
      </fill>
    </dxf>
  </rfmt>
  <rrc rId="4060" sId="1" ref="A1134:XFD1134" action="insertRow"/>
  <rcc rId="4061" sId="1" odxf="1" dxf="1">
    <nc r="A1134">
      <v>298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062" sId="1" odxf="1" dxf="1">
    <nc r="B1134" t="inlineStr">
      <is>
        <t>пгт. Излучинск, ул. Набережная, д. 4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063" sId="1" odxf="1" dxf="1">
    <nc r="C1134">
      <f>ROUND(SUM(D1134+E1134+F1134+G1134+H1134+I1134+J1134+K1134+M1134+O1134+P1134+Q1134+R1134+S1134),2)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4064" sId="1" odxf="1" dxf="1">
    <nc r="D1134">
      <f>ROUND((F1134+G1134+H1134+I1134+J1134+K1134+M1134+O1134+Q1134+S1134)*0.0214,2)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1134" start="0" length="0">
    <dxf>
      <fill>
        <patternFill patternType="solid">
          <bgColor rgb="FFFFFF00"/>
        </patternFill>
      </fill>
    </dxf>
  </rfmt>
  <rfmt sheetId="1" sqref="F1134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cc rId="4065" sId="1" odxf="1" dxf="1" numFmtId="4">
    <nc r="G1134">
      <v>2068743.6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H1134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I1134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J1134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K1134" start="0" length="0">
    <dxf>
      <fill>
        <patternFill patternType="solid">
          <bgColor rgb="FFFFFF00"/>
        </patternFill>
      </fill>
    </dxf>
  </rfmt>
  <rfmt sheetId="1" sqref="L1134" start="0" length="0">
    <dxf>
      <fill>
        <patternFill patternType="solid">
          <bgColor rgb="FFFFFF00"/>
        </patternFill>
      </fill>
    </dxf>
  </rfmt>
  <rfmt sheetId="1" sqref="M1134" start="0" length="0">
    <dxf>
      <fill>
        <patternFill patternType="solid">
          <bgColor rgb="FFFFFF00"/>
        </patternFill>
      </fill>
    </dxf>
  </rfmt>
  <rfmt sheetId="1" sqref="N1134" start="0" length="0">
    <dxf>
      <fill>
        <patternFill patternType="solid">
          <bgColor rgb="FFFFFF00"/>
        </patternFill>
      </fill>
    </dxf>
  </rfmt>
  <rfmt sheetId="1" sqref="O1134" start="0" length="0">
    <dxf>
      <numFmt numFmtId="165" formatCode="#\ ###\ ###\ ##0.00"/>
      <fill>
        <patternFill patternType="solid">
          <bgColor rgb="FFFFFF00"/>
        </patternFill>
      </fill>
      <alignment wrapText="1" readingOrder="0"/>
      <border outline="0">
        <left style="thin">
          <color indexed="64"/>
        </left>
      </border>
    </dxf>
  </rfmt>
  <rfmt sheetId="1" sqref="P1134" start="0" length="0">
    <dxf>
      <fill>
        <patternFill patternType="solid">
          <bgColor rgb="FFFFFF00"/>
        </patternFill>
      </fill>
    </dxf>
  </rfmt>
  <rfmt sheetId="1" sqref="Q1134" start="0" length="0">
    <dxf>
      <numFmt numFmtId="165" formatCode="#\ ###\ ###\ ##0.00"/>
      <fill>
        <patternFill patternType="solid">
          <bgColor rgb="FFFFFF00"/>
        </patternFill>
      </fill>
      <alignment wrapText="1" readingOrder="0"/>
      <border outline="0">
        <left style="thin">
          <color indexed="64"/>
        </left>
      </border>
    </dxf>
  </rfmt>
  <rfmt sheetId="1" sqref="R1134" start="0" length="0">
    <dxf>
      <fill>
        <patternFill patternType="solid">
          <bgColor rgb="FFFFFF00"/>
        </patternFill>
      </fill>
    </dxf>
  </rfmt>
  <rfmt sheetId="1" sqref="S1134" start="0" length="0">
    <dxf>
      <fill>
        <patternFill patternType="solid">
          <bgColor rgb="FFFFFF00"/>
        </patternFill>
      </fill>
    </dxf>
  </rfmt>
  <rfmt sheetId="1" sqref="T1134" start="0" length="0">
    <dxf>
      <fill>
        <patternFill patternType="solid">
          <bgColor rgb="FFFFFF00"/>
        </patternFill>
      </fill>
    </dxf>
  </rfmt>
  <rfmt sheetId="1" sqref="A1134:XFD1134" start="0" length="0">
    <dxf>
      <fill>
        <patternFill patternType="solid">
          <bgColor rgb="FFFFFF00"/>
        </patternFill>
      </fill>
    </dxf>
  </rfmt>
  <rrc rId="4066" sId="1" ref="A305:XFD305" action="deleteRow">
    <rfmt sheetId="1" xfDxf="1" sqref="A305:XFD305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305">
        <v>298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5" t="inlineStr">
        <is>
          <t>пгт. Излучинск, ул. Набережная,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">
        <f>ROUND(SUM(D305+E305+F305+G305+H305+I305+J305+K305+M305+O305+P305+Q305+R305+S305),2)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305">
        <f>ROUND((F305+G305+H305+I305+J305+K305+M305+O305+Q305+S305)*0.0214,2)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305">
        <v>2068743.6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0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0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7" sId="2">
    <nc r="A86">
      <v>84</v>
    </nc>
  </rcc>
  <rcc rId="4068" sId="2">
    <nc r="A87">
      <v>85</v>
    </nc>
  </rcc>
  <rcc rId="4069" sId="2">
    <nc r="B86" t="inlineStr">
      <is>
        <t>-</t>
      </is>
    </nc>
  </rcc>
  <rcc rId="4070" sId="2">
    <nc r="B87" t="inlineStr">
      <is>
        <t>+</t>
      </is>
    </nc>
  </rcc>
  <rcc rId="4071" sId="2">
    <nc r="C86">
      <v>2020</v>
    </nc>
  </rcc>
  <rcc rId="4072" sId="2">
    <nc r="C87">
      <v>2021</v>
    </nc>
  </rcc>
  <rcc rId="4073" sId="2">
    <nc r="E86" t="inlineStr">
      <is>
        <t>ул. Набережная, д. 4</t>
      </is>
    </nc>
  </rcc>
  <rcc rId="4074" sId="2">
    <nc r="D86" t="inlineStr">
      <is>
        <t>Нижневартовский район, пгт. Излучинск</t>
      </is>
    </nc>
  </rcc>
  <rcc rId="4075" sId="2" xfDxf="1" dxf="1">
    <nc r="D87" t="inlineStr">
      <is>
        <t>Нижневартовский район, пгт. Излучинск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6" sId="2" xfDxf="1" dxf="1">
    <nc r="E87" t="inlineStr">
      <is>
        <t>ул. Набережная, д. 4</t>
      </is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7" sId="2">
    <nc r="F86">
      <v>2113014.71</v>
    </nc>
  </rcc>
  <rcc rId="4078" sId="2">
    <nc r="F87">
      <v>2113014.71</v>
    </nc>
  </rcc>
  <rcc rId="4079" sId="2">
    <nc r="G86" t="inlineStr">
      <is>
        <t>Перенос с 2020 по COVID ()</t>
      </is>
    </nc>
  </rcc>
  <rcc rId="4080" sId="2">
    <nc r="G87" t="inlineStr">
      <is>
        <t>Перенос с 2020 по COVID ()</t>
      </is>
    </nc>
  </rcc>
</revisions>
</file>

<file path=xl/revisions/revisionLog1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1" sId="2">
    <oc r="G65" t="inlineStr">
      <is>
        <t>Перенос с 2020 по COVID ()</t>
      </is>
    </oc>
    <nc r="G65" t="inlineStr">
      <is>
        <t>Перенос с 2020 по COVID (33/01-сд-2019 от 27.11.2020)</t>
      </is>
    </nc>
  </rcc>
  <rcc rId="4082" sId="2">
    <oc r="G66" t="inlineStr">
      <is>
        <t>Перенос с 2020 по COVID ()</t>
      </is>
    </oc>
    <nc r="G66" t="inlineStr">
      <is>
        <t>Перенос с 2020 по COVID (33/01-сд-2019 от 27.11.2020)</t>
      </is>
    </nc>
  </rcc>
  <rcc rId="4083" sId="2">
    <oc r="G67" t="inlineStr">
      <is>
        <t>Перенос с 2020 по COVID ()</t>
      </is>
    </oc>
    <nc r="G67" t="inlineStr">
      <is>
        <t>Перенос с 2020 по COVID (33/01-сд-2019 от 27.11.2020)</t>
      </is>
    </nc>
  </rcc>
  <rcc rId="4084" sId="2">
    <oc r="G68" t="inlineStr">
      <is>
        <t>Перенос с 2020 по COVID ()</t>
      </is>
    </oc>
    <nc r="G68" t="inlineStr">
      <is>
        <t>Перенос с 2020 по COVID (33/01-сд-2019 от 27.11.2020)</t>
      </is>
    </nc>
  </rcc>
  <rcv guid="{588C31BA-C36B-4B9E-AE8B-D926F1C5CA78}" action="delete"/>
  <rdn rId="0" localSheetId="1" customView="1" name="Z_588C31BA_C36B_4B9E_AE8B_D926F1C5CA78_.wvu.FilterData" hidden="1" oldHidden="1">
    <formula>'2020-2022'!$A$7:$S$2087</formula>
    <oldFormula>'2020-2022'!$A$7:$S$2087</oldFormula>
  </rdn>
  <rdn rId="0" localSheetId="2" customView="1" name="Z_588C31BA_C36B_4B9E_AE8B_D926F1C5CA78_.wvu.FilterData" hidden="1" oldHidden="1">
    <formula>Примечания!$A$2:$G$73</formula>
    <oldFormula>Примечания!$A$2:$G$73</oldFormula>
  </rdn>
  <rcv guid="{588C31BA-C36B-4B9E-AE8B-D926F1C5CA78}" action="add"/>
</revisions>
</file>

<file path=xl/revisions/revisionLog1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7" sId="1" numFmtId="4">
    <oc r="H1457">
      <v>0</v>
    </oc>
    <nc r="H1457"/>
  </rcc>
</revisions>
</file>

<file path=xl/revisions/revisionLog1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88" start="0" length="0">
    <dxf>
      <alignment vertical="top"/>
    </dxf>
  </rfmt>
  <rfmt sheetId="2" sqref="C88" start="0" length="0">
    <dxf>
      <alignment vertical="top"/>
    </dxf>
  </rfmt>
  <rcc rId="4088" sId="2" odxf="1" dxf="1">
    <nc r="D88" t="inlineStr">
      <is>
        <t>Ханты-Мансийск</t>
      </is>
    </nc>
    <odxf>
      <alignment vertical="center"/>
    </odxf>
    <ndxf>
      <alignment vertical="top"/>
    </ndxf>
  </rcc>
  <rcc rId="4089" sId="2" odxf="1" dxf="1">
    <nc r="E88" t="inlineStr">
      <is>
        <t>ул. Гагарина, д. 290</t>
      </is>
    </nc>
    <odxf>
      <alignment vertical="center" wrapText="1"/>
    </odxf>
    <ndxf>
      <alignment vertical="top" wrapText="0"/>
    </ndxf>
  </rcc>
  <rcc rId="4090" sId="2" odxf="1" dxf="1">
    <nc r="F88">
      <v>3545063.68</v>
    </nc>
    <odxf>
      <alignment vertical="center"/>
    </odxf>
    <ndxf>
      <alignment vertical="top"/>
    </ndxf>
  </rcc>
  <rcc rId="4091" sId="2">
    <nc r="G88" t="inlineStr">
      <is>
        <t>Перенос с 2020 по COVID ()</t>
      </is>
    </nc>
  </rcc>
  <rfmt sheetId="2" sqref="B89" start="0" length="0">
    <dxf>
      <alignment vertical="top"/>
    </dxf>
  </rfmt>
  <rfmt sheetId="2" sqref="C89" start="0" length="0">
    <dxf>
      <alignment vertical="top"/>
    </dxf>
  </rfmt>
  <rcc rId="4092" sId="2" odxf="1" dxf="1">
    <nc r="D89" t="inlineStr">
      <is>
        <t>Ханты-Мансийск</t>
      </is>
    </nc>
    <odxf>
      <alignment vertical="center"/>
    </odxf>
    <ndxf>
      <alignment vertical="top"/>
    </ndxf>
  </rcc>
  <rcc rId="4093" sId="2" odxf="1" dxf="1">
    <nc r="E89" t="inlineStr">
      <is>
        <t>ул. Мира, д. 74</t>
      </is>
    </nc>
    <odxf>
      <alignment vertical="center" wrapText="1"/>
    </odxf>
    <ndxf>
      <alignment vertical="top" wrapText="0"/>
    </ndxf>
  </rcc>
  <rcc rId="4094" sId="2" odxf="1" dxf="1">
    <nc r="F89">
      <v>1610349.22</v>
    </nc>
    <odxf>
      <alignment vertical="center"/>
    </odxf>
    <ndxf>
      <alignment vertical="top"/>
    </ndxf>
  </rcc>
  <rcc rId="4095" sId="2">
    <nc r="G89" t="inlineStr">
      <is>
        <t>Перенос с 2020 по COVID ()</t>
      </is>
    </nc>
  </rcc>
  <rcc rId="4096" sId="2">
    <nc r="B88" t="inlineStr">
      <is>
        <t>-</t>
      </is>
    </nc>
  </rcc>
  <rcc rId="4097" sId="2">
    <nc r="B89" t="inlineStr">
      <is>
        <t>-</t>
      </is>
    </nc>
  </rcc>
  <rcc rId="4098" sId="2">
    <nc r="C88">
      <v>2020</v>
    </nc>
  </rcc>
  <rcc rId="4099" sId="2">
    <nc r="C89">
      <v>2020</v>
    </nc>
  </rcc>
  <rcc rId="4100" sId="2">
    <nc r="A88">
      <v>86</v>
    </nc>
  </rcc>
  <rcc rId="4101" sId="2">
    <nc r="A89">
      <v>87</v>
    </nc>
  </rcc>
  <rcv guid="{9595E341-47B0-4869-BE47-43740FED65BC}" action="delete"/>
  <rdn rId="0" localSheetId="1" customView="1" name="Z_9595E341_47B0_4869_BE47_43740FED65BC_.wvu.FilterData" hidden="1" oldHidden="1">
    <formula>'2020-2022'!$A$7:$S$2087</formula>
    <oldFormula>'2020-2022'!$A$7:$S$2087</oldFormula>
  </rdn>
  <rdn rId="0" localSheetId="2" customView="1" name="Z_9595E341_47B0_4869_BE47_43740FED65BC_.wvu.FilterData" hidden="1" oldHidden="1">
    <formula>Примечания!$A$2:$G$87</formula>
    <oldFormula>Примечания!$A$2:$G$14</oldFormula>
  </rdn>
  <rcv guid="{9595E341-47B0-4869-BE47-43740FED65BC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2">
    <oc r="A184">
      <v>57</v>
    </oc>
    <nc r="A184"/>
  </rcc>
  <rcc rId="253" sId="2" odxf="1" dxf="1">
    <nc r="B182" t="inlineStr">
      <is>
        <t>-</t>
      </is>
    </nc>
    <odxf>
      <font>
        <name val="Times New Roman"/>
        <scheme val="none"/>
      </font>
      <alignment horizontal="center" vertical="center" wrapText="0" readingOrder="0"/>
    </odxf>
    <ndxf>
      <font>
        <sz val="12"/>
        <name val="Times New Roman"/>
        <scheme val="none"/>
      </font>
      <alignment horizontal="general" vertical="top" wrapText="1" readingOrder="0"/>
    </ndxf>
  </rcc>
  <rcc rId="254" sId="2" odxf="1" dxf="1">
    <nc r="C182">
      <v>2020</v>
    </nc>
    <odxf>
      <font>
        <name val="Times New Roman"/>
        <scheme val="none"/>
      </font>
      <alignment horizontal="center" vertical="center" wrapText="0" readingOrder="0"/>
    </odxf>
    <ndxf>
      <font>
        <sz val="12"/>
        <name val="Times New Roman"/>
        <scheme val="none"/>
      </font>
      <alignment horizontal="general" vertical="top" wrapText="1" readingOrder="0"/>
    </ndxf>
  </rcc>
  <rcc rId="255" sId="2" odxf="1" dxf="1">
    <nc r="D182" t="inlineStr">
      <is>
        <t>Кондинский район</t>
      </is>
    </nc>
    <odxf>
      <font>
        <name val="Times New Roman"/>
        <scheme val="none"/>
      </font>
      <alignment horizontal="center" vertical="center" wrapText="0" readingOrder="0"/>
    </odxf>
    <ndxf>
      <font>
        <sz val="12"/>
        <name val="Times New Roman"/>
        <scheme val="none"/>
      </font>
      <alignment horizontal="general" vertical="top" wrapText="1" readingOrder="0"/>
    </ndxf>
  </rcc>
  <rcc rId="256" sId="2" odxf="1" dxf="1">
    <nc r="E182" t="inlineStr">
      <is>
        <t>пгт. Куминский, ул. Гагарина, д. 34</t>
      </is>
    </nc>
    <odxf>
      <font>
        <name val="Times New Roman"/>
        <scheme val="none"/>
      </font>
      <alignment horizontal="center" vertical="center" wrapText="0" readingOrder="0"/>
    </odxf>
    <ndxf>
      <font>
        <sz val="12"/>
        <name val="Times New Roman"/>
        <scheme val="none"/>
      </font>
      <alignment horizontal="general" vertical="top" wrapText="1" readingOrder="0"/>
    </ndxf>
  </rcc>
  <rcc rId="257" sId="2" odxf="1" dxf="1" numFmtId="4">
    <nc r="F182">
      <v>53768.42</v>
    </nc>
    <odxf>
      <font>
        <name val="Times New Roman"/>
        <scheme val="none"/>
      </font>
      <numFmt numFmtId="0" formatCode="General"/>
      <alignment horizontal="center" vertical="center" wrapText="0" readingOrder="0"/>
    </odxf>
    <ndxf>
      <font>
        <sz val="12"/>
        <name val="Times New Roman"/>
        <scheme val="none"/>
      </font>
      <numFmt numFmtId="4" formatCode="#,##0.00"/>
      <alignment horizontal="general" vertical="top" wrapText="1" readingOrder="0"/>
    </ndxf>
  </rcc>
  <rcc rId="258" sId="2" odxf="1" dxf="1">
    <nc r="G182" t="inlineStr">
      <is>
        <t>ИСКЛ из ДПКР Превышение стоимости ККР над предельной (33/01-Вх-18009 от 08.09.2020)</t>
      </is>
    </nc>
    <odxf>
      <font>
        <name val="Times New Roman"/>
        <scheme val="none"/>
      </font>
      <alignment horizontal="center" vertical="center" wrapText="0" readingOrder="0"/>
    </odxf>
    <ndxf>
      <font>
        <sz val="12"/>
        <name val="Times New Roman"/>
        <scheme val="none"/>
      </font>
      <alignment horizontal="general" vertical="top" wrapText="1" readingOrder="0"/>
    </ndxf>
  </rcc>
  <rcc rId="259" sId="2">
    <oc r="B184" t="inlineStr">
      <is>
        <t>-</t>
      </is>
    </oc>
    <nc r="B184"/>
  </rcc>
  <rcc rId="260" sId="2">
    <oc r="C184">
      <v>2020</v>
    </oc>
    <nc r="C184"/>
  </rcc>
  <rcc rId="261" sId="2">
    <oc r="D184" t="inlineStr">
      <is>
        <t>Кондинский район</t>
      </is>
    </oc>
    <nc r="D184"/>
  </rcc>
  <rcc rId="262" sId="2">
    <oc r="E184" t="inlineStr">
      <is>
        <t>пгт. Куминский, ул. Гагарина, д. 34</t>
      </is>
    </oc>
    <nc r="E184"/>
  </rcc>
  <rcc rId="263" sId="2" numFmtId="4">
    <oc r="F184">
      <v>53768.42</v>
    </oc>
    <nc r="F184"/>
  </rcc>
  <rcc rId="264" sId="2">
    <oc r="G184" t="inlineStr">
      <is>
        <t>ИСКЛ из ДПКР Превышение стоимости ККР над предельной (33/01-Вх-18009 от 08.09.2020)</t>
      </is>
    </oc>
    <nc r="G184"/>
  </rcc>
</revisions>
</file>

<file path=xl/revisions/revisionLog1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4" sId="2">
    <oc r="B89" t="inlineStr">
      <is>
        <t>-</t>
      </is>
    </oc>
    <nc r="B89"/>
  </rcc>
  <rcc rId="4105" sId="2">
    <oc r="C89">
      <v>2020</v>
    </oc>
    <nc r="C89"/>
  </rcc>
  <rcc rId="4106" sId="2">
    <oc r="D89" t="inlineStr">
      <is>
        <t>Ханты-Мансийск</t>
      </is>
    </oc>
    <nc r="D89"/>
  </rcc>
  <rcc rId="4107" sId="2">
    <oc r="E89" t="inlineStr">
      <is>
        <t>ул. Мира, д. 74</t>
      </is>
    </oc>
    <nc r="E89"/>
  </rcc>
  <rcc rId="4108" sId="2">
    <oc r="F89">
      <v>1610349.22</v>
    </oc>
    <nc r="F89"/>
  </rcc>
  <rcc rId="4109" sId="2">
    <oc r="G89" t="inlineStr">
      <is>
        <t>Перенос с 2020 по COVID ()</t>
      </is>
    </oc>
    <nc r="G89"/>
  </rcc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0" sId="1" numFmtId="4">
    <nc r="H1236">
      <v>5153757.84</v>
    </nc>
  </rcc>
  <rcc rId="4111" sId="1" numFmtId="4">
    <nc r="I1236">
      <v>2464598.66</v>
    </nc>
  </rcc>
  <rcc rId="4112" sId="1" numFmtId="4">
    <nc r="J1236">
      <v>2947552.74</v>
    </nc>
  </rcc>
  <rcc rId="4113" sId="1" numFmtId="4">
    <oc r="H447">
      <v>5153757.84</v>
    </oc>
    <nc r="H447"/>
  </rcc>
  <rcc rId="4114" sId="1" numFmtId="4">
    <oc r="I447">
      <v>2464598.66</v>
    </oc>
    <nc r="I447"/>
  </rcc>
  <rcc rId="4115" sId="1" numFmtId="4">
    <oc r="J447">
      <v>2947552.74</v>
    </oc>
    <nc r="J447"/>
  </rcc>
  <rfmt sheetId="1" sqref="H447:J447">
    <dxf>
      <fill>
        <patternFill patternType="solid">
          <bgColor rgb="FFFFFF00"/>
        </patternFill>
      </fill>
    </dxf>
  </rfmt>
  <rfmt sheetId="1" sqref="H1236:J1236">
    <dxf>
      <fill>
        <patternFill patternType="solid">
          <bgColor rgb="FFFFFF00"/>
        </patternFill>
      </fill>
    </dxf>
  </rfmt>
  <rcc rId="4116" sId="1" numFmtId="4">
    <nc r="H1237">
      <v>1397121.6</v>
    </nc>
  </rcc>
  <rcc rId="4117" sId="1" numFmtId="4">
    <nc r="I1237">
      <v>693930</v>
    </nc>
  </rcc>
  <rcc rId="4118" sId="1" numFmtId="4">
    <nc r="J1237">
      <v>936741.6</v>
    </nc>
  </rcc>
  <rcc rId="4119" sId="1" numFmtId="4">
    <oc r="H448">
      <v>1397121.6</v>
    </oc>
    <nc r="H448"/>
  </rcc>
  <rcc rId="4120" sId="1" numFmtId="4">
    <oc r="I448">
      <v>693930</v>
    </oc>
    <nc r="I448"/>
  </rcc>
  <rcc rId="4121" sId="1" numFmtId="4">
    <oc r="J448">
      <v>936741.6</v>
    </oc>
    <nc r="J448"/>
  </rcc>
  <rfmt sheetId="1" sqref="H448:J448">
    <dxf>
      <fill>
        <patternFill patternType="solid">
          <bgColor rgb="FFFFFF00"/>
        </patternFill>
      </fill>
    </dxf>
  </rfmt>
  <rfmt sheetId="1" sqref="H1237:J1237">
    <dxf>
      <fill>
        <patternFill patternType="solid">
          <bgColor rgb="FFFFFF00"/>
        </patternFill>
      </fill>
    </dxf>
  </rfmt>
</revision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22" sId="1" ref="A1242:XFD1242" action="insertRow"/>
  <rcc rId="4123" sId="1">
    <nc r="B1242" t="inlineStr">
      <is>
        <t>проезд Дружбы, д. 15</t>
      </is>
    </nc>
  </rcc>
  <rcc rId="4124" sId="1">
    <nc r="C1242">
      <f>ROUND(SUM(D1242+E1242+F1242+G1242+H1242+I1242+J1242+K1242+M1242+O1242+P1242+Q1242+R1242+S1242),2)</f>
    </nc>
  </rcc>
  <rcc rId="4125" sId="1">
    <nc r="D1242">
      <f>ROUND((F1242+G1242+H1242+I1242+J1242+K1242+M1242+O1242+P1242+Q1242+R1242+S1242)*0.0214,2)</f>
    </nc>
  </rcc>
  <rcc rId="4126" sId="1" numFmtId="4">
    <nc r="G1242">
      <v>1600000</v>
    </nc>
  </rcc>
  <rcc rId="4127" sId="1" numFmtId="4">
    <nc r="H1242">
      <v>1100000</v>
    </nc>
  </rcc>
  <rcc rId="4128" sId="1" numFmtId="4">
    <nc r="I1242">
      <v>400000</v>
    </nc>
  </rcc>
  <rcc rId="4129" sId="1" numFmtId="4">
    <nc r="J1242">
      <v>2785919.46</v>
    </nc>
  </rcc>
  <rfmt sheetId="1" sqref="G466:J466">
    <dxf>
      <fill>
        <patternFill patternType="solid">
          <bgColor rgb="FFFFFF00"/>
        </patternFill>
      </fill>
    </dxf>
  </rfmt>
  <rcc rId="4130" sId="1" numFmtId="4">
    <oc r="G466">
      <v>1600000</v>
    </oc>
    <nc r="G466"/>
  </rcc>
  <rcc rId="4131" sId="1" numFmtId="4">
    <oc r="H466">
      <v>1100000</v>
    </oc>
    <nc r="H466"/>
  </rcc>
  <rcc rId="4132" sId="1" numFmtId="4">
    <oc r="I466">
      <v>400000</v>
    </oc>
    <nc r="I466"/>
  </rcc>
  <rcc rId="4133" sId="1" numFmtId="4">
    <oc r="J466">
      <v>2785919.46</v>
    </oc>
    <nc r="J466"/>
  </rcc>
  <rcc rId="4134" sId="1">
    <oc r="D466">
      <f>ROUND((F464+G464+H464+I464+J464+K464+M464+O464+P464+Q464+R464+S464)*0.0214,2)</f>
    </oc>
    <nc r="D466"/>
  </rcc>
  <rfmt sheetId="1" sqref="A1242:XFD1242">
    <dxf>
      <fill>
        <patternFill patternType="solid">
          <bgColor rgb="FFFFFF00"/>
        </patternFill>
      </fill>
    </dxf>
  </rfmt>
  <rcc rId="4135" sId="2">
    <nc r="B89" t="inlineStr">
      <is>
        <t>+</t>
      </is>
    </nc>
  </rcc>
  <rcc rId="4136" sId="2">
    <nc r="C89">
      <v>2021</v>
    </nc>
  </rcc>
  <rcc rId="4137" sId="2">
    <nc r="D89" t="inlineStr">
      <is>
        <t>Сургут</t>
      </is>
    </nc>
  </rcc>
  <rcc rId="4138" sId="2">
    <nc r="E89" t="inlineStr">
      <is>
        <t>проезд Дружбы, д. 15</t>
      </is>
    </nc>
  </rcc>
  <rcc rId="4139" sId="2">
    <nc r="F89">
      <v>6011878.1399999997</v>
    </nc>
  </rcc>
  <rcc rId="4140" sId="2">
    <nc r="G89" t="inlineStr">
      <is>
        <t>Перенос с 2020 по COVID ()</t>
      </is>
    </nc>
  </rcc>
  <rfmt sheetId="2" sqref="A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0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1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2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4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5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6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7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8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9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0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1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2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4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5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6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7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41" sId="2">
    <nc r="A90">
      <v>88</v>
    </nc>
  </rcc>
  <rcc rId="4142" sId="2">
    <nc r="A91">
      <v>89</v>
    </nc>
  </rcc>
  <rcc rId="4143" sId="2">
    <nc r="A92">
      <v>90</v>
    </nc>
  </rcc>
  <rcc rId="4144" sId="2">
    <nc r="A93">
      <v>91</v>
    </nc>
  </rcc>
  <rcc rId="4145" sId="2">
    <nc r="A94">
      <v>92</v>
    </nc>
  </rcc>
  <rcc rId="4146" sId="2">
    <nc r="A95">
      <v>93</v>
    </nc>
  </rcc>
  <rcc rId="4147" sId="2">
    <nc r="A96">
      <v>94</v>
    </nc>
  </rcc>
  <rcc rId="4148" sId="2">
    <nc r="A97">
      <v>95</v>
    </nc>
  </rcc>
  <rcc rId="4149" sId="2">
    <nc r="A98">
      <v>96</v>
    </nc>
  </rcc>
  <rcc rId="4150" sId="2">
    <nc r="A99">
      <v>97</v>
    </nc>
  </rcc>
  <rcc rId="4151" sId="2">
    <nc r="A100">
      <v>98</v>
    </nc>
  </rcc>
  <rcc rId="4152" sId="2">
    <nc r="A101">
      <v>99</v>
    </nc>
  </rcc>
  <rcc rId="4153" sId="2">
    <nc r="A102">
      <v>100</v>
    </nc>
  </rcc>
  <rcc rId="4154" sId="2">
    <nc r="A103">
      <v>101</v>
    </nc>
  </rcc>
  <rcc rId="4155" sId="2">
    <nc r="A104">
      <v>102</v>
    </nc>
  </rcc>
  <rcc rId="4156" sId="2">
    <nc r="A105">
      <v>103</v>
    </nc>
  </rcc>
  <rcc rId="4157" sId="2">
    <nc r="A106">
      <v>104</v>
    </nc>
  </rcc>
  <rcc rId="4158" sId="2">
    <nc r="A107">
      <v>105</v>
    </nc>
  </rcc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59" sId="1" ref="A1249:XFD1249" action="insertRow"/>
  <rfmt sheetId="1" xfDxf="1" sqref="B1249" start="0" length="0">
    <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60" sId="1">
    <nc r="B1249" t="inlineStr">
      <is>
        <t>ул. 30 лет победы, д. 9А</t>
      </is>
    </nc>
  </rcc>
  <rfmt sheetId="1" sqref="A1249:XFD1249">
    <dxf>
      <fill>
        <patternFill patternType="solid">
          <bgColor rgb="FFFFFF00"/>
        </patternFill>
      </fill>
    </dxf>
  </rfmt>
  <rcc rId="4161" sId="1">
    <nc r="G1249">
      <f>G473/2</f>
    </nc>
  </rcc>
  <rcc rId="4162" sId="1" numFmtId="4">
    <oc r="G1249">
      <f>G473/2</f>
    </oc>
    <nc r="G1249">
      <v>1634474.61</v>
    </nc>
  </rcc>
  <rcc rId="4163" sId="1" numFmtId="4">
    <oc r="G473">
      <v>3268949.22</v>
    </oc>
    <nc r="G473">
      <v>1634474.61</v>
    </nc>
  </rcc>
  <rcc rId="4164" sId="1" odxf="1" dxf="1">
    <nc r="C1249">
      <f>ROUND(SUM(D1249+E1249+F1249+G1249+H1249+I1249+J1249+K1249+M1249+O1249+P1249+Q1249+R1249+S1249),2)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249" start="0" length="0">
    <dxf>
      <fill>
        <patternFill patternType="none">
          <bgColor indexed="65"/>
        </patternFill>
      </fill>
    </dxf>
  </rfmt>
  <rcc rId="4165" sId="1">
    <nc r="D1249">
      <f>ROUND((F1249+G1249+H1249+I1249+J1249+K1249+M1249+O1249+P1249+Q1249+R1249+S1249)*0.0214,2)</f>
    </nc>
  </rcc>
  <rfmt sheetId="1" sqref="C1249:D1249">
    <dxf>
      <fill>
        <patternFill patternType="solid">
          <bgColor rgb="FFFFFF00"/>
        </patternFill>
      </fill>
    </dxf>
  </rfmt>
  <rcc rId="4166" sId="2">
    <nc r="B90" t="inlineStr">
      <is>
        <t>+</t>
      </is>
    </nc>
  </rcc>
  <rcc rId="4167" sId="2">
    <nc r="C90">
      <v>2021</v>
    </nc>
  </rcc>
  <rcc rId="4168" sId="2">
    <nc r="D90" t="inlineStr">
      <is>
        <t>Сургут</t>
      </is>
    </nc>
  </rcc>
  <rcc rId="4169" sId="2">
    <nc r="E90">
      <v>1669452.37</v>
    </nc>
  </rcc>
  <rcc rId="4170" sId="2">
    <nc r="F90">
      <v>34977.760000000002</v>
    </nc>
  </rcc>
  <rcc rId="4171" sId="2">
    <nc r="G90" t="inlineStr">
      <is>
        <t>Перенос с 2020 по COVID ()</t>
      </is>
    </nc>
  </rcc>
  <rcv guid="{A299C84D-C097-439E-954D-685D90CA46C9}" action="delete"/>
  <rdn rId="0" localSheetId="1" customView="1" name="Z_A299C84D_C097_439E_954D_685D90CA46C9_.wvu.FilterData" hidden="1" oldHidden="1">
    <formula>'2020-2022'!$A$7:$S$2089</formula>
    <oldFormula>'2020-2022'!$A$7:$S$2089</oldFormula>
  </rdn>
  <rdn rId="0" localSheetId="2" customView="1" name="Z_A299C84D_C097_439E_954D_685D90CA46C9_.wvu.FilterData" hidden="1" oldHidden="1">
    <formula>Примечания!$A$2:$G$89</formula>
    <oldFormula>Примечания!$A$2:$G$2</oldFormula>
  </rdn>
  <rcv guid="{A299C84D-C097-439E-954D-685D90CA46C9}" action="add"/>
</revisions>
</file>

<file path=xl/revisions/revisionLog1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74" sId="2">
    <oc r="G4" t="inlineStr">
      <is>
        <t>Перенос с 2020 по COVID ()</t>
      </is>
    </oc>
    <nc r="G4" t="inlineStr">
      <is>
        <t>Перенос с 2020 по COVID (33/01-сд-2013 от 26.11.2020)</t>
      </is>
    </nc>
  </rcc>
  <rcc rId="4175" sId="2">
    <oc r="G5" t="inlineStr">
      <is>
        <t>Перенос с 2020 по COVID ()</t>
      </is>
    </oc>
    <nc r="G5" t="inlineStr">
      <is>
        <t>Перенос с 2020 по COVID (33/01-сд-2013 от 26.11.2020)</t>
      </is>
    </nc>
  </rcc>
  <rcc rId="4176" sId="2">
    <oc r="G6" t="inlineStr">
      <is>
        <t>Перенос с 2020 по COVID ()</t>
      </is>
    </oc>
    <nc r="G6" t="inlineStr">
      <is>
        <t>Перенос с 2020 по COVID (33/01-сд-2013 от 26.11.2020)</t>
      </is>
    </nc>
  </rcc>
  <rcc rId="4177" sId="2">
    <oc r="G7" t="inlineStr">
      <is>
        <t>Перенос с 2020 по COVID ()</t>
      </is>
    </oc>
    <nc r="G7" t="inlineStr">
      <is>
        <t>Перенос с 2020 по COVID (33/01-сд-2013 от 26.11.2020)</t>
      </is>
    </nc>
  </rcc>
  <rcc rId="4178" sId="2">
    <oc r="G8" t="inlineStr">
      <is>
        <t>Перенос с 2020 по COVID ()</t>
      </is>
    </oc>
    <nc r="G8" t="inlineStr">
      <is>
        <t>Перенос с 2020 по COVID (33/01-сд-2013 от 26.11.2020)</t>
      </is>
    </nc>
  </rcc>
  <rcc rId="4179" sId="2">
    <oc r="G9" t="inlineStr">
      <is>
        <t>Перенос с 2020 по COVID ()</t>
      </is>
    </oc>
    <nc r="G9" t="inlineStr">
      <is>
        <t>Перенос с 2020 по COVID (33/01-сд-2013 от 26.11.2020)</t>
      </is>
    </nc>
  </rcc>
  <rcc rId="4180" sId="2">
    <oc r="G10" t="inlineStr">
      <is>
        <t>Перенос с 2020 по COVID ()</t>
      </is>
    </oc>
    <nc r="G10" t="inlineStr">
      <is>
        <t>Перенос с 2020 по COVID (33/01-сд-2013 от 26.11.2020)</t>
      </is>
    </nc>
  </rcc>
  <rcc rId="4181" sId="2">
    <oc r="G11" t="inlineStr">
      <is>
        <t>Перенос с 2020 по COVID ()</t>
      </is>
    </oc>
    <nc r="G11" t="inlineStr">
      <is>
        <t>Перенос с 2020 по COVID (33/01-сд-2013 от 26.11.2020)</t>
      </is>
    </nc>
  </rcc>
  <rcc rId="4182" sId="2">
    <oc r="G12" t="inlineStr">
      <is>
        <t>Перенос с 2020 по COVID ()</t>
      </is>
    </oc>
    <nc r="G12" t="inlineStr">
      <is>
        <t>Перенос с 2020 по COVID (33/01-сд-2013 от 26.11.2020)</t>
      </is>
    </nc>
  </rcc>
  <rcc rId="4183" sId="2">
    <oc r="G13" t="inlineStr">
      <is>
        <t>Перенос с 2020 по COVID ()</t>
      </is>
    </oc>
    <nc r="G13" t="inlineStr">
      <is>
        <t>Перенос с 2020 по COVID (33/01-сд-2013 от 26.11.2020)</t>
      </is>
    </nc>
  </rcc>
  <rcc rId="4184" sId="2">
    <oc r="G14" t="inlineStr">
      <is>
        <t>Перенос с 2020 по COVID ()</t>
      </is>
    </oc>
    <nc r="G14" t="inlineStr">
      <is>
        <t>Перенос с 2020 по COVID (33/01-сд-2013 от 26.11.2020)</t>
      </is>
    </nc>
  </rcc>
  <rcc rId="4185" sId="2">
    <oc r="G15" t="inlineStr">
      <is>
        <t>Перенос с 2020 по COVID ()</t>
      </is>
    </oc>
    <nc r="G15" t="inlineStr">
      <is>
        <t>Перенос с 2020 по COVID (33/01-сд-2013 от 26.11.2020)</t>
      </is>
    </nc>
  </rcc>
  <rcc rId="4186" sId="2">
    <oc r="G16" t="inlineStr">
      <is>
        <t>Перенос с 2020 по COVID ()</t>
      </is>
    </oc>
    <nc r="G16" t="inlineStr">
      <is>
        <t>Перенос с 2020 по COVID (33/01-сд-2013 от 26.11.2020)</t>
      </is>
    </nc>
  </rcc>
  <rcc rId="4187" sId="2">
    <oc r="G17" t="inlineStr">
      <is>
        <t>Перенос с 2020 по COVID ()</t>
      </is>
    </oc>
    <nc r="G17" t="inlineStr">
      <is>
        <t>Перенос с 2020 по COVID (33/01-сд-2013 от 26.11.2020)</t>
      </is>
    </nc>
  </rcc>
  <rcv guid="{C2BC3CC9-5A33-4838-B0C9-765C41E09E42}" action="delete"/>
  <rdn rId="0" localSheetId="1" customView="1" name="Z_C2BC3CC9_5A33_4838_B0C9_765C41E09E42_.wvu.FilterData" hidden="1" oldHidden="1">
    <formula>'2020-2022'!$A$7:$S$2089</formula>
    <oldFormula>'2020-2022'!$A$7:$S$2089</oldFormula>
  </rdn>
  <rdn rId="0" localSheetId="2" customView="1" name="Z_C2BC3CC9_5A33_4838_B0C9_765C41E09E42_.wvu.FilterData" hidden="1" oldHidden="1">
    <formula>Примечания!$A$2:$G$89</formula>
    <oldFormula>Примечания!$A$2:$G$73</oldFormula>
  </rdn>
  <rcv guid="{C2BC3CC9-5A33-4838-B0C9-765C41E09E42}" action="add"/>
</revisions>
</file>

<file path=xl/revisions/revisionLog1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0" sId="2">
    <oc r="G89" t="inlineStr">
      <is>
        <t>Перенос с 2020 по COVID ()</t>
      </is>
    </oc>
    <nc r="G89" t="inlineStr">
      <is>
        <t>Перенос с 2020 по COVID (33/01-сд-2019 от 27.11.2020)</t>
      </is>
    </nc>
  </rcc>
  <rcc rId="4191" sId="2">
    <oc r="G90" t="inlineStr">
      <is>
        <t>Перенос с 2020 по COVID ()</t>
      </is>
    </oc>
    <nc r="G90" t="inlineStr">
      <is>
        <t>Перенос с 2020 по COVID (33/01-сд-2019 от 27.11.2020)</t>
      </is>
    </nc>
  </rcc>
</revisions>
</file>

<file path=xl/revisions/revisionLog1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2" sId="2">
    <oc r="G24" t="inlineStr">
      <is>
        <t>Перенос с 2020 по COVID ()</t>
      </is>
    </oc>
    <nc r="G24" t="inlineStr">
      <is>
        <t>Перенос с 2020 по COVID (33/01-сд-2013 от 26.11.2020)</t>
      </is>
    </nc>
  </rcc>
  <rcc rId="4193" sId="2">
    <oc r="G25" t="inlineStr">
      <is>
        <t>Перенос с 2020 по COVID ()</t>
      </is>
    </oc>
    <nc r="G25" t="inlineStr">
      <is>
        <t>Перенос с 2020 по COVID (33/01-сд-2013 от 26.11.2020)</t>
      </is>
    </nc>
  </rcc>
  <rcc rId="4194" sId="2">
    <oc r="G28" t="inlineStr">
      <is>
        <t>Перенос с 2020 по COVID ()</t>
      </is>
    </oc>
    <nc r="G28" t="inlineStr">
      <is>
        <t>Перенос с 2020 по COVID (33/01-сд-2013 от 26.11.2020)</t>
      </is>
    </nc>
  </rcc>
  <rcc rId="4195" sId="2">
    <oc r="G29" t="inlineStr">
      <is>
        <t>Перенос с 2020 по COVID ()</t>
      </is>
    </oc>
    <nc r="G29" t="inlineStr">
      <is>
        <t>Перенос с 2020 по COVID (33/01-сд-2013 от 26.11.2020)</t>
      </is>
    </nc>
  </rcc>
  <rcc rId="4196" sId="2">
    <oc r="G30" t="inlineStr">
      <is>
        <t>Перенос с 2020 по COVID ()</t>
      </is>
    </oc>
    <nc r="G30" t="inlineStr">
      <is>
        <t>Перенос с 2020 по COVID (33/01-сд-2013 от 26.11.2020)</t>
      </is>
    </nc>
  </rcc>
  <rcc rId="4197" sId="2">
    <oc r="G31" t="inlineStr">
      <is>
        <t>Перенос с 2020 по COVID ()</t>
      </is>
    </oc>
    <nc r="G31" t="inlineStr">
      <is>
        <t>Перенос с 2020 по COVID (33/01-сд-2013 от 26.11.2020)</t>
      </is>
    </nc>
  </rcc>
  <rcc rId="4198" sId="2">
    <oc r="G32" t="inlineStr">
      <is>
        <t>Перенос с 2020 по COVID ()</t>
      </is>
    </oc>
    <nc r="G32" t="inlineStr">
      <is>
        <t>Перенос с 2020 по COVID (33/01-сд-2013 от 26.11.2020)</t>
      </is>
    </nc>
  </rcc>
  <rcc rId="4199" sId="2">
    <oc r="G69" t="inlineStr">
      <is>
        <t>Перенос с 2020 по COVID ()</t>
      </is>
    </oc>
    <nc r="G69" t="inlineStr">
      <is>
        <t>Перенос с 2020 по COVID (33/01-сд-2013 от 26.11.2020)</t>
      </is>
    </nc>
  </rcc>
  <rcc rId="4200" sId="2">
    <oc r="G70" t="inlineStr">
      <is>
        <t>Перенос с 2020 по COVID ()</t>
      </is>
    </oc>
    <nc r="G70" t="inlineStr">
      <is>
        <t>Перенос с 2020 по COVID (33/01-сд-2013 от 26.11.2020)</t>
      </is>
    </nc>
  </rcc>
  <rcc rId="4201" sId="2">
    <oc r="G71" t="inlineStr">
      <is>
        <t>Перенос с 2020 по COVID ()</t>
      </is>
    </oc>
    <nc r="G71" t="inlineStr">
      <is>
        <t>Перенос с 2020 по COVID (33/01-сд-2013 от 26.11.2020)</t>
      </is>
    </nc>
  </rcc>
  <rcc rId="4202" sId="2">
    <oc r="G72" t="inlineStr">
      <is>
        <t>Перенос с 2020 по COVID ()</t>
      </is>
    </oc>
    <nc r="G72" t="inlineStr">
      <is>
        <t>Перенос с 2020 по COVID (33/01-сд-2013 от 26.11.2020)</t>
      </is>
    </nc>
  </rcc>
  <rcc rId="4203" sId="2">
    <oc r="G73" t="inlineStr">
      <is>
        <t>Перенос с 2020 по COVID ()</t>
      </is>
    </oc>
    <nc r="G73" t="inlineStr">
      <is>
        <t>Перенос с 2020 по COVID (33/01-сд-2013 от 26.11.2020)</t>
      </is>
    </nc>
  </rcc>
  <rcc rId="4204" sId="2">
    <oc r="G74" t="inlineStr">
      <is>
        <t>Перенос с 2020 по COVID ()</t>
      </is>
    </oc>
    <nc r="G74" t="inlineStr">
      <is>
        <t>Перенос с 2020 по COVID (33/01-сд-2013 от 26.11.2020)</t>
      </is>
    </nc>
  </rcc>
  <rcc rId="4205" sId="2">
    <oc r="G75" t="inlineStr">
      <is>
        <t>Перенос с 2020 по COVID ()</t>
      </is>
    </oc>
    <nc r="G75" t="inlineStr">
      <is>
        <t>Перенос с 2020 по COVID (33/01-сд-2013 от 26.11.2020)</t>
      </is>
    </nc>
  </rcc>
  <rcc rId="4206" sId="2">
    <oc r="G76" t="inlineStr">
      <is>
        <t>Перенос с 2020 по COVID ()</t>
      </is>
    </oc>
    <nc r="G76" t="inlineStr">
      <is>
        <t>Перенос с 2020 по COVID (33/01-сд-2013 от 26.11.2020)</t>
      </is>
    </nc>
  </rcc>
  <rcc rId="4207" sId="2">
    <oc r="G77" t="inlineStr">
      <is>
        <t>Перенос с 2020 по COVID ()</t>
      </is>
    </oc>
    <nc r="G77" t="inlineStr">
      <is>
        <t>Перенос с 2020 по COVID (33/01-сд-2013 от 26.11.2020)</t>
      </is>
    </nc>
  </rcc>
  <rcc rId="4208" sId="2">
    <oc r="G86" t="inlineStr">
      <is>
        <t>Перенос с 2020 по COVID ()</t>
      </is>
    </oc>
    <nc r="G86" t="inlineStr">
      <is>
        <t>Перенос с 2020 по COVID (33/01-сд-2014 от 25.11.2020)</t>
      </is>
    </nc>
  </rcc>
  <rcc rId="4209" sId="2">
    <oc r="G87" t="inlineStr">
      <is>
        <t>Перенос с 2020 по COVID ()</t>
      </is>
    </oc>
    <nc r="G87" t="inlineStr">
      <is>
        <t>Перенос с 2020 по COVID (33/01-сд-2014 от 25.11.2020)</t>
      </is>
    </nc>
  </rcc>
  <rcc rId="4210" sId="2">
    <oc r="G78" t="inlineStr">
      <is>
        <t>Перенос с 2020 по COVID ()</t>
      </is>
    </oc>
    <nc r="G78" t="inlineStr">
      <is>
        <t>Перенос с 2020 по COVID (33/01-сд-2014 от 26.11.2020)</t>
      </is>
    </nc>
  </rcc>
  <rcc rId="4211" sId="2">
    <oc r="G79" t="inlineStr">
      <is>
        <t>Перенос с 2020 по COVID ()</t>
      </is>
    </oc>
    <nc r="G79" t="inlineStr">
      <is>
        <t>Перенос с 2020 по COVID (33/01-сд-2014 от 26.11.2020)</t>
      </is>
    </nc>
  </rcc>
  <rcc rId="4212" sId="2">
    <oc r="G80" t="inlineStr">
      <is>
        <t>Перенос с 2020 по COVID ()</t>
      </is>
    </oc>
    <nc r="G80" t="inlineStr">
      <is>
        <t>Перенос с 2020 по COVID (33/01-сд-2014 от 26.11.2020)</t>
      </is>
    </nc>
  </rcc>
  <rcc rId="4213" sId="2">
    <oc r="G81" t="inlineStr">
      <is>
        <t>Перенос с 2020 по COVID ()</t>
      </is>
    </oc>
    <nc r="G81" t="inlineStr">
      <is>
        <t>Перенос с 2020 по COVID (33/01-сд-2014 от 26.11.2020)</t>
      </is>
    </nc>
  </rcc>
  <rcc rId="4214" sId="2">
    <oc r="G82" t="inlineStr">
      <is>
        <t>Перенос с 2020 по COVID ()</t>
      </is>
    </oc>
    <nc r="G82" t="inlineStr">
      <is>
        <t>Перенос с 2020 по COVID (33/01-сд-2014 от 26.11.2020)</t>
      </is>
    </nc>
  </rcc>
  <rcc rId="4215" sId="2">
    <oc r="G83" t="inlineStr">
      <is>
        <t>Перенос с 2020 по COVID ()</t>
      </is>
    </oc>
    <nc r="G83" t="inlineStr">
      <is>
        <t>Перенос с 2020 по COVID (33/01-сд-2014 от 26.11.2020)</t>
      </is>
    </nc>
  </rcc>
  <rcc rId="4216" sId="2">
    <oc r="G84" t="inlineStr">
      <is>
        <t>Перенос с 2020 по COVID ()</t>
      </is>
    </oc>
    <nc r="G84" t="inlineStr">
      <is>
        <t>Перенос с 2020 по COVID (33/01-сд-2014 от 26.11.2020)</t>
      </is>
    </nc>
  </rcc>
  <rcc rId="4217" sId="2">
    <oc r="G85" t="inlineStr">
      <is>
        <t>Перенос с 2020 по COVID ()</t>
      </is>
    </oc>
    <nc r="G85" t="inlineStr">
      <is>
        <t>Перенос с 2020 по COVID (33/01-сд-2014 от 26.11.2020)</t>
      </is>
    </nc>
  </rcc>
</revisions>
</file>

<file path=xl/revisions/revisionLog1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8" sId="2">
    <oc r="G22" t="inlineStr">
      <is>
        <t>Перенос с 2020 по COVID ()</t>
      </is>
    </oc>
    <nc r="G22" t="inlineStr">
      <is>
        <t>Перенос с 2020 по COVID (33/01-сд-2013 от 26.11.2020)</t>
      </is>
    </nc>
  </rcc>
  <rcc rId="4219" sId="2">
    <oc r="G23" t="inlineStr">
      <is>
        <t>Перенос с 2020 по COVID ()</t>
      </is>
    </oc>
    <nc r="G23" t="inlineStr">
      <is>
        <t>Перенос с 2020 по COVID (33/01-сд-2013 от 26.11.2020)</t>
      </is>
    </nc>
  </rcc>
  <rcc rId="4220" sId="2">
    <oc r="G88" t="inlineStr">
      <is>
        <t>Перенос с 2020 по COVID ()</t>
      </is>
    </oc>
    <nc r="G88" t="inlineStr">
      <is>
        <t>Перенос с 2020 по COVID (33/01-сд-2013 от 26.11.2020)</t>
      </is>
    </nc>
  </rcc>
  <rcv guid="{C2BC3CC9-5A33-4838-B0C9-765C41E09E42}" action="delete"/>
  <rdn rId="0" localSheetId="1" customView="1" name="Z_C2BC3CC9_5A33_4838_B0C9_765C41E09E42_.wvu.FilterData" hidden="1" oldHidden="1">
    <formula>'2020-2022'!$A$7:$S$2089</formula>
    <oldFormula>'2020-2022'!$A$7:$S$2089</oldFormula>
  </rdn>
  <rdn rId="0" localSheetId="2" customView="1" name="Z_C2BC3CC9_5A33_4838_B0C9_765C41E09E42_.wvu.FilterData" hidden="1" oldHidden="1">
    <formula>Примечания!$A$2:$G$107</formula>
    <oldFormula>Примечания!$A$2:$G$89</oldFormula>
  </rdn>
  <rcv guid="{C2BC3CC9-5A33-4838-B0C9-765C41E09E42}" action="add"/>
</revisions>
</file>

<file path=xl/revisions/revisionLog1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23" sId="1" ref="A1254:XFD1254" action="insertRow"/>
  <rcc rId="4224" sId="1" xfDxf="1" dxf="1">
    <nc r="B1254" t="inlineStr">
      <is>
        <t>ул. 50 лет ВЛКСМ, д. 5А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54:XFD1254">
    <dxf>
      <fill>
        <patternFill patternType="solid">
          <bgColor rgb="FFFFFF00"/>
        </patternFill>
      </fill>
    </dxf>
  </rfmt>
  <rcc rId="4225" sId="1" odxf="1" dxf="1" numFmtId="4">
    <nc r="G1254">
      <v>2769525.06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fmt sheetId="1" sqref="G1254">
    <dxf>
      <fill>
        <patternFill patternType="solid">
          <bgColor rgb="FFFFFF00"/>
        </patternFill>
      </fill>
    </dxf>
  </rfmt>
  <rfmt sheetId="1" sqref="G479">
    <dxf>
      <fill>
        <patternFill patternType="solid">
          <bgColor rgb="FFFFFF00"/>
        </patternFill>
      </fill>
    </dxf>
  </rfmt>
  <rcc rId="4226" sId="1" numFmtId="4">
    <oc r="G479">
      <v>2769525.06</v>
    </oc>
    <nc r="G479"/>
  </rcc>
  <rcc rId="4227" sId="1" odxf="1" dxf="1">
    <nc r="D1254">
      <f>ROUND((F1254+G1254+H1254+I1254+J1254+K1254+M1254+O1254+P1254+Q1254+R1254+S1254)*0.0214,2)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8" sId="1" odxf="1" dxf="1">
    <nc r="C1254">
      <f>ROUND(SUM(D1254+E1254+F1254+G1254+H1254+I1254+J1254+K1254+M1254+O1254+P1254+Q1254+R1254+S1254),2)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9" sId="1">
    <oc r="D479">
      <f>ROUND((F479+G479+H479+I479+J479+K479+M479+O479+P479+Q479+R479+S479)*0.0214,2)</f>
    </oc>
    <nc r="D479"/>
  </rcc>
  <rfmt sheetId="1" sqref="D479">
    <dxf>
      <fill>
        <patternFill patternType="solid">
          <bgColor rgb="FFFFFF00"/>
        </patternFill>
      </fill>
    </dxf>
  </rfmt>
  <rfmt sheetId="1" sqref="C1254:D1254">
    <dxf>
      <fill>
        <patternFill patternType="solid">
          <bgColor rgb="FFFFFF00"/>
        </patternFill>
      </fill>
    </dxf>
  </rfmt>
  <rcc rId="4230" sId="2">
    <nc r="E91" t="inlineStr">
      <is>
        <t>ул. 50 лет ВЛКСМ, д. 5А</t>
      </is>
    </nc>
  </rcc>
  <rcc rId="4231" sId="2">
    <nc r="F91">
      <v>2828792.9</v>
    </nc>
  </rcc>
  <rcc rId="4232" sId="2">
    <nc r="B91" t="inlineStr">
      <is>
        <t>+</t>
      </is>
    </nc>
  </rcc>
  <rcc rId="4233" sId="2">
    <nc r="C91">
      <v>2021</v>
    </nc>
  </rcc>
  <rcc rId="4234" sId="2">
    <nc r="D91" t="inlineStr">
      <is>
        <t>Сургут</t>
      </is>
    </nc>
  </rcc>
  <rcc rId="4235" sId="2">
    <nc r="G91" t="inlineStr">
      <is>
        <t>Перенос с 2020 по COVID (33/01-сд-2019 от 27.11.2020)</t>
      </is>
    </nc>
  </rcc>
  <rrc rId="4236" sId="1" ref="A1276:XFD1276" action="insertRow"/>
  <rcc rId="4237" sId="1">
    <nc r="B1276" t="inlineStr">
      <is>
        <t>ул. Магистральная, д. 26</t>
      </is>
    </nc>
  </rcc>
  <rfmt sheetId="1" sqref="A1276:XFD1276">
    <dxf>
      <fill>
        <patternFill patternType="solid">
          <bgColor rgb="FFFFFF00"/>
        </patternFill>
      </fill>
    </dxf>
  </rfmt>
  <rcc rId="4238" sId="1" numFmtId="4">
    <nc r="G1276">
      <v>2554748.5499999998</v>
    </nc>
  </rcc>
  <rcc rId="4239" sId="1" odxf="1" dxf="1">
    <nc r="C1276">
      <f>ROUND(SUM(D1276+E1276+F1276+G1276+H1276+I1276+J1276+K1276+M1276+O1276+P1276+Q1276+R1276+S1276),2)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276" start="0" length="0">
    <dxf>
      <fill>
        <patternFill patternType="none">
          <bgColor indexed="65"/>
        </patternFill>
      </fill>
    </dxf>
  </rfmt>
  <rcc rId="4240" sId="1">
    <nc r="D1276">
      <f>ROUND((F1276+G1276+H1276+I1276+J1276+K1276+M1276+O1276+P1276+Q1276+R1276+S1276)*0.0214,2)</f>
    </nc>
  </rcc>
  <rfmt sheetId="1" sqref="C1276:D1276">
    <dxf>
      <fill>
        <patternFill patternType="solid">
          <bgColor rgb="FFFFFF00"/>
        </patternFill>
      </fill>
    </dxf>
  </rfmt>
  <rcc rId="4241" sId="2">
    <nc r="E92" t="inlineStr">
      <is>
        <t>ул. Магистральная, д. 26</t>
      </is>
    </nc>
  </rcc>
  <rcc rId="4242" sId="2">
    <nc r="B92" t="inlineStr">
      <is>
        <t>+</t>
      </is>
    </nc>
  </rcc>
  <rcc rId="4243" sId="2">
    <nc r="C92">
      <v>2021</v>
    </nc>
  </rcc>
  <rcc rId="4244" sId="2">
    <nc r="D92" t="inlineStr">
      <is>
        <t>Сургут</t>
      </is>
    </nc>
  </rcc>
  <rcc rId="4245" sId="2">
    <nc r="G92" t="inlineStr">
      <is>
        <t>Перенос с 2020 по COVID (33/01-сд-2019 от 27.11.2020)</t>
      </is>
    </nc>
  </rcc>
  <rcc rId="4246" sId="2">
    <nc r="F92">
      <v>2609420.17</v>
    </nc>
  </rcc>
  <rrc rId="4247" sId="1" ref="A1340:XFD1340" action="insertRow"/>
  <rcc rId="4248" sId="1">
    <nc r="B1340" t="inlineStr">
      <is>
        <t>ул. Федорова, д. 69</t>
      </is>
    </nc>
  </rcc>
  <rcc rId="4249" sId="1">
    <nc r="C1340">
      <f>ROUND(SUM(D1340+E1340+F1340+G1340+H1340+I1340+J1340+K1340+M1340+O1340+P1340+Q1340+R1340+S1340),2)</f>
    </nc>
  </rcc>
  <rfmt sheetId="1" xfDxf="1" sqref="H1340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340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340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093" start="0" length="0">
    <dxf>
      <numFmt numFmtId="4" formatCode="#,##0.00"/>
    </dxf>
  </rfmt>
  <rfmt sheetId="1" sqref="I2093" start="0" length="0">
    <dxf>
      <numFmt numFmtId="4" formatCode="#,##0.00"/>
    </dxf>
  </rfmt>
  <rfmt sheetId="1" sqref="J2093" start="0" length="0">
    <dxf>
      <numFmt numFmtId="4" formatCode="#,##0.00"/>
    </dxf>
  </rfmt>
  <rcc rId="4250" sId="1" numFmtId="4">
    <nc r="H1340">
      <v>6070062.4000000004</v>
    </nc>
  </rcc>
  <rcc rId="4251" sId="1" numFmtId="4">
    <nc r="I1340">
      <v>5778490</v>
    </nc>
  </rcc>
  <rcc rId="4252" sId="1" numFmtId="4">
    <nc r="J1340">
      <v>1743047.6</v>
    </nc>
  </rcc>
  <rcc rId="4253" sId="1">
    <nc r="D1340">
      <f>ROUND((F1340+G1340+H1340+I1340+J1340+K1340+M1340+O1340+P1340+Q1340+R1340+S1340)*0.0214,2)</f>
    </nc>
  </rcc>
  <rfmt sheetId="1" sqref="A1340:XFD1340">
    <dxf>
      <fill>
        <patternFill patternType="solid">
          <bgColor rgb="FFFFFF00"/>
        </patternFill>
      </fill>
    </dxf>
  </rfmt>
  <rcc rId="4254" sId="2">
    <nc r="E93" t="inlineStr">
      <is>
        <t>ул. Федорова, д. 69</t>
      </is>
    </nc>
  </rcc>
  <rcc rId="4255" sId="2">
    <nc r="F93">
      <v>13882460.24</v>
    </nc>
  </rcc>
  <rcc rId="4256" sId="2">
    <nc r="B93" t="inlineStr">
      <is>
        <t>+</t>
      </is>
    </nc>
  </rcc>
  <rcc rId="4257" sId="2">
    <nc r="C93">
      <v>2021</v>
    </nc>
  </rcc>
  <rcc rId="4258" sId="2">
    <nc r="D93" t="inlineStr">
      <is>
        <t>Сургут</t>
      </is>
    </nc>
  </rcc>
  <rcc rId="4259" sId="2">
    <nc r="G93" t="inlineStr">
      <is>
        <t>Перенос с 2020 по COVID (33/01-сд-2019 от 27.11.2020)</t>
      </is>
    </nc>
  </rcc>
  <rrc rId="4260" sId="1" ref="A1232:XFD1232" action="insertRow"/>
  <rcc rId="4261" sId="1">
    <nc r="B1232" t="inlineStr">
      <is>
        <t>пр-кт. Мира, д. 35КОРП3</t>
      </is>
    </nc>
  </rcc>
  <rcc rId="4262" sId="1">
    <nc r="C1232">
      <f>ROUND(SUM(D1232+E1232+F1232+G1232+H1232+I1232+J1232+K1232+M1232+O1232+P1232+Q1232+R1232+S1232),2)</f>
    </nc>
  </rcc>
  <rcc rId="4263" sId="1">
    <nc r="D1232">
      <f>ROUND((F1232+G1232+H1232+I1232+J1232+K1232+M1232+O1232+P1232+Q1232+R1232+S1232)*0.0214,2)</f>
    </nc>
  </rcc>
  <rcc rId="4264" sId="1" numFmtId="4">
    <nc r="H1232">
      <v>5266550.5199999996</v>
    </nc>
  </rcc>
  <rcc rId="4265" sId="1" numFmtId="4">
    <nc r="I1232">
      <v>2518537.69</v>
    </nc>
  </rcc>
  <rcc rId="4266" sId="1" numFmtId="4">
    <nc r="J1232">
      <v>3012061.47</v>
    </nc>
  </rcc>
  <rcc rId="4267" sId="1" numFmtId="4">
    <oc r="H442">
      <v>5266550.5199999996</v>
    </oc>
    <nc r="H442"/>
  </rcc>
  <rcc rId="4268" sId="1" numFmtId="4">
    <oc r="I442">
      <v>2518537.69</v>
    </oc>
    <nc r="I442"/>
  </rcc>
  <rcc rId="4269" sId="1" numFmtId="4">
    <oc r="J442">
      <v>3012061.47</v>
    </oc>
    <nc r="J442"/>
  </rcc>
  <rfmt sheetId="1" sqref="H442:J442">
    <dxf>
      <fill>
        <patternFill patternType="solid">
          <bgColor rgb="FFFFFF00"/>
        </patternFill>
      </fill>
    </dxf>
  </rfmt>
  <rfmt sheetId="1" sqref="H1232:J1232">
    <dxf>
      <fill>
        <patternFill patternType="solid">
          <bgColor rgb="FFFFFF00"/>
        </patternFill>
      </fill>
    </dxf>
  </rfmt>
  <rfmt sheetId="1" sqref="A1232:XFD1232">
    <dxf>
      <fill>
        <patternFill>
          <bgColor rgb="FFFFFF00"/>
        </patternFill>
      </fill>
    </dxf>
  </rfmt>
  <rcc rId="4270" sId="2">
    <nc r="E94" t="inlineStr">
      <is>
        <t>пр-кт. Мира, д. 35КОРП3</t>
      </is>
    </nc>
  </rcc>
  <rcc rId="4271" sId="2">
    <nc r="F94">
      <v>11028208.68</v>
    </nc>
  </rcc>
  <rcc rId="4272" sId="2">
    <nc r="B94" t="inlineStr">
      <is>
        <t>+</t>
      </is>
    </nc>
  </rcc>
  <rcc rId="4273" sId="2">
    <nc r="C94">
      <v>2021</v>
    </nc>
  </rcc>
  <rcc rId="4274" sId="2">
    <nc r="D94" t="inlineStr">
      <is>
        <t>Сургут</t>
      </is>
    </nc>
  </rcc>
  <rcc rId="4275" sId="2">
    <nc r="G94" t="inlineStr">
      <is>
        <t>Перенос с 2020 по COVID (33/01-сд-2019 от 27.11.2020)</t>
      </is>
    </nc>
  </rcc>
</revisions>
</file>

<file path=xl/revisions/revisionLog1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76" sId="1" ref="A1239:XFD1239" action="insertRow"/>
  <rcc rId="4277" sId="1" xfDxf="1" dxf="1">
    <nc r="B1239" t="inlineStr">
      <is>
        <t>пр-кт. Мира, д. 8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H1239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239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239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78" sId="1" numFmtId="4">
    <nc r="H1239">
      <v>3138346.92</v>
    </nc>
  </rcc>
  <rcc rId="4279" sId="1" numFmtId="4">
    <nc r="I1239">
      <v>2134907.38</v>
    </nc>
  </rcc>
  <rcc rId="4280" sId="1" numFmtId="4">
    <nc r="J1239">
      <v>1158069.0499999998</v>
    </nc>
  </rcc>
  <rcc rId="4281" sId="1">
    <nc r="C1239">
      <f>ROUND(SUM(D1239+E1239+F1239+G1239+H1239+I1239+J1239+K1239+M1239+O1239+P1239+Q1239+R1239+S1239),2)</f>
    </nc>
  </rcc>
  <rcc rId="4282" sId="1">
    <nc r="D1239">
      <f>ROUND((F1239+G1239+H1239+I1239+J1239+K1239+M1239+O1239+P1239+Q1239+R1239+S1239)*0.0214,2)</f>
    </nc>
  </rcc>
  <rfmt sheetId="1" sqref="A1239:XFD1239">
    <dxf>
      <fill>
        <patternFill>
          <bgColor rgb="FFFFFF00"/>
        </patternFill>
      </fill>
    </dxf>
  </rfmt>
  <rcc rId="4283" sId="2">
    <nc r="B95" t="inlineStr">
      <is>
        <t>+</t>
      </is>
    </nc>
  </rcc>
  <rcc rId="4284" sId="2">
    <nc r="C95">
      <v>2021</v>
    </nc>
  </rcc>
  <rcc rId="4285" sId="2">
    <nc r="D95" t="inlineStr">
      <is>
        <t>Сургут</t>
      </is>
    </nc>
  </rcc>
  <rcc rId="4286" sId="2">
    <nc r="G95" t="inlineStr">
      <is>
        <t>Перенос с 2020 по COVID (33/01-сд-2019 от 27.11.2020)</t>
      </is>
    </nc>
  </rcc>
  <rcc rId="4287" sId="2">
    <nc r="E95" t="inlineStr">
      <is>
        <t>пр-кт. Мира, д. 8</t>
      </is>
    </nc>
  </rcc>
  <rcc rId="4288" sId="2">
    <nc r="F95">
      <v>6568953.6699999999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8" sId="1" numFmtId="4">
    <nc r="R1902">
      <v>14416356.440000001</v>
    </nc>
  </rcc>
  <rcc rId="2359" sId="1" numFmtId="4">
    <oc r="Q1902">
      <v>6076671.71</v>
    </oc>
    <nc r="Q1902"/>
  </rcc>
  <rfmt sheetId="1" sqref="Q1902:R1902">
    <dxf>
      <fill>
        <patternFill patternType="solid">
          <bgColor rgb="FFFFFF00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'2020-2022'!$A$7:$S$2057</formula>
    <oldFormula>'2020-2022'!$A$7:$S$2057</oldFormula>
  </rdn>
  <rdn rId="0" localSheetId="2" customView="1" name="Z_A299C84D_C097_439E_954D_685D90CA46C9_.wvu.FilterData" hidden="1" oldHidden="1">
    <formula>Примечания!$A$2:$G$202</formula>
    <oldFormula>Примечания!$A$2:$G$202</oldFormula>
  </rdn>
  <rcv guid="{A299C84D-C097-439E-954D-685D90CA46C9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82" start="0" length="0">
    <dxf>
      <font>
        <sz val="12"/>
        <name val="Times New Roman"/>
        <scheme val="none"/>
      </font>
      <alignment horizontal="center" vertical="center" wrapText="0" readingOrder="0"/>
    </dxf>
  </rfmt>
  <rfmt sheetId="2" sqref="C182" start="0" length="0">
    <dxf>
      <font>
        <sz val="12"/>
        <name val="Times New Roman"/>
        <scheme val="none"/>
      </font>
      <alignment horizontal="center" vertical="center" wrapText="0" readingOrder="0"/>
    </dxf>
  </rfmt>
  <rfmt sheetId="2" sqref="D182" start="0" length="0">
    <dxf>
      <font>
        <sz val="12"/>
        <name val="Times New Roman"/>
        <scheme val="none"/>
      </font>
      <alignment horizontal="center" vertical="center" wrapText="0" readingOrder="0"/>
    </dxf>
  </rfmt>
  <rfmt sheetId="2" sqref="E182" start="0" length="0">
    <dxf>
      <font>
        <sz val="12"/>
        <name val="Times New Roman"/>
        <scheme val="none"/>
      </font>
      <alignment horizontal="center" vertical="center" wrapText="0" readingOrder="0"/>
    </dxf>
  </rfmt>
  <rfmt sheetId="2" sqref="F182" start="0" length="0">
    <dxf>
      <font>
        <sz val="12"/>
        <name val="Times New Roman"/>
        <scheme val="none"/>
      </font>
      <numFmt numFmtId="0" formatCode="General"/>
      <alignment horizontal="center" vertical="center" wrapText="0" readingOrder="0"/>
    </dxf>
  </rfmt>
  <rfmt sheetId="2" sqref="G182" start="0" length="0">
    <dxf>
      <font>
        <sz val="12"/>
        <name val="Times New Roman"/>
        <scheme val="none"/>
      </font>
      <alignment horizontal="center" vertical="center" wrapText="0" readingOrder="0"/>
    </dxf>
  </rfmt>
  <rfmt sheetId="2" sqref="E182">
    <dxf>
      <alignment wrapText="1" readingOrder="0"/>
    </dxf>
  </rfmt>
  <rfmt sheetId="2" sqref="G182">
    <dxf>
      <alignment wrapText="1" readingOrder="0"/>
    </dxf>
  </rfmt>
</revisions>
</file>

<file path=xl/revisions/revisionLog2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89" sId="1" ref="A1258:XFD1258" action="insertRow"/>
  <rcc rId="4290" sId="1" xfDxf="1" dxf="1">
    <nc r="B1258" t="inlineStr">
      <is>
        <t>ул. Бажова, д. 13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58:XFD1258">
    <dxf>
      <fill>
        <patternFill patternType="solid">
          <bgColor rgb="FFFFFF00"/>
        </patternFill>
      </fill>
    </dxf>
  </rfmt>
  <rcc rId="4291" sId="1" odxf="1" dxf="1">
    <nc r="C1258">
      <f>ROUND(SUM(D1258+E1258+F1258+G1258+H1258+I1258+J1258+K1258+M1258+O1258+P1258+Q1258+R1258+S1258),2)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92" sId="1" odxf="1" dxf="1">
    <nc r="D1258">
      <f>ROUND((F1258+G1258+H1258+I1258+J1258+K1258+M1258+O1258+P1258+Q1258+R1258+S1258)*0.0214,2)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258" start="0" length="0">
    <dxf>
      <fill>
        <patternFill patternType="none">
          <bgColor indexed="65"/>
        </patternFill>
      </fill>
    </dxf>
  </rfmt>
  <rfmt sheetId="1" sqref="F1258" start="0" length="0">
    <dxf>
      <fill>
        <patternFill patternType="none">
          <bgColor indexed="65"/>
        </patternFill>
      </fill>
    </dxf>
  </rfmt>
  <rfmt sheetId="1" sqref="G1258" start="0" length="0">
    <dxf>
      <fill>
        <patternFill patternType="none">
          <bgColor indexed="65"/>
        </patternFill>
      </fill>
    </dxf>
  </rfmt>
  <rcc rId="4293" sId="1" odxf="1" dxf="1" numFmtId="4">
    <nc r="H1258">
      <v>4387670.57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cc rId="4294" sId="1" odxf="1" dxf="1" numFmtId="4">
    <nc r="I1258">
      <v>2577387.0699999998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cc rId="4295" sId="1" odxf="1" dxf="1" numFmtId="4">
    <nc r="J1258">
      <v>2509438.9700000002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fmt sheetId="1" sqref="A1258:XFD1258">
    <dxf>
      <fill>
        <patternFill>
          <bgColor rgb="FFFFFF00"/>
        </patternFill>
      </fill>
    </dxf>
  </rfmt>
  <rcc rId="4296" sId="2">
    <nc r="E96" t="inlineStr">
      <is>
        <t>ул. Бажова, д. 13</t>
      </is>
    </nc>
  </rcc>
  <rcc rId="4297" sId="2">
    <nc r="F96">
      <v>9677250.8399999999</v>
    </nc>
  </rcc>
  <rcc rId="4298" sId="2">
    <nc r="E97" t="inlineStr">
      <is>
        <t>ул. Бажова, д. 13</t>
      </is>
    </nc>
  </rcc>
  <rcc rId="4299" sId="2">
    <nc r="F97">
      <v>9677250.8399999999</v>
    </nc>
  </rcc>
  <rcc rId="4300" sId="2">
    <nc r="B97" t="inlineStr">
      <is>
        <t>+</t>
      </is>
    </nc>
  </rcc>
  <rcc rId="4301" sId="2">
    <nc r="C97">
      <v>2021</v>
    </nc>
  </rcc>
  <rcc rId="4302" sId="2">
    <nc r="D97" t="inlineStr">
      <is>
        <t>Сургут</t>
      </is>
    </nc>
  </rcc>
  <rcc rId="4303" sId="2">
    <nc r="B96" t="inlineStr">
      <is>
        <t>-</t>
      </is>
    </nc>
  </rcc>
  <rcc rId="4304" sId="2">
    <nc r="C96">
      <v>2020</v>
    </nc>
  </rcc>
  <rcc rId="4305" sId="2">
    <nc r="D96" t="inlineStr">
      <is>
        <t>Сургут</t>
      </is>
    </nc>
  </rcc>
  <rcc rId="4306" sId="2">
    <nc r="G96" t="inlineStr">
      <is>
        <t>Перенос с 2020 по COVID (33/01-сд-2019 от 27.11.2020)</t>
      </is>
    </nc>
  </rcc>
  <rcc rId="4307" sId="2">
    <nc r="G97" t="inlineStr">
      <is>
        <t>Перенос с 2020 по COVID (33/01-сд-2019 от 27.11.2020)</t>
      </is>
    </nc>
  </rcc>
  <rrc rId="4308" sId="1" ref="A481:XFD481" action="deleteRow">
    <rfmt sheetId="1" xfDxf="1" sqref="A481:XFD481" start="0" length="0">
      <dxf>
        <font>
          <color auto="1"/>
        </font>
      </dxf>
    </rfmt>
    <rcc rId="0" sId="1" dxf="1">
      <nc r="A481">
        <v>465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81" t="inlineStr">
        <is>
          <t>ул. Бажова, д. 13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">
        <f>ROUND(SUM(D481+E481+F481+G481+H481+I481+J481+K481+M481+O481+P481+Q481+R481+S481),2)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1">
        <f>ROUND((F481+G481+H481+I481+J481+K481+M481+O481+P481+Q481+R481+S481)*0.0214,2)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81">
        <v>4387670.57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81">
        <v>2577387.0699999998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81">
        <v>2509438.9700000002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8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9" sId="1" ref="A1264:XFD1264" action="insertRow"/>
  <rcc rId="4310" sId="1" xfDxf="1" dxf="1">
    <nc r="B1264" t="inlineStr">
      <is>
        <t>ул. Грибоедова, д. 11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64:XFD1264">
    <dxf>
      <fill>
        <patternFill patternType="solid">
          <bgColor rgb="FFFFFF00"/>
        </patternFill>
      </fill>
    </dxf>
  </rfmt>
  <rcc rId="4311" sId="1" odxf="1" dxf="1" numFmtId="4">
    <nc r="G1264">
      <v>1994087.26</v>
    </nc>
    <odxf>
      <fill>
        <patternFill patternType="solid">
          <bgColor rgb="FFFFFF00"/>
        </patternFill>
      </fill>
      <border outline="0">
        <left style="thin">
          <color indexed="64"/>
        </left>
      </border>
    </odxf>
    <ndxf>
      <fill>
        <patternFill patternType="none">
          <bgColor indexed="65"/>
        </patternFill>
      </fill>
      <border outline="0">
        <left/>
      </border>
    </ndxf>
  </rcc>
  <rcc rId="4312" sId="1" odxf="1" dxf="1" numFmtId="4">
    <nc r="H1264">
      <v>688013.26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13" sId="1" odxf="1" dxf="1" numFmtId="4">
    <nc r="I1264">
      <v>273137.53999999998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14" sId="1" odxf="1" dxf="1" numFmtId="4">
    <nc r="J1264">
      <v>666855.79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15" sId="1" numFmtId="4">
    <oc r="G490">
      <v>1994087.26</v>
    </oc>
    <nc r="G490"/>
  </rcc>
  <rcc rId="4316" sId="1" numFmtId="4">
    <oc r="H490">
      <v>688013.26</v>
    </oc>
    <nc r="H490"/>
  </rcc>
  <rcc rId="4317" sId="1" numFmtId="4">
    <oc r="I490">
      <v>273137.53999999998</v>
    </oc>
    <nc r="I490"/>
  </rcc>
  <rcc rId="4318" sId="1" numFmtId="4">
    <oc r="J490">
      <v>666855.79</v>
    </oc>
    <nc r="J490"/>
  </rcc>
  <rfmt sheetId="1" sqref="G490:J490">
    <dxf>
      <fill>
        <patternFill patternType="solid">
          <bgColor rgb="FFFFFF00"/>
        </patternFill>
      </fill>
    </dxf>
  </rfmt>
  <rcc rId="4319" sId="1" odxf="1" dxf="1">
    <nc r="C1264">
      <f>ROUND(SUM(D1264+E1264+F1264+G1264+H1264+I1264+J1264+K1264+M1264+O1264+P1264+Q1264+R1264+S1264),2)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264" start="0" length="0">
    <dxf>
      <fill>
        <patternFill patternType="none">
          <bgColor indexed="65"/>
        </patternFill>
      </fill>
    </dxf>
  </rfmt>
  <rcc rId="4320" sId="1">
    <nc r="D1264">
      <f>ROUND((F1264+G1264+H1264+I1264+J1264+K1264+M1264+O1264+P1264+Q1264+R1264+S1264)*0.0214,2)</f>
    </nc>
  </rcc>
  <rfmt sheetId="1" sqref="C1264:D1264">
    <dxf>
      <fill>
        <patternFill patternType="solid">
          <bgColor rgb="FFFFFF00"/>
        </patternFill>
      </fill>
    </dxf>
  </rfmt>
  <rfmt sheetId="1" sqref="G1264:J1264">
    <dxf>
      <fill>
        <patternFill patternType="solid">
          <bgColor rgb="FFFFFF00"/>
        </patternFill>
      </fill>
    </dxf>
  </rfmt>
  <rcc rId="4321" sId="2">
    <nc r="E98" t="inlineStr">
      <is>
        <t>ул. Грибоедова, д. 11</t>
      </is>
    </nc>
  </rcc>
  <rcc rId="4322" sId="2">
    <nc r="F98">
      <v>3699606.66</v>
    </nc>
  </rcc>
  <rcc rId="4323" sId="2">
    <nc r="B98" t="inlineStr">
      <is>
        <t>+</t>
      </is>
    </nc>
  </rcc>
  <rcc rId="4324" sId="2">
    <nc r="C98">
      <v>2021</v>
    </nc>
  </rcc>
  <rcc rId="4325" sId="2">
    <nc r="D98" t="inlineStr">
      <is>
        <t>Сургут</t>
      </is>
    </nc>
  </rcc>
  <rcc rId="4326" sId="2">
    <nc r="G98" t="inlineStr">
      <is>
        <t>Перенос с 2020 по COVID (33/01-сд-2019 от 27.11.2020)</t>
      </is>
    </nc>
  </rcc>
  <rrc rId="4327" sId="1" ref="A1279:XFD1279" action="insertRow"/>
  <rcc rId="4328" sId="1" xfDxf="1" dxf="1">
    <nc r="B1279" t="inlineStr">
      <is>
        <t>ул. Ленинградская, д. 1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79:XFD1279">
    <dxf>
      <fill>
        <patternFill patternType="solid">
          <bgColor rgb="FFFFFF00"/>
        </patternFill>
      </fill>
    </dxf>
  </rfmt>
  <rcc rId="4329" sId="1" odxf="1" dxf="1">
    <nc r="C1279">
      <f>ROUND(SUM(D1279+E1279+F1279+G1279+H1279+I1279+J1279+K1279+M1279+O1279+P1279+Q1279+R1279+S1279),2)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30" sId="1" odxf="1" dxf="1">
    <nc r="D1279">
      <f>ROUND((F1279+G1279+H1279+I1279+J1279+K1279+M1279+O1279+P1279+Q1279+R1279+S1279)*0.0214,2)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279" start="0" length="0">
    <dxf>
      <fill>
        <patternFill patternType="none">
          <bgColor indexed="65"/>
        </patternFill>
      </fill>
    </dxf>
  </rfmt>
  <rfmt sheetId="1" sqref="F1279" start="0" length="0">
    <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dxf>
  </rfmt>
  <rfmt sheetId="1" sqref="G1279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cc rId="4331" sId="1" odxf="1" dxf="1" numFmtId="4">
    <nc r="H1279">
      <v>8124096.54</v>
    </nc>
    <odxf>
      <numFmt numFmtId="4" formatCode="#,##0.00"/>
      <fill>
        <patternFill patternType="solid">
          <bgColor rgb="FFFFFF00"/>
        </patternFill>
      </fill>
      <alignment wrapText="0"/>
      <border outline="0">
        <left/>
      </border>
    </odxf>
    <n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ndxf>
  </rcc>
  <rcc rId="4332" sId="1" odxf="1" dxf="1" numFmtId="4">
    <nc r="I1279">
      <v>3885055.93</v>
    </nc>
    <odxf>
      <numFmt numFmtId="4" formatCode="#,##0.00"/>
      <fill>
        <patternFill patternType="solid">
          <bgColor rgb="FFFFFF00"/>
        </patternFill>
      </fill>
      <alignment wrapText="0"/>
      <border outline="0">
        <left/>
      </border>
    </odxf>
    <n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ndxf>
  </rcc>
  <rcc rId="4333" sId="1" odxf="1" dxf="1" numFmtId="4">
    <nc r="J1279">
      <v>4646357.5199999996</v>
    </nc>
    <odxf>
      <numFmt numFmtId="4" formatCode="#,##0.00"/>
      <fill>
        <patternFill patternType="solid">
          <bgColor rgb="FFFFFF00"/>
        </patternFill>
      </fill>
      <alignment wrapText="0"/>
      <border outline="0">
        <left/>
      </border>
    </odxf>
    <n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ndxf>
  </rcc>
  <rfmt sheetId="1" sqref="C1279:J1279">
    <dxf>
      <fill>
        <patternFill patternType="solid">
          <bgColor rgb="FFFFFF00"/>
        </patternFill>
      </fill>
    </dxf>
  </rfmt>
  <rcc rId="4334" sId="2">
    <nc r="E99" t="inlineStr">
      <is>
        <t>ул. Ленинградская, д. 1</t>
      </is>
    </nc>
  </rcc>
  <rcc rId="4335" sId="2">
    <nc r="F99">
      <v>17011937.899999999</v>
    </nc>
  </rcc>
  <rcc rId="4336" sId="2">
    <nc r="E100" t="inlineStr">
      <is>
        <t>ул. Ленинградская, д. 1</t>
      </is>
    </nc>
  </rcc>
  <rcc rId="4337" sId="2">
    <nc r="F100">
      <v>17011937.899999999</v>
    </nc>
  </rcc>
  <rcc rId="4338" sId="2">
    <nc r="B99" t="inlineStr">
      <is>
        <t>-</t>
      </is>
    </nc>
  </rcc>
  <rcc rId="4339" sId="2">
    <nc r="C99">
      <v>2020</v>
    </nc>
  </rcc>
  <rcc rId="4340" sId="2">
    <nc r="D99" t="inlineStr">
      <is>
        <t>Сургут</t>
      </is>
    </nc>
  </rcc>
  <rcc rId="4341" sId="2">
    <nc r="B100" t="inlineStr">
      <is>
        <t>+</t>
      </is>
    </nc>
  </rcc>
  <rcc rId="4342" sId="2">
    <nc r="C100">
      <v>2021</v>
    </nc>
  </rcc>
  <rcc rId="4343" sId="2">
    <nc r="D100" t="inlineStr">
      <is>
        <t>Сургут</t>
      </is>
    </nc>
  </rcc>
  <rcc rId="4344" sId="2">
    <nc r="G99" t="inlineStr">
      <is>
        <t>Перенос с 2020 по COVID (33/01-сд-2019 от 27.11.2020)</t>
      </is>
    </nc>
  </rcc>
  <rcc rId="4345" sId="2">
    <nc r="G100" t="inlineStr">
      <is>
        <t>Перенос с 2020 по COVID (33/01-сд-2019 от 27.11.2020)</t>
      </is>
    </nc>
  </rcc>
  <rrc rId="4346" sId="1" ref="A515:XFD515" action="deleteRow">
    <rfmt sheetId="1" xfDxf="1" sqref="A515:XFD515" start="0" length="0">
      <dxf>
        <font>
          <color auto="1"/>
        </font>
      </dxf>
    </rfmt>
    <rcc rId="0" sId="1" dxf="1">
      <nc r="A515">
        <v>499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15" t="inlineStr">
        <is>
          <t>ул. Ленинградская, д. 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">
        <f>ROUND(SUM(D515+E515+F515+G515+H515+I515+J515+K515+M515+O515+P515+Q515+R515+S515),2)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5">
        <f>ROUND((F515+G515+H515+I515+J515+K515+M515+O515+P515+Q515+R515+S515)*0.0214,2)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1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515">
        <v>8124096.54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15">
        <v>3885055.93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15">
        <v>4646357.5199999996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1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7" sId="1" ref="A1279:XFD1279" action="insertRow"/>
  <rcc rId="4348" sId="1" xfDxf="1" dxf="1">
    <nc r="B1279" t="inlineStr">
      <is>
        <t>ул. Ленинградская, д. 3</t>
      </is>
    </nc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9" sId="1" numFmtId="4">
    <nc r="H1279">
      <v>6904147.7400000002</v>
    </nc>
  </rcc>
  <rcc rId="4350" sId="1" numFmtId="4">
    <nc r="I1279">
      <v>3301659.45</v>
    </nc>
  </rcc>
  <rcc rId="4351" sId="1" numFmtId="4">
    <nc r="J1279">
      <v>3948641.02</v>
    </nc>
  </rcc>
  <rcc rId="4352" sId="1" numFmtId="4">
    <oc r="H516">
      <v>6904147.7400000002</v>
    </oc>
    <nc r="H516"/>
  </rcc>
  <rcc rId="4353" sId="1" numFmtId="4">
    <oc r="I516">
      <v>3301659.45</v>
    </oc>
    <nc r="I516"/>
  </rcc>
  <rcc rId="4354" sId="1" numFmtId="4">
    <oc r="J516">
      <v>3948641.02</v>
    </oc>
    <nc r="J516"/>
  </rcc>
  <rfmt sheetId="1" sqref="H516:J516">
    <dxf>
      <fill>
        <patternFill patternType="solid">
          <bgColor rgb="FFFFFF00"/>
        </patternFill>
      </fill>
    </dxf>
  </rfmt>
  <rcc rId="4355" sId="1" odxf="1" dxf="1">
    <nc r="C1279">
      <f>ROUND(SUM(D1279+E1279+F1279+G1279+H1279+I1279+J1279+K1279+M1279+O1279+P1279+Q1279+R1279+S1279),2)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56" sId="1" odxf="1" dxf="1">
    <nc r="D1279">
      <f>ROUND((F1279+G1279+H1279+I1279+J1279+K1279+M1279+O1279+P1279+Q1279+R1279+S1279)*0.0214,2)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279:D1279">
    <dxf>
      <fill>
        <patternFill patternType="solid">
          <bgColor rgb="FFFFFF00"/>
        </patternFill>
      </fill>
    </dxf>
  </rfmt>
  <rcc rId="4357" sId="2">
    <nc r="E101" t="inlineStr">
      <is>
        <t>ул. Ленинградская, д. 3</t>
      </is>
    </nc>
  </rcc>
  <rcc rId="4358" sId="2">
    <nc r="F101">
      <v>14457353.4</v>
    </nc>
  </rcc>
  <rcc rId="4359" sId="2">
    <nc r="B101" t="inlineStr">
      <is>
        <t>+</t>
      </is>
    </nc>
  </rcc>
  <rcc rId="4360" sId="2">
    <nc r="C101">
      <v>2021</v>
    </nc>
  </rcc>
  <rcc rId="4361" sId="2">
    <nc r="D101" t="inlineStr">
      <is>
        <t>Сургут</t>
      </is>
    </nc>
  </rcc>
  <rcc rId="4362" sId="2">
    <nc r="G101" t="inlineStr">
      <is>
        <t>Перенос с 2020 по COVID (33/01-сд-2019 от 27.11.2020)</t>
      </is>
    </nc>
  </rcc>
  <rrc rId="4363" sId="1" ref="A1316:XFD1316" action="insertRow"/>
  <rcc rId="4364" sId="1">
    <nc r="B1316" t="inlineStr">
      <is>
        <t>ул. Просвещения, д. 48</t>
      </is>
    </nc>
  </rcc>
  <rfmt sheetId="1" sqref="A1316:XFD1316">
    <dxf>
      <fill>
        <patternFill patternType="solid">
          <bgColor rgb="FFFFFF00"/>
        </patternFill>
      </fill>
    </dxf>
  </rfmt>
  <rcc rId="4365" sId="1" odxf="1" dxf="1">
    <nc r="C1316">
      <f>ROUND(SUM(D1316+E1316+F1316+G1316+H1316+I1316+J1316+K1316+M1316+O1316+P1316+Q1316+R1316+S1316),2)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D1316" start="0" length="0">
    <dxf>
      <fill>
        <patternFill patternType="none">
          <bgColor indexed="65"/>
        </patternFill>
      </fill>
    </dxf>
  </rfmt>
  <rfmt sheetId="1" sqref="C1316:D1316">
    <dxf>
      <fill>
        <patternFill>
          <bgColor rgb="FFFFFF00"/>
        </patternFill>
      </fill>
    </dxf>
  </rfmt>
  <rfmt sheetId="1" sqref="G1316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H1316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I1316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J1316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G1316:J1316">
    <dxf>
      <fill>
        <patternFill patternType="solid">
          <bgColor rgb="FFFFFF00"/>
        </patternFill>
      </fill>
    </dxf>
  </rfmt>
  <rfmt sheetId="1" sqref="G555:J555">
    <dxf>
      <fill>
        <patternFill patternType="solid">
          <bgColor rgb="FFFFFF00"/>
        </patternFill>
      </fill>
    </dxf>
  </rfmt>
  <rcc rId="4366" sId="2">
    <nc r="E102" t="inlineStr">
      <is>
        <t>ул. Просвещения, д. 48</t>
      </is>
    </nc>
  </rcc>
  <rcc rId="4367" sId="2">
    <nc r="F102">
      <v>5319772.25</v>
    </nc>
  </rcc>
  <rcc rId="4368" sId="2">
    <nc r="B102" t="inlineStr">
      <is>
        <t>+</t>
      </is>
    </nc>
  </rcc>
  <rcc rId="4369" sId="2">
    <nc r="C102">
      <v>2021</v>
    </nc>
  </rcc>
  <rcc rId="4370" sId="2">
    <nc r="D102" t="inlineStr">
      <is>
        <t>Сургут</t>
      </is>
    </nc>
  </rcc>
  <rcc rId="4371" sId="2">
    <nc r="G102" t="inlineStr">
      <is>
        <t>Перенос с 2020 по COVID (33/01-сд-2019 от 27.11.2020)</t>
      </is>
    </nc>
  </rcc>
  <rcc rId="4372" sId="1">
    <oc r="G555">
      <v>2203197.11</v>
    </oc>
    <nc r="G555">
      <f>G1316/2</f>
    </nc>
  </rcc>
  <rcc rId="4373" sId="1">
    <oc r="H555">
      <v>1733476.93</v>
    </oc>
    <nc r="H555">
      <f>H1316/2</f>
    </nc>
  </rcc>
  <rcc rId="4374" sId="1">
    <oc r="I555">
      <v>271264</v>
    </oc>
    <nc r="I555">
      <f>I1316/2</f>
    </nc>
  </rcc>
  <rcc rId="4375" sId="1">
    <oc r="J555">
      <v>1000376.28</v>
    </oc>
    <nc r="J555">
      <f>J1316/2</f>
    </nc>
  </rcc>
  <rcc rId="4376" sId="1" numFmtId="4">
    <oc r="G555">
      <f>G1316/2</f>
    </oc>
    <nc r="G555">
      <v>1101598.5549999999</v>
    </nc>
  </rcc>
  <rcc rId="4377" sId="1" numFmtId="4">
    <oc r="H555">
      <f>H1316/2</f>
    </oc>
    <nc r="H555">
      <v>866738.46499999997</v>
    </nc>
  </rcc>
  <rcc rId="4378" sId="1" numFmtId="4">
    <oc r="I555">
      <f>I1316/2</f>
    </oc>
    <nc r="I555">
      <v>135632</v>
    </nc>
  </rcc>
  <rcc rId="4379" sId="1" numFmtId="4">
    <oc r="J555">
      <f>J1316/2</f>
    </oc>
    <nc r="J555">
      <v>500188.14</v>
    </nc>
  </rcc>
  <rcc rId="4380" sId="1" numFmtId="4">
    <nc r="G1316">
      <v>1101598.5549999999</v>
    </nc>
  </rcc>
  <rcc rId="4381" sId="1" numFmtId="4">
    <nc r="H1316">
      <v>866738.46499999997</v>
    </nc>
  </rcc>
  <rcc rId="4382" sId="1" numFmtId="4">
    <nc r="I1316">
      <v>135632</v>
    </nc>
  </rcc>
  <rcc rId="4383" sId="1" numFmtId="4">
    <nc r="J1316">
      <v>500188.14</v>
    </nc>
  </rcc>
  <rcc rId="4384" sId="1">
    <oc r="D555">
      <f>ROUND((F555+G555+H555+I555+J555+K555+M555+O555+Q555+S555)*0.0214,2)</f>
    </oc>
    <nc r="D555">
      <f>ROUND((F555+G555+H555+I555+J555+K555+M555+O555+P555+Q555+R555+S555)*0.0214,2)</f>
    </nc>
  </rcc>
  <rcc rId="4385" sId="1" odxf="1" dxf="1">
    <nc r="D1316">
      <f>ROUND((F1316+G1316+H1316+I1316+J1316+K1316+M1316+O1316+P1316+Q1316+R1316+S1316)*0.0214,2)</f>
    </nc>
    <ndxf>
      <fill>
        <patternFill patternType="none">
          <bgColor indexed="65"/>
        </patternFill>
      </fill>
    </ndxf>
  </rcc>
  <rfmt sheetId="1" sqref="D1316">
    <dxf>
      <fill>
        <patternFill patternType="solid">
          <bgColor rgb="FFFFFF00"/>
        </patternFill>
      </fill>
    </dxf>
  </rfmt>
  <rfmt sheetId="1" xfDxf="1" sqref="H2098" start="0" length="0">
    <dxf>
      <font>
        <color auto="1"/>
      </font>
      <numFmt numFmtId="4" formatCode="#,##0.00"/>
    </dxf>
  </rfmt>
  <rfmt sheetId="1" xfDxf="1" sqref="J2098" start="0" length="0">
    <dxf>
      <font>
        <color auto="1"/>
      </font>
      <numFmt numFmtId="4" formatCode="#,##0.00"/>
    </dxf>
  </rfmt>
  <rfmt sheetId="1" xfDxf="1" sqref="I2098" start="0" length="0">
    <dxf>
      <font>
        <color auto="1"/>
      </font>
      <numFmt numFmtId="4" formatCode="#,##0.00"/>
    </dxf>
  </rfmt>
  <rcc rId="4386" sId="1">
    <nc r="H1228">
      <f>H2098-H440</f>
    </nc>
  </rcc>
  <rcc rId="4387" sId="1">
    <nc r="I1228">
      <f>I2098-I440</f>
    </nc>
  </rcc>
  <rcc rId="4388" sId="1">
    <nc r="J1228">
      <f>J2098-J440</f>
    </nc>
  </rcc>
  <rcc rId="4389" sId="1" numFmtId="4">
    <oc r="H1228">
      <f>H2098-H440</f>
    </oc>
    <nc r="H1228">
      <v>1529865.89</v>
    </nc>
  </rcc>
  <rcc rId="4390" sId="1" numFmtId="4">
    <oc r="I1228">
      <f>I2098-I440</f>
    </oc>
    <nc r="I1228">
      <v>482963.35999999993</v>
    </nc>
  </rcc>
  <rcc rId="4391" sId="1" numFmtId="4">
    <oc r="J1228">
      <f>J2098-J440</f>
    </oc>
    <nc r="J1228">
      <v>923941.84000000008</v>
    </nc>
  </rcc>
  <rfmt sheetId="1" sqref="H1228:J1228">
    <dxf>
      <fill>
        <patternFill patternType="solid">
          <bgColor rgb="FFFFFF00"/>
        </patternFill>
      </fill>
    </dxf>
  </rfmt>
  <rrc rId="4392" sId="1" ref="A1242:XFD1242" action="insertRow"/>
  <rcc rId="4393" sId="1" xfDxf="1" dxf="1">
    <nc r="B1242" t="inlineStr">
      <is>
        <t>проезд. Дружбы, д. 10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42:XFD1242">
    <dxf>
      <fill>
        <patternFill patternType="solid">
          <bgColor rgb="FFFFFF00"/>
        </patternFill>
      </fill>
    </dxf>
  </rfmt>
  <rcc rId="4394" sId="1" odxf="1" dxf="1" numFmtId="4">
    <nc r="G1242">
      <v>2085070.62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95" sId="1" numFmtId="4">
    <oc r="G464">
      <v>2085070.62</v>
    </oc>
    <nc r="G464"/>
  </rcc>
  <rfmt sheetId="1" sqref="G1242 G464">
    <dxf>
      <fill>
        <patternFill patternType="solid">
          <bgColor rgb="FFFFFF00"/>
        </patternFill>
      </fill>
    </dxf>
  </rfmt>
  <rcc rId="4396" sId="1" odxf="1" dxf="1">
    <nc r="D1242">
      <f>ROUND((F1242+G1242+H1242+I1242+J1242+K1242+M1242+O1242+P1242+Q1242+R1242+S1242)*0.0214,2)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97" sId="1" odxf="1" dxf="1">
    <nc r="C1242">
      <f>ROUND(SUM(D1242+E1242+F1242+G1242+H1242+I1242+J1242+K1242+M1242+O1242+P1242+Q1242+R1242+S1242),2)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C1242:D1242">
    <dxf>
      <fill>
        <patternFill>
          <bgColor rgb="FFFFFF00"/>
        </patternFill>
      </fill>
    </dxf>
  </rfmt>
  <rcc rId="4398" sId="2">
    <nc r="E103" t="inlineStr">
      <is>
        <t>проезд. Дружбы, д. 10</t>
      </is>
    </nc>
  </rcc>
  <rcc rId="4399" sId="2">
    <nc r="F103">
      <v>2129691.13</v>
    </nc>
  </rcc>
  <rcc rId="4400" sId="2">
    <nc r="B103" t="inlineStr">
      <is>
        <t>+</t>
      </is>
    </nc>
  </rcc>
  <rcc rId="4401" sId="2">
    <nc r="C103">
      <v>2021</v>
    </nc>
  </rcc>
  <rcc rId="4402" sId="2">
    <nc r="D103" t="inlineStr">
      <is>
        <t>Сургут</t>
      </is>
    </nc>
  </rcc>
  <rcc rId="4403" sId="2">
    <nc r="G103" t="inlineStr">
      <is>
        <t>Перенос с 2020 по COVID (33/01-сд-2019 от 27.11.2020)</t>
      </is>
    </nc>
  </rcc>
  <rrc rId="4404" sId="1" ref="A1250:XFD1250" action="insertRow"/>
  <rcc rId="4405" sId="1" xfDxf="1" dxf="1">
    <nc r="B1250" t="inlineStr">
      <is>
        <t>ул. 30 лет Победы, д. 28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250">
    <dxf>
      <fill>
        <patternFill patternType="solid">
          <bgColor rgb="FFFFFF00"/>
        </patternFill>
      </fill>
    </dxf>
  </rfmt>
  <rfmt sheetId="1" sqref="A1250:XFD1250">
    <dxf>
      <fill>
        <patternFill>
          <bgColor rgb="FFFFFF00"/>
        </patternFill>
      </fill>
    </dxf>
  </rfmt>
  <rcc rId="4406" sId="1">
    <nc r="C1250">
      <f>ROUND(SUM(D1250+E1250+F1250+G1250+H1250+I1250+J1250+K1250+M1250+O1250+P1250+Q1250+R1250+S1250),2)</f>
    </nc>
  </rcc>
  <rcc rId="4407" sId="1">
    <nc r="D1250">
      <f>ROUND((F1250+G1250+H1250+I1250+J1250+K1250+M1250+O1250+P1250+Q1250+R1250+S1250)*0.0214,2)</f>
    </nc>
  </rcc>
  <rcc rId="4408" sId="1" numFmtId="4">
    <nc r="G1250">
      <v>4122360.26</v>
    </nc>
  </rcc>
  <rcc rId="4409" sId="1" numFmtId="4">
    <nc r="H1250">
      <v>2380122.71</v>
    </nc>
  </rcc>
  <rcc rId="4410" sId="1" numFmtId="4">
    <nc r="I1250">
      <v>1119347.21</v>
    </nc>
  </rcc>
  <rcc rId="4411" sId="1" numFmtId="4">
    <nc r="J1250">
      <v>1488840.46</v>
    </nc>
  </rcc>
  <rcc rId="4412" sId="1" numFmtId="4">
    <oc r="G471">
      <v>4122360.26</v>
    </oc>
    <nc r="G471"/>
  </rcc>
  <rcc rId="4413" sId="1" numFmtId="4">
    <oc r="H471">
      <v>2380122.71</v>
    </oc>
    <nc r="H471"/>
  </rcc>
  <rcc rId="4414" sId="1" numFmtId="4">
    <oc r="I471">
      <v>1119347.21</v>
    </oc>
    <nc r="I471"/>
  </rcc>
  <rcc rId="4415" sId="1" numFmtId="4">
    <oc r="J471">
      <v>1488840.46</v>
    </oc>
    <nc r="J471"/>
  </rcc>
  <rfmt sheetId="1" sqref="G471:J471">
    <dxf>
      <fill>
        <patternFill patternType="solid">
          <bgColor rgb="FFFFFF00"/>
        </patternFill>
      </fill>
    </dxf>
  </rfmt>
  <rcc rId="4416" sId="2">
    <nc r="E104" t="inlineStr">
      <is>
        <t>ул. 30 лет Победы, д. 28</t>
      </is>
    </nc>
  </rcc>
  <rcc rId="4417" sId="2">
    <nc r="F104">
      <v>9305638.9900000002</v>
    </nc>
  </rcc>
  <rcc rId="4418" sId="2">
    <nc r="B104" t="inlineStr">
      <is>
        <t>+</t>
      </is>
    </nc>
  </rcc>
  <rcc rId="4419" sId="2">
    <nc r="C104">
      <v>2021</v>
    </nc>
  </rcc>
  <rcc rId="4420" sId="2">
    <nc r="D104" t="inlineStr">
      <is>
        <t>Сургут</t>
      </is>
    </nc>
  </rcc>
  <rcc rId="4421" sId="2">
    <nc r="G104" t="inlineStr">
      <is>
        <t>Перенос с 2020 по COVID (33/01-сд-2019 от 27.11.2020)</t>
      </is>
    </nc>
  </rcc>
</revisions>
</file>

<file path=xl/revisions/revisionLog2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22" sId="1" ref="A357:XFD357" action="insertRow"/>
  <rcc rId="4423" sId="1">
    <nc r="B357" t="inlineStr">
      <is>
        <t>ул. Интернациональная, д. 135</t>
      </is>
    </nc>
  </rcc>
  <rcc rId="4424" sId="1" numFmtId="4">
    <nc r="H357">
      <f>C357/2</f>
    </nc>
  </rcc>
  <rcc rId="4425" sId="1">
    <nc r="I357">
      <f>C357-H357</f>
    </nc>
  </rcc>
  <rcc rId="4426" sId="1" numFmtId="4">
    <oc r="H357">
      <f>C357/2</f>
    </oc>
    <nc r="H357">
      <v>271304.77</v>
    </nc>
  </rcc>
  <rcc rId="4427" sId="1" numFmtId="4">
    <oc r="I357">
      <f>C357-H357</f>
    </oc>
    <nc r="I357">
      <v>271304.76</v>
    </nc>
  </rcc>
  <rcc rId="4428" sId="1" numFmtId="4">
    <nc r="C357">
      <f>ROUND(SUM(D357+E357+F357+G357+H357+I357+J357+K357+M357+O357+P357+Q357+R357+S357),2)</f>
    </nc>
  </rcc>
  <rfmt sheetId="1" sqref="A357:XFD357">
    <dxf>
      <fill>
        <patternFill patternType="solid">
          <bgColor rgb="FFFFFF00"/>
        </patternFill>
      </fill>
    </dxf>
  </rfmt>
</revisions>
</file>

<file path=xl/revisions/revisionLog2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9" sId="1">
    <oc r="B357" t="inlineStr">
      <is>
        <t>ул. Интернациональная, д. 135</t>
      </is>
    </oc>
    <nc r="B357" t="inlineStr">
      <is>
        <t>ул. Интернациональная, д. 135*</t>
      </is>
    </nc>
  </rcc>
</revisions>
</file>

<file path=xl/revisions/revisionLog2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0" sId="1">
    <oc r="C1541">
      <f>ROUND(SUM(D1541+E1541+F1541+G1541+H1541+I1541+J1541+K1541+M1541+O1541+P1541+Q1541+R1541+S1541),2)</f>
    </oc>
    <nc r="C1541">
      <f>ROUND(SUM(D1541+E1541+F1541+G1541+H1541+I1541+J1541+K1541+M1541+O1541+P1541+Q1541+R1541+S1541),2)</f>
    </nc>
  </rcc>
  <rcv guid="{9595E341-47B0-4869-BE47-43740FED65BC}" action="delete"/>
  <rdn rId="0" localSheetId="1" customView="1" name="Z_9595E341_47B0_4869_BE47_43740FED65BC_.wvu.FilterData" hidden="1" oldHidden="1">
    <formula>'2020-2022'!$A$7:$S$2100</formula>
    <oldFormula>'2020-2022'!$A$7:$S$2100</oldFormula>
  </rdn>
  <rdn rId="0" localSheetId="2" customView="1" name="Z_9595E341_47B0_4869_BE47_43740FED65BC_.wvu.FilterData" hidden="1" oldHidden="1">
    <formula>Примечания!$A$2:$G$107</formula>
    <oldFormula>Примечания!$A$2:$G$87</oldFormula>
  </rdn>
  <rcv guid="{9595E341-47B0-4869-BE47-43740FED65BC}" action="add"/>
</revisions>
</file>

<file path=xl/revisions/revisionLog2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33" sId="1" ref="A1268:XFD1268" action="insertRow"/>
  <rcc rId="4434" sId="1" xfDxf="1" dxf="1">
    <nc r="B1268" t="inlineStr">
      <is>
        <t>ул. Григория Кукуевицкого, д. 12/1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68:XFD1268">
    <dxf>
      <fill>
        <patternFill patternType="solid">
          <bgColor rgb="FFFFFF00"/>
        </patternFill>
      </fill>
    </dxf>
  </rfmt>
  <rfmt sheetId="1" xfDxf="1" sqref="H2102" start="0" length="0">
    <dxf>
      <font>
        <color auto="1"/>
      </font>
      <numFmt numFmtId="4" formatCode="#,##0.00"/>
    </dxf>
  </rfmt>
  <rfmt sheetId="1" xfDxf="1" sqref="J2102" start="0" length="0">
    <dxf>
      <font>
        <color auto="1"/>
      </font>
      <numFmt numFmtId="4" formatCode="#,##0.00"/>
    </dxf>
  </rfmt>
  <rfmt sheetId="1" xfDxf="1" sqref="G2102" start="0" length="0">
    <dxf>
      <font>
        <color auto="1"/>
      </font>
    </dxf>
  </rfmt>
  <rfmt sheetId="1" xfDxf="1" sqref="I2102" start="0" length="0">
    <dxf>
      <font>
        <color auto="1"/>
      </font>
      <numFmt numFmtId="4" formatCode="#,##0.00"/>
    </dxf>
  </rfmt>
  <rcc rId="4435" sId="1">
    <nc r="G1268">
      <f>G2102-G495</f>
    </nc>
  </rcc>
  <rcc rId="4436" sId="1" odxf="1" dxf="1">
    <nc r="H1268">
      <f>H2102-H495</f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cc rId="4437" sId="1" odxf="1" dxf="1">
    <nc r="I1268">
      <f>I2102-I495</f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cc rId="4438" sId="1" odxf="1" dxf="1">
    <nc r="J1268">
      <f>J2102-J495</f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cc rId="4439" sId="1" numFmtId="4">
    <oc r="G1268">
      <f>G2102-G495</f>
    </oc>
    <nc r="G1268">
      <v>3426791.9299999997</v>
    </nc>
  </rcc>
  <rcc rId="4440" sId="1" numFmtId="4">
    <oc r="H1268">
      <f>H2102-H495</f>
    </oc>
    <nc r="H1268">
      <v>1807935.0899999999</v>
    </nc>
  </rcc>
  <rcc rId="4441" sId="1" numFmtId="4">
    <oc r="I1268">
      <f>I2102-I495</f>
    </oc>
    <nc r="I1268">
      <v>727840.66999999993</v>
    </nc>
  </rcc>
  <rcc rId="4442" sId="1" numFmtId="4">
    <oc r="J1268">
      <f>J2102-J495</f>
    </oc>
    <nc r="J1268">
      <v>866746.49000000011</v>
    </nc>
  </rcc>
  <rcc rId="4443" sId="1" odxf="1" dxf="1">
    <nc r="C1268">
      <f>ROUND(SUM(D1268+E1268+F1268+G1268+H1268+I1268+J1268+K1268+M1268+O1268+P1268+Q1268+R1268+S1268),2)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D1268" start="0" length="0">
    <dxf>
      <fill>
        <patternFill>
          <bgColor theme="5" tint="0.59999389629810485"/>
        </patternFill>
      </fill>
    </dxf>
  </rfmt>
  <rfmt sheetId="1" sqref="C1268:D1268">
    <dxf>
      <fill>
        <patternFill>
          <bgColor rgb="FFFFFF00"/>
        </patternFill>
      </fill>
    </dxf>
  </rfmt>
  <rcc rId="4444" sId="2">
    <nc r="E105" t="inlineStr">
      <is>
        <t>ул. Григория Кукуевицкого, д. 12/1</t>
      </is>
    </nc>
  </rcc>
  <rcc rId="4445" sId="2">
    <nc r="F105">
      <v>6911002.4900000002</v>
    </nc>
  </rcc>
  <rcc rId="4446" sId="2">
    <nc r="B105" t="inlineStr">
      <is>
        <t>+</t>
      </is>
    </nc>
  </rcc>
  <rcc rId="4447" sId="2">
    <nc r="C105">
      <v>2021</v>
    </nc>
  </rcc>
  <rcc rId="4448" sId="2">
    <nc r="D105" t="inlineStr">
      <is>
        <t>Сургут</t>
      </is>
    </nc>
  </rcc>
  <rcc rId="4449" sId="2">
    <nc r="G105" t="inlineStr">
      <is>
        <t>Перенос с 2020 по COVID (33/01-сд-2019 от 27.11.2020)</t>
      </is>
    </nc>
  </rcc>
  <rfmt sheetId="1" sqref="D1268" start="0" length="0">
    <dxf>
      <fill>
        <patternFill patternType="none">
          <bgColor indexed="65"/>
        </patternFill>
      </fill>
    </dxf>
  </rfmt>
  <rcc rId="4450" sId="1">
    <nc r="D1268">
      <f>ROUND((F1268+G1268+H1268+I1268+J1268+K1268+M1268+O1268+P1268+Q1268+R1268+S1268)*0.0214,2)</f>
    </nc>
  </rcc>
  <rfmt sheetId="1" sqref="D1268">
    <dxf>
      <fill>
        <patternFill patternType="solid">
          <bgColor rgb="FFFFFF00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'2020-2022'!$A$7:$S$2101</formula>
    <oldFormula>'2020-2022'!$A$7:$S$2101</oldFormula>
  </rdn>
  <rdn rId="0" localSheetId="2" customView="1" name="Z_A299C84D_C097_439E_954D_685D90CA46C9_.wvu.FilterData" hidden="1" oldHidden="1">
    <formula>Примечания!$A$2:$G$107</formula>
    <oldFormula>Примечания!$A$2:$G$89</oldFormula>
  </rdn>
  <rcv guid="{A299C84D-C097-439E-954D-685D90CA46C9}" action="add"/>
</revisions>
</file>

<file path=xl/revisions/revisionLog2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53" sId="1" ref="A1297:XFD1297" action="insertRow"/>
  <rcc rId="4454" sId="1" xfDxf="1" dxf="1">
    <nc r="B1297" t="inlineStr">
      <is>
        <t>ул. Мелик-Карамова, д. 76в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97:XFD1297">
    <dxf>
      <fill>
        <patternFill patternType="solid">
          <bgColor rgb="FFFFFF00"/>
        </patternFill>
      </fill>
    </dxf>
  </rfmt>
  <rfmt sheetId="1" xfDxf="1" sqref="J1297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1297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103" start="0" length="0">
    <dxf>
      <numFmt numFmtId="4" formatCode="#,##0.00"/>
    </dxf>
  </rfmt>
  <rcc rId="4455" sId="1" numFmtId="4">
    <nc r="G1297">
      <v>1449937.1700000002</v>
    </nc>
  </rcc>
  <rcc rId="4456" sId="1" numFmtId="4">
    <nc r="J1297">
      <v>2040261.0999999996</v>
    </nc>
  </rcc>
  <rcc rId="4457" sId="1" odxf="1" dxf="1">
    <nc r="C1297">
      <f>ROUND(SUM(D1297+E1297+F1297+G1297+H1297+I1297+J1297+K1297+M1297+O1297+P1297+Q1297+R1297+S1297),2)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58" sId="1" odxf="1" dxf="1">
    <nc r="D1297">
      <f>ROUND((F1297+G1297+H1297+I1297+J1297+K1297+M1297+O1297+P1297+Q1297+R1297+S1297)*0.0214,2)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297:D1297">
    <dxf>
      <fill>
        <patternFill patternType="solid">
          <bgColor rgb="FFFFFF00"/>
        </patternFill>
      </fill>
    </dxf>
  </rfmt>
  <rcc rId="4459" sId="2">
    <nc r="E106" t="inlineStr">
      <is>
        <t>ул. Мелик-Карамова, д. 76в</t>
      </is>
    </nc>
  </rcc>
  <rcc rId="4460" sId="2">
    <nc r="F106">
      <v>3564888.51</v>
    </nc>
  </rcc>
  <rcc rId="4461" sId="2">
    <nc r="B106" t="inlineStr">
      <is>
        <t>+</t>
      </is>
    </nc>
  </rcc>
  <rcc rId="4462" sId="2">
    <nc r="C106">
      <v>2021</v>
    </nc>
  </rcc>
  <rcc rId="4463" sId="2">
    <nc r="D106" t="inlineStr">
      <is>
        <t>Сургут</t>
      </is>
    </nc>
  </rcc>
  <rcc rId="4464" sId="2">
    <nc r="G106" t="inlineStr">
      <is>
        <t>Перенос с 2020 по COVID (33/01-сд-2019 от 27.11.2020)</t>
      </is>
    </nc>
  </rcc>
  <rcc rId="4465" sId="2" odxf="1" dxf="1">
    <nc r="A108">
      <v>106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0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8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6" sId="2" odxf="1" dxf="1">
    <nc r="A109">
      <v>107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0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9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7" sId="2" odxf="1" dxf="1">
    <nc r="A110">
      <v>108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0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8" sId="2" odxf="1" dxf="1">
    <nc r="A111">
      <v>109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1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9" sId="2" odxf="1" dxf="1">
    <nc r="A112">
      <v>110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2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0" sId="2" odxf="1" dxf="1">
    <nc r="A113">
      <v>111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1" sId="2" odxf="1" dxf="1">
    <nc r="A114">
      <v>112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4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2" sId="2" odxf="1" dxf="1">
    <nc r="A115">
      <v>113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5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3" sId="2" odxf="1" dxf="1">
    <nc r="A116">
      <v>114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6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4" sId="2" odxf="1" dxf="1">
    <nc r="A117">
      <v>115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7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5" sId="2" odxf="1" dxf="1">
    <nc r="A118">
      <v>116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8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4476" sId="1" ref="A1353:XFD1353" action="insertRow"/>
  <rcc rId="4477" sId="1" xfDxf="1" dxf="1">
    <nc r="B1353" t="inlineStr">
      <is>
        <t>ул. Энергетиков, д. 41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353:XFD1353">
    <dxf>
      <fill>
        <patternFill patternType="solid">
          <bgColor rgb="FFFFFF00"/>
        </patternFill>
      </fill>
    </dxf>
  </rfmt>
  <rcc rId="4478" sId="1" odxf="1" dxf="1" numFmtId="4">
    <nc r="G1353">
      <v>3264728.57</v>
    </nc>
    <odxf>
      <numFmt numFmtId="166" formatCode="#\ ###\ ###\ ##0.00"/>
      <fill>
        <patternFill patternType="solid">
          <bgColor rgb="FFFFFF00"/>
        </patternFill>
      </fill>
      <alignment wrapText="1"/>
      <border outline="0">
        <bottom/>
      </border>
    </odxf>
    <ndxf>
      <numFmt numFmtId="4" formatCode="#,##0.00"/>
      <fill>
        <patternFill patternType="none">
          <bgColor indexed="65"/>
        </patternFill>
      </fill>
      <alignment wrapText="0"/>
      <border outline="0">
        <bottom style="thin">
          <color indexed="64"/>
        </bottom>
      </border>
    </ndxf>
  </rcc>
  <rcc rId="4479" sId="1" numFmtId="4">
    <oc r="G581">
      <v>3264728.57</v>
    </oc>
    <nc r="G581"/>
  </rcc>
  <rfmt sheetId="1" sqref="G581">
    <dxf>
      <fill>
        <patternFill patternType="solid">
          <bgColor rgb="FFFFFF00"/>
        </patternFill>
      </fill>
    </dxf>
  </rfmt>
  <rfmt sheetId="1" xfDxf="1" sqref="J2104" start="0" length="0">
    <dxf>
      <font>
        <color auto="1"/>
      </font>
      <numFmt numFmtId="4" formatCode="#,##0.00"/>
    </dxf>
  </rfmt>
  <rcc rId="4480" sId="1">
    <nc r="J1353">
      <f>J2104-J581</f>
    </nc>
  </rcc>
  <rcc rId="4481" sId="1" numFmtId="4">
    <oc r="J1353">
      <f>J2104-J581</f>
    </oc>
    <nc r="J1353">
      <v>827506.03</v>
    </nc>
  </rcc>
  <rfmt sheetId="1" sqref="G1353">
    <dxf>
      <fill>
        <patternFill patternType="solid">
          <bgColor rgb="FFFFFF00"/>
        </patternFill>
      </fill>
    </dxf>
  </rfmt>
  <rcc rId="4482" sId="1" odxf="1" dxf="1">
    <nc r="C1353">
      <f>ROUND(SUM(D1353+E1353+F1353+G1353+H1353+I1353+J1353+K1353+M1353+O1353+P1353+Q1353+R1353+S1353),2)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83" sId="1" odxf="1" dxf="1">
    <nc r="D1353">
      <f>ROUND((F1353+G1353+H1353+I1353+J1353+K1353+M1353+O1353+P1353+Q1353+R1353+S1353)*0.0214,2)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353:D1353">
    <dxf>
      <fill>
        <patternFill patternType="solid">
          <bgColor rgb="FFFFFF00"/>
        </patternFill>
      </fill>
    </dxf>
  </rfmt>
  <rcc rId="4484" sId="2">
    <nc r="E107" t="inlineStr">
      <is>
        <t>ул. Энергетиков, д. 41</t>
      </is>
    </nc>
  </rcc>
  <rcc rId="4485" sId="2">
    <nc r="F107">
      <v>4179808.42</v>
    </nc>
  </rcc>
  <rcc rId="4486" sId="2">
    <nc r="B107" t="inlineStr">
      <is>
        <t>+</t>
      </is>
    </nc>
  </rcc>
  <rcc rId="4487" sId="2">
    <nc r="C107">
      <v>2021</v>
    </nc>
  </rcc>
  <rcc rId="4488" sId="2">
    <nc r="D107" t="inlineStr">
      <is>
        <t>Сургут</t>
      </is>
    </nc>
  </rcc>
  <rcc rId="4489" sId="2">
    <nc r="G107" t="inlineStr">
      <is>
        <t>Перенос с 2020 по COVID (33/01-сд-2019 от 27.11.2020)</t>
      </is>
    </nc>
  </rcc>
  <rrc rId="4490" sId="1" ref="A1354:XFD1354" action="insertRow"/>
  <rcc rId="4491" sId="1" xfDxf="1" dxf="1">
    <nc r="B1354" t="inlineStr">
      <is>
        <t>ул. Энергетиков, д. 43</t>
      </is>
    </nc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2" sId="1">
    <nc r="C1354">
      <f>ROUND(SUM(D1354+E1354+F1354+G1354+H1354+I1354+J1354+K1354+M1354+O1354+P1354+Q1354+R1354+S1354),2)</f>
    </nc>
  </rcc>
  <rcc rId="4493" sId="1">
    <nc r="D1354">
      <f>ROUND((F1354+G1354+H1354+I1354+J1354+K1354+M1354+O1354+P1354+Q1354+R1354+S1354)*0.0214,2)</f>
    </nc>
  </rcc>
  <rfmt sheetId="1" xfDxf="1" sqref="J2105" start="0" length="0">
    <dxf>
      <font>
        <color auto="1"/>
      </font>
      <numFmt numFmtId="4" formatCode="#,##0.00"/>
    </dxf>
  </rfmt>
  <rcc rId="4494" sId="1">
    <nc r="J1354">
      <f>J2105-J582</f>
    </nc>
  </rcc>
  <rcc rId="4495" sId="1" numFmtId="4">
    <oc r="J1354">
      <f>J2105-J582</f>
    </oc>
    <nc r="J1354">
      <v>820470</v>
    </nc>
  </rcc>
  <rcc rId="4496" sId="2">
    <nc r="E108" t="inlineStr">
      <is>
        <t>ул. Энергетиков, д. 43</t>
      </is>
    </nc>
  </rcc>
  <rcc rId="4497" sId="2">
    <nc r="F108">
      <v>838028.06</v>
    </nc>
  </rcc>
  <rcc rId="4498" sId="2">
    <nc r="B108" t="inlineStr">
      <is>
        <t>+</t>
      </is>
    </nc>
  </rcc>
  <rcc rId="4499" sId="2">
    <nc r="C108">
      <v>2021</v>
    </nc>
  </rcc>
  <rcc rId="4500" sId="2">
    <nc r="D108" t="inlineStr">
      <is>
        <t>Сургут</t>
      </is>
    </nc>
  </rcc>
  <rcc rId="4501" sId="2">
    <nc r="G108" t="inlineStr">
      <is>
        <t>Перенос с 2020 по COVID (33/01-сд-2019 от 27.11.2020)</t>
      </is>
    </nc>
  </rcc>
</revisions>
</file>

<file path=xl/revisions/revisionLog2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99C84D-C097-439E-954D-685D90CA46C9}" action="delete"/>
  <rdn rId="0" localSheetId="1" customView="1" name="Z_A299C84D_C097_439E_954D_685D90CA46C9_.wvu.FilterData" hidden="1" oldHidden="1">
    <formula>'2020-2022'!$A$7:$S$2104</formula>
    <oldFormula>'2020-2022'!$A$7:$S$2104</oldFormula>
  </rdn>
  <rdn rId="0" localSheetId="2" customView="1" name="Z_A299C84D_C097_439E_954D_685D90CA46C9_.wvu.FilterData" hidden="1" oldHidden="1">
    <formula>Примечания!$A$2:$G$107</formula>
    <oldFormula>Примечания!$A$2:$G$107</oldFormula>
  </rdn>
  <rcv guid="{A299C84D-C097-439E-954D-685D90CA46C9}" action="add"/>
</revisions>
</file>

<file path=xl/revisions/revisionLog2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99C84D-C097-439E-954D-685D90CA46C9}" action="delete"/>
  <rdn rId="0" localSheetId="1" customView="1" name="Z_A299C84D_C097_439E_954D_685D90CA46C9_.wvu.FilterData" hidden="1" oldHidden="1">
    <formula>'2020-2022'!$A$7:$S$2104</formula>
    <oldFormula>'2020-2022'!$A$7:$S$2104</oldFormula>
  </rdn>
  <rdn rId="0" localSheetId="2" customView="1" name="Z_A299C84D_C097_439E_954D_685D90CA46C9_.wvu.FilterData" hidden="1" oldHidden="1">
    <formula>Примечания!$A$2:$G$107</formula>
    <oldFormula>Примечания!$A$2:$G$107</oldFormula>
  </rdn>
  <rcv guid="{A299C84D-C097-439E-954D-685D90CA46C9}" action="add"/>
</revisions>
</file>

<file path=xl/revisions/revisionLog2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06" sId="1" ref="A1406:XFD1407" action="insertRow"/>
  <rcc rId="4507" sId="1">
    <nc r="B1407" t="inlineStr">
      <is>
        <t>г. Лянтор, мкр. 4-й, д. 5</t>
      </is>
    </nc>
  </rcc>
  <rcc rId="4508" sId="1">
    <nc r="B1406" t="inlineStr">
      <is>
        <t>г. Лянтор, мкр. 4-й, д. 3</t>
      </is>
    </nc>
  </rcc>
  <rfmt sheetId="1" sqref="A1406:XFD1407">
    <dxf>
      <fill>
        <patternFill patternType="solid">
          <bgColor rgb="FFFFFF00"/>
        </patternFill>
      </fill>
    </dxf>
  </rfmt>
  <rcc rId="4509" sId="1">
    <nc r="G1406">
      <f>G637/2</f>
    </nc>
  </rcc>
  <rcc rId="4510" sId="1">
    <nc r="H1406">
      <f>H637/2</f>
    </nc>
  </rcc>
  <rcc rId="4511" sId="1">
    <nc r="I1406">
      <f>I637/2</f>
    </nc>
  </rcc>
  <rcc rId="4512" sId="1">
    <nc r="G1407">
      <f>G638/2</f>
    </nc>
  </rcc>
  <rcc rId="4513" sId="1" odxf="1" dxf="1" numFmtId="4">
    <nc r="J1406">
      <v>1443689.23</v>
    </nc>
    <ndxf>
      <numFmt numFmtId="4" formatCode="#,##0.00"/>
      <fill>
        <patternFill patternType="none">
          <bgColor indexed="65"/>
        </patternFill>
      </fill>
      <alignment wrapText="0"/>
      <border outline="0">
        <top/>
      </border>
    </ndxf>
  </rcc>
  <rfmt sheetId="1" sqref="G1406:J1406">
    <dxf>
      <fill>
        <patternFill>
          <bgColor rgb="FFFFFF00"/>
        </patternFill>
      </fill>
    </dxf>
  </rfmt>
  <rcc rId="4514" sId="1" numFmtId="4">
    <oc r="J637">
      <v>1443689.23</v>
    </oc>
    <nc r="J637"/>
  </rcc>
  <rfmt sheetId="1" sqref="G637:J637">
    <dxf>
      <fill>
        <patternFill patternType="solid">
          <bgColor rgb="FFFFFF00"/>
        </patternFill>
      </fill>
    </dxf>
  </rfmt>
  <rcc rId="4515" sId="1" numFmtId="4">
    <oc r="G637">
      <v>2239184.77</v>
    </oc>
    <nc r="G637">
      <v>1119592.385</v>
    </nc>
  </rcc>
  <rcc rId="4516" sId="1" numFmtId="4">
    <oc r="H637">
      <v>2421963.09</v>
    </oc>
    <nc r="H637">
      <v>1210981.5449999999</v>
    </nc>
  </rcc>
  <rcc rId="4517" sId="1" numFmtId="4">
    <oc r="I637">
      <v>1151161.77</v>
    </oc>
    <nc r="I637">
      <v>575580.88500000001</v>
    </nc>
  </rcc>
  <rcc rId="4518" sId="1" numFmtId="4">
    <oc r="G1406">
      <f>G637/2</f>
    </oc>
    <nc r="G1406">
      <v>1119592.3899999999</v>
    </nc>
  </rcc>
  <rcc rId="4519" sId="1" numFmtId="4">
    <oc r="H1406">
      <f>H637/2</f>
    </oc>
    <nc r="H1406">
      <v>1210981.55</v>
    </nc>
  </rcc>
  <rcc rId="4520" sId="1" numFmtId="4">
    <oc r="I1406">
      <f>I637/2</f>
    </oc>
    <nc r="I1406">
      <v>575580.89</v>
    </nc>
  </rcc>
  <rcc rId="4521" sId="1" numFmtId="4">
    <nc r="H1407">
      <v>3668296.05</v>
    </nc>
  </rcc>
  <rcc rId="4522" sId="1" numFmtId="4">
    <nc r="I1407">
      <v>1578638.63</v>
    </nc>
  </rcc>
  <rcc rId="4523" sId="1" numFmtId="4">
    <nc r="J1407">
      <v>2598861.44</v>
    </nc>
  </rcc>
  <rfmt sheetId="1" sqref="H638:J638">
    <dxf>
      <fill>
        <patternFill patternType="solid">
          <bgColor rgb="FFFFFF00"/>
        </patternFill>
      </fill>
    </dxf>
  </rfmt>
  <rcc rId="4524" sId="1" numFmtId="4">
    <oc r="H638">
      <v>3668296.05</v>
    </oc>
    <nc r="H638"/>
  </rcc>
  <rcc rId="4525" sId="1" numFmtId="4">
    <oc r="I638">
      <v>1578638.63</v>
    </oc>
    <nc r="I638"/>
  </rcc>
  <rcc rId="4526" sId="1" numFmtId="4">
    <oc r="J638">
      <v>2598861.44</v>
    </oc>
    <nc r="J638"/>
  </rcc>
  <rcc rId="4527" sId="1" numFmtId="4">
    <oc r="G1407">
      <f>G638/2</f>
    </oc>
    <nc r="G1407">
      <v>1356321.71</v>
    </nc>
  </rcc>
  <rcc rId="4528" sId="1" numFmtId="4">
    <oc r="G638">
      <v>2712643.42</v>
    </oc>
    <nc r="G638">
      <v>1356321.71</v>
    </nc>
  </rcc>
  <rfmt sheetId="1" sqref="G638">
    <dxf>
      <fill>
        <patternFill patternType="solid">
          <bgColor rgb="FFFFFF00"/>
        </patternFill>
      </fill>
    </dxf>
  </rfmt>
  <rcc rId="4529" sId="1" odxf="1" dxf="1">
    <nc r="C1406">
      <f>ROUND(SUM(D1406+E1406+F1406+G1406+H1406+I1406+J1406+K1406+M1406+O1406+P1406+Q1406+R1406+S1406),2)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0" sId="1" odxf="1" dxf="1">
    <nc r="C1407">
      <f>ROUND(SUM(D1407+E1407+F1407+G1407+H1407+I1407+J1407+K1407+M1407+O1407+P1407+Q1407+R1407+S1407),2)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06:C1407">
    <dxf>
      <fill>
        <patternFill patternType="solid">
          <bgColor rgb="FFFFFF00"/>
        </patternFill>
      </fill>
    </dxf>
  </rfmt>
  <rcc rId="4531" sId="1" odxf="1" dxf="1">
    <nc r="D1406">
      <f>ROUND((F1406+G1406+H1406+I1406+J1406+K1406+M1406+O1406+P1406+Q1406+R1406+S1406)*0.0214,2)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2" sId="1" odxf="1" dxf="1">
    <nc r="D1407">
      <f>ROUND((F1407+G1407+H1407+I1407+J1407+K1407+M1407+O1407+P1407+Q1407+R1407+S1407)*0.0214,2)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406:D1407">
    <dxf>
      <fill>
        <patternFill patternType="solid">
          <bgColor rgb="FFFFFF00"/>
        </patternFill>
      </fill>
    </dxf>
  </rfmt>
  <rcc rId="4533" sId="2">
    <nc r="E109" t="inlineStr">
      <is>
        <t>г. Лянтор, мкр. 4-й, д. 3</t>
      </is>
    </nc>
  </rcc>
  <rcc rId="4534" sId="2">
    <nc r="F109">
      <v>4442930.72</v>
    </nc>
  </rcc>
  <rcc rId="4535" sId="2">
    <nc r="E110" t="inlineStr">
      <is>
        <t>г. Лянтор, мкр. 4-й, д. 5</t>
      </is>
    </nc>
  </rcc>
  <rcc rId="4536" sId="2">
    <nc r="F110">
      <v>9399043.1500000004</v>
    </nc>
  </rcc>
  <rcc rId="4537" sId="2">
    <nc r="B109" t="inlineStr">
      <is>
        <t>+</t>
      </is>
    </nc>
  </rcc>
  <rcc rId="4538" sId="2">
    <nc r="D109" t="inlineStr">
      <is>
        <t>Сургут</t>
      </is>
    </nc>
  </rcc>
  <rm rId="4539" sheetId="2" source="E109:F110" destination="E111:F112" sourceSheetId="2">
    <rfmt sheetId="2" sqref="E111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11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2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12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4540" sId="2">
    <nc r="C109">
      <v>2021</v>
    </nc>
  </rcc>
  <rcc rId="4541" sId="2">
    <nc r="B111" t="inlineStr">
      <is>
        <t>+</t>
      </is>
    </nc>
  </rcc>
  <rcc rId="4542" sId="2">
    <nc r="C111">
      <v>2021</v>
    </nc>
  </rcc>
  <rcc rId="4543" sId="2">
    <nc r="D111" t="inlineStr">
      <is>
        <t>Сургутский район</t>
      </is>
    </nc>
  </rcc>
  <rcc rId="4544" sId="2">
    <nc r="D112" t="inlineStr">
      <is>
        <t>Сургутский район</t>
      </is>
    </nc>
  </rcc>
  <rcc rId="4545" sId="2">
    <nc r="G111" t="inlineStr">
      <is>
        <t>Перенос с 2020 по COVID (33/01-сд-2019 от 27.11.2020)</t>
      </is>
    </nc>
  </rcc>
  <rcc rId="4546" sId="2">
    <nc r="G112" t="inlineStr">
      <is>
        <t>Перенос с 2020 по COVID (33/01-сд-2019 от 27.11.2020)</t>
      </is>
    </nc>
  </rcc>
  <rcc rId="4547" sId="2">
    <nc r="B112" t="inlineStr">
      <is>
        <t>+</t>
      </is>
    </nc>
  </rcc>
  <rcc rId="4548" sId="2">
    <nc r="C112">
      <v>2021</v>
    </nc>
  </rcc>
  <rcv guid="{A299C84D-C097-439E-954D-685D90CA46C9}" action="delete"/>
  <rdn rId="0" localSheetId="1" customView="1" name="Z_A299C84D_C097_439E_954D_685D90CA46C9_.wvu.FilterData" hidden="1" oldHidden="1">
    <formula>'2020-2022'!$A$7:$S$2106</formula>
    <oldFormula>'2020-2022'!$A$7:$S$2106</oldFormula>
  </rdn>
  <rdn rId="0" localSheetId="2" customView="1" name="Z_A299C84D_C097_439E_954D_685D90CA46C9_.wvu.FilterData" hidden="1" oldHidden="1">
    <formula>Примечания!$A$2:$G$107</formula>
    <oldFormula>Примечания!$A$2:$G$107</oldFormula>
  </rdn>
  <rcv guid="{A299C84D-C097-439E-954D-685D90CA46C9}" action="add"/>
</revisions>
</file>

<file path=xl/revisions/revisionLog2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51" sId="1" ref="A1322:XFD1322" action="insertRow"/>
  <rcc rId="4552" sId="1" xfDxf="1" dxf="1">
    <nc r="B1322" t="inlineStr">
      <is>
        <t>ул. Просвещения, д. 49</t>
      </is>
    </nc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3" sId="1">
    <nc r="C1322">
      <f>ROUND(SUM(D1322+E1322+F1322+G1322+H1322+I1322+J1322+K1322+M1322+O1322+P1322+Q1322+R1322+S1322),2)</f>
    </nc>
  </rcc>
  <rcc rId="4554" sId="1">
    <nc r="D1322">
      <f>ROUND((F1322+G1322+H1322+I1322+J1322+K1322+M1322+O1322+P1322+Q1322+R1322+S1322)*0.0214,2)</f>
    </nc>
  </rcc>
  <rfmt sheetId="1" sqref="H557:I557">
    <dxf>
      <fill>
        <patternFill patternType="solid">
          <bgColor rgb="FFFFFF00"/>
        </patternFill>
      </fill>
    </dxf>
  </rfmt>
  <rcc rId="4555" sId="1" xfDxf="1" dxf="1" numFmtId="4">
    <nc r="H1322">
      <v>1235012.5900000001</v>
    </nc>
    <ndxf>
      <font>
        <sz val="9"/>
        <color auto="1"/>
        <name val="Times New Roman"/>
        <family val="1"/>
        <charset val="204"/>
        <scheme val="none"/>
      </font>
      <numFmt numFmtId="166" formatCode="#\ ###\ ###\ ##0.00"/>
      <fill>
        <patternFill patternType="solid">
          <bgColor rgb="FFFFFF00"/>
        </patternFill>
      </fill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6" sId="1" xfDxf="1" dxf="1" numFmtId="4">
    <nc r="J1322">
      <v>665398.21</v>
    </nc>
    <ndxf>
      <font>
        <sz val="9"/>
        <color auto="1"/>
        <name val="Times New Roman"/>
        <family val="1"/>
        <charset val="204"/>
        <scheme val="none"/>
      </font>
      <numFmt numFmtId="166" formatCode="#\ ###\ ###\ ##0.00"/>
      <fill>
        <patternFill patternType="solid">
          <bgColor rgb="FFFFFF00"/>
        </patternFill>
      </fill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7" sId="1" xfDxf="1" dxf="1" numFmtId="4">
    <nc r="G1322">
      <v>2446287.38</v>
    </nc>
    <ndxf>
      <font>
        <sz val="9"/>
        <color auto="1"/>
        <name val="Times New Roman"/>
        <family val="1"/>
        <charset val="204"/>
        <scheme val="none"/>
      </font>
      <numFmt numFmtId="166" formatCode="#\ ###\ ###\ ##0.00"/>
      <fill>
        <patternFill patternType="solid">
          <bgColor rgb="FFFFFF00"/>
        </patternFill>
      </fill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8" sId="1" xfDxf="1" dxf="1" numFmtId="4">
    <nc r="I1322">
      <v>647001.53</v>
    </nc>
    <ndxf>
      <font>
        <sz val="9"/>
        <color auto="1"/>
        <name val="Times New Roman"/>
        <family val="1"/>
        <charset val="204"/>
        <scheme val="none"/>
      </font>
      <numFmt numFmtId="166" formatCode="#\ ###\ ###\ ##0.00"/>
      <fill>
        <patternFill patternType="solid">
          <bgColor rgb="FFFFFF00"/>
        </patternFill>
      </fill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9" sId="1" numFmtId="4">
    <oc r="H557">
      <v>1107905.68</v>
    </oc>
    <nc r="H557"/>
  </rcc>
  <rcc rId="4560" sId="1" numFmtId="4">
    <oc r="I557">
      <v>594524.64</v>
    </oc>
    <nc r="I557"/>
  </rcc>
  <rcc rId="4561" sId="1" numFmtId="4">
    <oc r="Q557">
      <v>536102.31000000006</v>
    </oc>
    <nc r="Q557">
      <f>536102.31+2886223.52</f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82:XFD194">
    <dxf>
      <alignment horizontal="general"/>
    </dxf>
  </rfmt>
  <rfmt sheetId="2" sqref="A182:XFD194">
    <dxf>
      <alignment horizontal="center"/>
    </dxf>
  </rfmt>
  <rfmt sheetId="2" sqref="A182:XFD194">
    <dxf>
      <alignment vertical="bottom"/>
    </dxf>
  </rfmt>
  <rfmt sheetId="2" sqref="A182:XFD194">
    <dxf>
      <alignment vertical="center"/>
    </dxf>
  </rfmt>
</revisions>
</file>

<file path=xl/revisions/revisionLog2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109" start="0" length="0">
    <dxf>
      <font>
        <sz val="11"/>
        <color theme="1"/>
        <name val="Times New Roman"/>
        <family val="1"/>
        <charset val="204"/>
        <scheme val="none"/>
      </font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9" start="0" length="0">
    <dxf>
      <font>
        <sz val="11"/>
        <color theme="1"/>
        <name val="Times New Roman"/>
        <family val="1"/>
        <charset val="204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62" sId="2" odxf="1" dxf="1">
    <nc r="E110" t="inlineStr">
      <is>
        <t>ул. Энергетиков, д. 45</t>
      </is>
    </nc>
    <odxf>
      <font>
        <sz val="11"/>
        <color theme="1"/>
        <name val="Calibri"/>
        <family val="2"/>
        <scheme val="minor"/>
      </font>
      <alignment horizontal="general" wrapText="1"/>
      <border outline="0">
        <left/>
        <right/>
        <top/>
        <bottom/>
      </border>
    </odxf>
    <ndxf>
      <font>
        <sz val="11"/>
        <color theme="1"/>
        <name val="Times New Roman"/>
        <family val="1"/>
        <charset val="204"/>
        <scheme val="none"/>
      </font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3" sId="2" odxf="1" dxf="1">
    <nc r="F110">
      <v>838030.06</v>
    </nc>
    <odxf>
      <font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sz val="11"/>
        <color theme="1"/>
        <name val="Times New Roman"/>
        <family val="1"/>
        <charset val="204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4" sId="2">
    <nc r="E109" t="inlineStr">
      <is>
        <t>ул. Просвещения, д. 49</t>
      </is>
    </nc>
  </rcc>
  <rcc rId="4565" sId="2">
    <nc r="F109">
      <v>5100564.88</v>
    </nc>
  </rcc>
  <rrc rId="4566" sId="2" ref="A110:XFD110" action="deleteRow">
    <rfmt sheetId="2" xfDxf="1" sqref="A110:XFD110" start="0" length="0"/>
    <rcc rId="0" sId="2" dxf="1">
      <nc r="A110">
        <v>108</v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110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10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10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10" t="inlineStr">
        <is>
          <t>ул. Энергетиков, д. 45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10">
        <v>838030.06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110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567" sId="2">
    <nc r="G109" t="inlineStr">
      <is>
        <t>Перенос с 2020 по COVID (33/01-сд-2019 от 27.11.2020)</t>
      </is>
    </nc>
  </rcc>
  <rcc rId="4568" sId="2">
    <oc r="A110">
      <v>109</v>
    </oc>
    <nc r="A110">
      <v>108</v>
    </nc>
  </rcc>
  <rcc rId="4569" sId="2">
    <oc r="A111">
      <v>110</v>
    </oc>
    <nc r="A111">
      <v>109</v>
    </nc>
  </rcc>
  <rcc rId="4570" sId="2">
    <oc r="A112">
      <v>111</v>
    </oc>
    <nc r="A112">
      <v>110</v>
    </nc>
  </rcc>
  <rcc rId="4571" sId="2">
    <oc r="A113">
      <v>112</v>
    </oc>
    <nc r="A113">
      <v>111</v>
    </nc>
  </rcc>
  <rcc rId="4572" sId="2">
    <oc r="A114">
      <v>113</v>
    </oc>
    <nc r="A114">
      <v>112</v>
    </nc>
  </rcc>
  <rcc rId="4573" sId="2">
    <oc r="A115">
      <v>114</v>
    </oc>
    <nc r="A115">
      <v>113</v>
    </nc>
  </rcc>
  <rcc rId="4574" sId="2">
    <oc r="A116">
      <v>115</v>
    </oc>
    <nc r="A116">
      <v>114</v>
    </nc>
  </rcc>
  <rcc rId="4575" sId="2">
    <oc r="A117">
      <v>116</v>
    </oc>
    <nc r="A117">
      <v>115</v>
    </nc>
  </rcc>
  <rcc rId="4576" sId="2">
    <oc r="D86" t="inlineStr">
      <is>
        <t>Нижневартовский район, пгт. Излучинск</t>
      </is>
    </oc>
    <nc r="D86" t="inlineStr">
      <is>
        <t>Нижневартовский район</t>
      </is>
    </nc>
  </rcc>
  <rcc rId="4577" sId="2">
    <oc r="E86" t="inlineStr">
      <is>
        <t>ул. Набережная, д. 4</t>
      </is>
    </oc>
    <nc r="E86" t="inlineStr">
      <is>
        <t>пгт. Излучинск, ул. Набережная, д. 4</t>
      </is>
    </nc>
  </rcc>
  <rcc rId="4578" sId="2" odxf="1" dxf="1">
    <oc r="E87" t="inlineStr">
      <is>
        <t>ул. Набережная, д. 4</t>
      </is>
    </oc>
    <nc r="E87" t="inlineStr">
      <is>
        <t>пгт. Излучинск, ул. Набережная, д. 4</t>
      </is>
    </nc>
    <odxf>
      <font>
        <name val="Times New Roman"/>
        <scheme val="none"/>
      </font>
    </odxf>
    <ndxf>
      <font>
        <name val="Times New Roman"/>
        <family val="1"/>
        <charset val="204"/>
        <scheme val="none"/>
      </font>
    </ndxf>
  </rcc>
  <rcc rId="4579" sId="2" odxf="1" dxf="1">
    <oc r="D87" t="inlineStr">
      <is>
        <t>Нижневартовский район, пгт. Излучинск</t>
      </is>
    </oc>
    <nc r="D87" t="inlineStr">
      <is>
        <t>Нижневартовский район</t>
      </is>
    </nc>
    <odxf>
      <font>
        <name val="Times New Roman"/>
        <scheme val="none"/>
      </font>
    </odxf>
    <ndxf>
      <font>
        <name val="Times New Roman"/>
        <family val="1"/>
        <charset val="204"/>
        <scheme val="none"/>
      </font>
    </ndxf>
  </rcc>
  <rcc rId="4580" sId="2">
    <oc r="E90">
      <v>1669452.37</v>
    </oc>
    <nc r="E90" t="inlineStr">
      <is>
        <t>ул. 30 лет победы, д. 9А</t>
      </is>
    </nc>
  </rcc>
  <rcc rId="4581" sId="2">
    <oc r="F90">
      <v>34977.760000000002</v>
    </oc>
    <nc r="F90">
      <v>1669452.37</v>
    </nc>
  </rcc>
</revisions>
</file>

<file path=xl/revisions/revisionLog2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639 J639">
    <dxf>
      <fill>
        <patternFill patternType="solid">
          <bgColor rgb="FFFFFF00"/>
        </patternFill>
      </fill>
    </dxf>
  </rfmt>
  <rcc rId="4582" sId="1">
    <nc r="G1409">
      <f>G639/2</f>
    </nc>
  </rcc>
  <rcc rId="4583" sId="1" numFmtId="4">
    <oc r="G1409">
      <f>G639/2</f>
    </oc>
    <nc r="G1409">
      <v>2043888.31</v>
    </nc>
  </rcc>
  <rcc rId="4584" sId="1" numFmtId="4">
    <oc r="G639">
      <v>4087776.62</v>
    </oc>
    <nc r="G639">
      <v>2043888.31</v>
    </nc>
  </rcc>
  <rcc rId="4585" sId="1" odxf="1" dxf="1" numFmtId="4">
    <nc r="J1409">
      <v>3868938.45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ndxf>
  </rcc>
  <rcc rId="4586" sId="1" numFmtId="4">
    <oc r="J639">
      <v>3868938.45</v>
    </oc>
    <nc r="J639"/>
  </rcc>
  <rfmt sheetId="1" sqref="G1409">
    <dxf>
      <fill>
        <patternFill patternType="solid">
          <bgColor rgb="FFFFFF00"/>
        </patternFill>
      </fill>
    </dxf>
  </rfmt>
</revisions>
</file>

<file path=xl/revisions/revisionLog2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7" sId="1" odxf="1" dxf="1" numFmtId="4">
    <nc r="G1399">
      <v>2940861.69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588" sId="1" odxf="1" dxf="1" numFmtId="4">
    <nc r="H1399">
      <v>3572663.5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589" sId="1" odxf="1" dxf="1" numFmtId="4">
    <nc r="I1399">
      <v>1635233.02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fmt sheetId="1" sqref="G629:I629 G1399:I1399">
    <dxf>
      <fill>
        <patternFill patternType="solid">
          <bgColor rgb="FFFFFF00"/>
        </patternFill>
      </fill>
    </dxf>
  </rfmt>
  <rcc rId="4590" sId="1" numFmtId="4">
    <oc r="G629">
      <v>2940861.69</v>
    </oc>
    <nc r="G629"/>
  </rcc>
  <rcc rId="4591" sId="1" numFmtId="4">
    <oc r="H629">
      <v>3572663.5</v>
    </oc>
    <nc r="H629"/>
  </rcc>
  <rcc rId="4592" sId="1" numFmtId="4">
    <oc r="I629">
      <v>1635233.02</v>
    </oc>
    <nc r="I629"/>
  </rcc>
  <rcc rId="4593" sId="1">
    <oc r="D629">
      <f>ROUND((F629+G629+H629+I629+J629+K629+M629+O629+P629+Q629+R629+S629)*0.0214,2)</f>
    </oc>
    <nc r="D629"/>
  </rcc>
  <rcc rId="4594" sId="1">
    <oc r="D1399">
      <f>ROUND((F1399+G1399+H1399+I1399+J1399+K1399+M1399+O1399+P1399+Q1399+R1399+S1399)*0.0214,2)</f>
    </oc>
    <nc r="D1399">
      <f>ROUND((F1399+G1399+H1399+I1399+J1399+K1399+M1399+O1399+P1399+Q1399+R1399+S1399)*0.0214,2)</f>
    </nc>
  </rcc>
  <rrc rId="4595" sId="1" ref="A1424:XFD1425" action="insertRow"/>
  <rcc rId="4596" sId="1" xfDxf="1" dxf="1">
    <nc r="B1424" t="inlineStr">
      <is>
        <t>г. Лянтор, ул. Салавата Юлаева, д. 5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597" sId="1">
    <nc r="B1425" t="inlineStr">
      <is>
        <t>г. Лянтор, ул. Салавата Юлаева, д. 6</t>
      </is>
    </nc>
  </rcc>
  <rfmt sheetId="1" sqref="A1424:XFD1425">
    <dxf>
      <fill>
        <patternFill patternType="solid">
          <bgColor rgb="FFFFFF00"/>
        </patternFill>
      </fill>
    </dxf>
  </rfmt>
  <rcc rId="4598" sId="1" odxf="1" dxf="1" numFmtId="4">
    <nc r="G1424">
      <v>1236017.8500000001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cc rId="4599" sId="1" odxf="1" dxf="1" numFmtId="4">
    <nc r="J1424">
      <v>538297.4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fmt sheetId="1" sqref="G642 J642">
    <dxf>
      <fill>
        <patternFill patternType="solid">
          <bgColor rgb="FFFFFF00"/>
        </patternFill>
      </fill>
    </dxf>
  </rfmt>
  <rcc rId="4600" sId="1" numFmtId="4">
    <oc r="G642">
      <v>1236017.8500000001</v>
    </oc>
    <nc r="G642"/>
  </rcc>
  <rcc rId="4601" sId="1" numFmtId="4">
    <oc r="J642">
      <v>538297.4</v>
    </oc>
    <nc r="J642"/>
  </rcc>
  <rfmt sheetId="1" sqref="C1424" start="0" length="0">
    <dxf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D1424" start="0" length="0">
    <dxf>
      <fill>
        <patternFill patternType="none">
          <bgColor indexed="65"/>
        </patternFill>
      </fill>
      <border outline="0">
        <top style="thin">
          <color indexed="64"/>
        </top>
      </border>
    </dxf>
  </rfmt>
  <rcc rId="4602" sId="1" odxf="1" dxf="1">
    <nc r="C1424">
      <f>ROUND(SUM(D1424+E1424+F1424+G1424+H1424+I1424+J1424+K1424+M1424+O1424+P1424+Q1424+R1424+S1424),2)</f>
    </nc>
    <ndxf>
      <border outline="0">
        <top/>
      </border>
    </ndxf>
  </rcc>
  <rcc rId="4603" sId="1" odxf="1" dxf="1">
    <nc r="D1424">
      <f>ROUND((F1424+G1424+H1424+I1424+J1424+K1424+M1424+O1424+P1424+Q1424+R1424+S1424)*0.0214,2)</f>
    </nc>
    <ndxf>
      <border outline="0">
        <top/>
      </border>
    </ndxf>
  </rcc>
  <rcc rId="4604" sId="1" odxf="1" dxf="1">
    <nc r="C1425">
      <f>ROUND(SUM(D1425+E1425+F1425+G1425+H1425+I1425+J1425+K1425+M1425+O1425+P1425+Q1425+R1425+S1425),2)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5" sId="1" odxf="1" dxf="1">
    <nc r="D1425">
      <f>ROUND((F1425+G1425+H1425+I1425+J1425+K1425+M1425+O1425+P1425+Q1425+R1425+S1425)*0.0214,2)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24:D1425">
    <dxf>
      <fill>
        <patternFill patternType="solid">
          <bgColor rgb="FFFFFF00"/>
        </patternFill>
      </fill>
    </dxf>
  </rfmt>
  <rfmt sheetId="1" sqref="G1424 J1424">
    <dxf>
      <fill>
        <patternFill patternType="solid">
          <bgColor rgb="FFFFFF00"/>
        </patternFill>
      </fill>
    </dxf>
  </rfmt>
  <rcc rId="4606" sId="1" odxf="1" dxf="1" numFmtId="4">
    <nc r="G1425">
      <v>1093116.3999999999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cc rId="4607" sId="1" odxf="1" dxf="1" numFmtId="4">
    <nc r="H1425">
      <v>1477154.58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cc rId="4608" sId="1" odxf="1" dxf="1" numFmtId="4">
    <nc r="I1425">
      <v>519315.99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cc rId="4609" sId="1" odxf="1" dxf="1" numFmtId="4">
    <nc r="J1425">
      <v>675672.33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fmt sheetId="1" sqref="G1425:J1425">
    <dxf>
      <fill>
        <patternFill patternType="solid">
          <bgColor rgb="FFFFFF00"/>
        </patternFill>
      </fill>
    </dxf>
  </rfmt>
  <rcc rId="4610" sId="2">
    <nc r="E113" t="inlineStr">
      <is>
        <t>г. Лянтор, ул. Салавата Юлаева, д. 5</t>
      </is>
    </nc>
  </rcc>
  <rcc rId="4611" sId="2">
    <nc r="F113">
      <v>1812285.6</v>
    </nc>
  </rcc>
  <rcc rId="4612" sId="2">
    <nc r="E114" t="inlineStr">
      <is>
        <t>г. Лянтор, ул. Салавата Юлаева, д. 6</t>
      </is>
    </nc>
  </rcc>
  <rcc rId="4613" sId="2">
    <nc r="F114">
      <v>3845835.85</v>
    </nc>
  </rcc>
  <rcc rId="4614" sId="2">
    <nc r="E115" t="inlineStr">
      <is>
        <t>г. Лянтор, ул. Салавата Юлаева, д. 6</t>
      </is>
    </nc>
  </rcc>
  <rcc rId="4615" sId="2">
    <nc r="F115">
      <v>3845835.85</v>
    </nc>
  </rcc>
  <rrc rId="4616" sId="1" ref="A643:XFD643" action="deleteRow">
    <rfmt sheetId="1" xfDxf="1" sqref="A643:XFD643" start="0" length="0">
      <dxf>
        <font>
          <color auto="1"/>
        </font>
      </dxf>
    </rfmt>
    <rcc rId="0" sId="1" dxf="1">
      <nc r="A643">
        <v>627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3" t="inlineStr">
        <is>
          <t>г. Лянтор, ул. Салавата Юлаева, д. 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43">
        <f>ROUND(SUM(D643+E643+F643+G643+H643+I643+J643+K643+M643+O643+P643+Q643+R643+S643),2)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43">
        <f>ROUND((F643+G643+H643+I643+J643+K643+M643+O643+P643+Q643+R643+S643)*0.0214,2)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bottom style="thin">
            <color indexed="64"/>
          </bottom>
        </border>
      </ndxf>
    </rcc>
    <rfmt sheetId="1" sqref="E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F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643">
        <v>1093116.3999999999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643">
        <v>1477154.58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643">
        <v>519315.99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643">
        <v>675672.33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fmt sheetId="1" sqref="K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L64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6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</rrc>
  <rcv guid="{A299C84D-C097-439E-954D-685D90CA46C9}" action="delete"/>
  <rdn rId="0" localSheetId="1" customView="1" name="Z_A299C84D_C097_439E_954D_685D90CA46C9_.wvu.FilterData" hidden="1" oldHidden="1">
    <formula>'2020-2022'!$A$7:$S$2108</formula>
    <oldFormula>'2020-2022'!$A$7:$S$2108</oldFormula>
  </rdn>
  <rdn rId="0" localSheetId="2" customView="1" name="Z_A299C84D_C097_439E_954D_685D90CA46C9_.wvu.FilterData" hidden="1" oldHidden="1">
    <formula>Примечания!$A$2:$G$117</formula>
    <oldFormula>Примечания!$A$2:$G$107</oldFormula>
  </rdn>
  <rcv guid="{A299C84D-C097-439E-954D-685D90CA46C9}" action="add"/>
</revisions>
</file>

<file path=xl/revisions/revisionLog2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4619" sheetId="2" source="E113:F115" destination="E112:F114" sourceSheetId="2">
    <rfmt sheetId="2" sqref="E112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12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2" sqref="E115" start="0" length="0">
    <dxf>
      <font>
        <sz val="11"/>
        <color theme="1"/>
        <name val="Times New Roman"/>
        <family val="1"/>
        <charset val="204"/>
        <scheme val="none"/>
      </font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5" start="0" length="0">
    <dxf>
      <font>
        <sz val="11"/>
        <color theme="1"/>
        <name val="Times New Roman"/>
        <family val="1"/>
        <charset val="204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20" sId="2">
    <nc r="B112" t="inlineStr">
      <is>
        <t>+</t>
      </is>
    </nc>
  </rcc>
  <rcc rId="4621" sId="2">
    <nc r="C112">
      <v>2021</v>
    </nc>
  </rcc>
  <rcc rId="4622" sId="2">
    <nc r="D112" t="inlineStr">
      <is>
        <t>Сургутский район</t>
      </is>
    </nc>
  </rcc>
  <rcc rId="4623" sId="2">
    <nc r="B114" t="inlineStr">
      <is>
        <t>+</t>
      </is>
    </nc>
  </rcc>
  <rcc rId="4624" sId="2">
    <nc r="C114">
      <v>2021</v>
    </nc>
  </rcc>
  <rcc rId="4625" sId="2">
    <nc r="D114" t="inlineStr">
      <is>
        <t>Сургутский район</t>
      </is>
    </nc>
  </rcc>
  <rcc rId="4626" sId="2">
    <nc r="D113" t="inlineStr">
      <is>
        <t>Сургутский район</t>
      </is>
    </nc>
  </rcc>
  <rcc rId="4627" sId="2">
    <nc r="B113" t="inlineStr">
      <is>
        <t>-</t>
      </is>
    </nc>
  </rcc>
  <rcc rId="4628" sId="2">
    <nc r="C113">
      <v>2020</v>
    </nc>
  </rcc>
  <rcc rId="4629" sId="2">
    <nc r="G112" t="inlineStr">
      <is>
        <t>Перенос с 2020 по COVID (33/01-сд-2019 от 27.11.2020)</t>
      </is>
    </nc>
  </rcc>
  <rcc rId="4630" sId="2">
    <nc r="G113" t="inlineStr">
      <is>
        <t>Перенос с 2020 по COVID (33/01-сд-2019 от 27.11.2020)</t>
      </is>
    </nc>
  </rcc>
  <rcc rId="4631" sId="2">
    <nc r="G114" t="inlineStr">
      <is>
        <t>Перенос с 2020 по COVID (33/01-сд-2019 от 27.11.2020)</t>
      </is>
    </nc>
  </rcc>
  <rcv guid="{A299C84D-C097-439E-954D-685D90CA46C9}" action="delete"/>
  <rdn rId="0" localSheetId="1" customView="1" name="Z_A299C84D_C097_439E_954D_685D90CA46C9_.wvu.FilterData" hidden="1" oldHidden="1">
    <formula>'2020-2022'!$A$7:$S$2108</formula>
    <oldFormula>'2020-2022'!$A$7:$S$2108</oldFormula>
  </rdn>
  <rdn rId="0" localSheetId="2" customView="1" name="Z_A299C84D_C097_439E_954D_685D90CA46C9_.wvu.FilterData" hidden="1" oldHidden="1">
    <formula>Примечания!$A$2:$G$117</formula>
    <oldFormula>Примечания!$A$2:$G$117</oldFormula>
  </rdn>
  <rcv guid="{A299C84D-C097-439E-954D-685D90CA46C9}" action="add"/>
</revisions>
</file>

<file path=xl/revisions/revisionLog2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34" sId="1" ref="A1425:XFD1425" action="insertRow"/>
  <rcc rId="4635" sId="1" xfDxf="1" dxf="1">
    <nc r="B1425" t="inlineStr">
      <is>
        <t>п. АСС ГПЗ, д. 36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636" sId="1" odxf="1" dxf="1" numFmtId="4">
    <nc r="G1425">
      <v>1924305.9199999999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7" sId="1" numFmtId="4">
    <oc r="G643">
      <v>1924305.9199999999</v>
    </oc>
    <nc r="G643"/>
  </rcc>
  <rfmt sheetId="1" sqref="G643">
    <dxf>
      <fill>
        <patternFill patternType="solid">
          <bgColor rgb="FFFFFF00"/>
        </patternFill>
      </fill>
    </dxf>
  </rfmt>
  <rfmt sheetId="1" sqref="G1425">
    <dxf>
      <fill>
        <patternFill patternType="solid">
          <bgColor rgb="FFFFFF00"/>
        </patternFill>
      </fill>
    </dxf>
  </rfmt>
  <rcc rId="4638" sId="1">
    <nc r="C1425">
      <f>ROUND(SUM(D1425+E1425+F1425+G1425+H1425+I1425+J1425+K1425+M1425+O1425+P1425+Q1425+R1425+S1425),2)</f>
    </nc>
  </rcc>
  <rcc rId="4639" sId="1">
    <nc r="D1425">
      <f>ROUND((F1425+G1425+H1425+I1425+J1425+K1425+M1425+O1425+P1425+Q1425+R1425+S1425)*0.0214,2)</f>
    </nc>
  </rcc>
  <rcc rId="4640" sId="2">
    <nc r="E115" t="inlineStr">
      <is>
        <t>п. АСС ГПЗ, д. 36</t>
      </is>
    </nc>
  </rcc>
  <rcc rId="4641" sId="2">
    <nc r="F115">
      <v>1965486.07</v>
    </nc>
  </rcc>
  <rcc rId="4642" sId="2">
    <nc r="B115" t="inlineStr">
      <is>
        <t>+</t>
      </is>
    </nc>
  </rcc>
  <rcc rId="4643" sId="2">
    <nc r="C115">
      <v>2021</v>
    </nc>
  </rcc>
  <rcc rId="4644" sId="2">
    <nc r="D115" t="inlineStr">
      <is>
        <t>Сургутский район</t>
      </is>
    </nc>
  </rcc>
  <rcc rId="4645" sId="2">
    <nc r="G115" t="inlineStr">
      <is>
        <t>Перенос с 2020 по COVID (33/01-сд-2019 от 27.11.2020)</t>
      </is>
    </nc>
  </rcc>
  <rrc rId="4646" sId="1" ref="A1436:XFD1436" action="insertRow"/>
  <rcc rId="4647" sId="1" xfDxf="1" dxf="1">
    <nc r="B1436" t="inlineStr">
      <is>
        <t>п. Солнечный, ул. Сибирская, д.4а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36:XFD1436">
    <dxf>
      <fill>
        <patternFill patternType="solid">
          <bgColor rgb="FFFFFF00"/>
        </patternFill>
      </fill>
    </dxf>
  </rfmt>
  <rfmt sheetId="1" sqref="G645:J645">
    <dxf>
      <fill>
        <patternFill patternType="solid">
          <bgColor rgb="FFFFFF00"/>
        </patternFill>
      </fill>
    </dxf>
  </rfmt>
  <rcc rId="4648" sId="1" odxf="1" dxf="1" numFmtId="4">
    <nc r="G1436">
      <v>2371010.4700000002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49" sId="1" odxf="1" dxf="1" numFmtId="4">
    <nc r="H1436">
      <v>1721062.84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50" sId="1" odxf="1" dxf="1" numFmtId="4">
    <nc r="I1436">
      <v>1010979.52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51" sId="1" odxf="1" dxf="1" numFmtId="4">
    <nc r="J1436">
      <v>984326.89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52" sId="1" numFmtId="4">
    <oc r="G645">
      <v>2371010.4700000002</v>
    </oc>
    <nc r="G645"/>
  </rcc>
  <rcc rId="4653" sId="1" numFmtId="4">
    <oc r="H645">
      <v>1721062.84</v>
    </oc>
    <nc r="H645"/>
  </rcc>
  <rcc rId="4654" sId="1" numFmtId="4">
    <oc r="I645">
      <v>1010979.52</v>
    </oc>
    <nc r="I645"/>
  </rcc>
  <rcc rId="4655" sId="1" numFmtId="4">
    <oc r="J645">
      <v>984326.89</v>
    </oc>
    <nc r="J645"/>
  </rcc>
  <rfmt sheetId="1" sqref="C1436" start="0" length="0">
    <dxf>
      <fill>
        <patternFill patternType="none">
          <bgColor indexed="65"/>
        </patternFill>
      </fill>
    </dxf>
  </rfmt>
  <rfmt sheetId="1" sqref="D1436" start="0" length="0">
    <dxf>
      <fill>
        <patternFill patternType="none">
          <bgColor indexed="65"/>
        </patternFill>
      </fill>
    </dxf>
  </rfmt>
  <rcc rId="4656" sId="1" odxf="1" dxf="1">
    <nc r="C1436">
      <f>ROUND(SUM(D1436+E1436+F1436+G1436+H1436+I1436+J1436+K1436+M1436+O1436+P1436+Q1436+R1436+S1436),2)</f>
    </nc>
    <ndxf>
      <border outline="0">
        <top/>
      </border>
    </ndxf>
  </rcc>
  <rcc rId="4657" sId="1" odxf="1" dxf="1">
    <nc r="D1436">
      <f>ROUND((F1436+G1436+H1436+I1436+J1436+K1436+M1436+O1436+P1436+Q1436+R1436+S1436)*0.0214,2)</f>
    </nc>
    <ndxf>
      <border outline="0">
        <top/>
      </border>
    </ndxf>
  </rcc>
  <rfmt sheetId="1" sqref="C1436:D1436">
    <dxf>
      <fill>
        <patternFill patternType="solid">
          <bgColor rgb="FFFFFF00"/>
        </patternFill>
      </fill>
    </dxf>
  </rfmt>
  <rcc rId="4658" sId="2">
    <nc r="E116" t="inlineStr">
      <is>
        <t>п. Солнечный, ул. Сибирская, д.4а</t>
      </is>
    </nc>
  </rcc>
  <rcc rId="4659" sId="2">
    <nc r="F116">
      <v>6217649.6500000004</v>
    </nc>
  </rcc>
  <rcc rId="4660" sId="2">
    <nc r="B116" t="inlineStr">
      <is>
        <t>+</t>
      </is>
    </nc>
  </rcc>
  <rcc rId="4661" sId="2">
    <nc r="C116">
      <v>2021</v>
    </nc>
  </rcc>
  <rcc rId="4662" sId="2">
    <nc r="D116" t="inlineStr">
      <is>
        <t>Сургутский район</t>
      </is>
    </nc>
  </rcc>
  <rcc rId="4663" sId="2">
    <nc r="G116" t="inlineStr">
      <is>
        <t>Перенос с 2020 по COVID (33/01-сд-2019 от 27.11.2020)</t>
      </is>
    </nc>
  </rcc>
  <rcc rId="4664" sId="2" odxf="1" dxf="1">
    <nc r="A118">
      <v>116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8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5" sId="2" odxf="1" dxf="1">
    <nc r="A119">
      <v>117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9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6" sId="2" odxf="1" dxf="1">
    <nc r="A120">
      <v>118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0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7" sId="2" odxf="1" dxf="1">
    <nc r="A121">
      <v>119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1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8" sId="2" odxf="1" dxf="1">
    <nc r="A122">
      <v>120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2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9" sId="2" odxf="1" dxf="1">
    <nc r="A123">
      <v>121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70" sId="1">
    <nc r="G1437">
      <f>G646/2</f>
    </nc>
  </rcc>
  <rcc rId="4671" sId="1">
    <nc r="I1437">
      <f>I646/2</f>
    </nc>
  </rcc>
  <rfmt sheetId="1" sqref="G646" start="0" length="0">
    <dxf>
      <numFmt numFmtId="166" formatCode="#\ ###\ ###\ ##0.00"/>
      <alignment wrapText="1"/>
      <border outline="0">
        <top style="thin">
          <color indexed="64"/>
        </top>
      </border>
    </dxf>
  </rfmt>
  <rfmt sheetId="1" sqref="H646" start="0" length="0">
    <dxf>
      <numFmt numFmtId="166" formatCode="#\ ###\ ###\ ##0.00"/>
      <alignment wrapText="1"/>
      <border outline="0">
        <top style="thin">
          <color indexed="64"/>
        </top>
      </border>
    </dxf>
  </rfmt>
  <rfmt sheetId="1" sqref="I646" start="0" length="0">
    <dxf>
      <numFmt numFmtId="166" formatCode="#\ ###\ ###\ ##0.00"/>
      <alignment wrapText="1"/>
      <border outline="0">
        <top style="thin">
          <color indexed="64"/>
        </top>
      </border>
    </dxf>
  </rfmt>
  <rcc rId="4672" sId="1" odxf="1" dxf="1">
    <nc r="D1437">
      <f>ROUND((F1437+G1437+H1437+I1437+J1437+K1437+M1437+O1437+P1437+Q1437+R1437+S1437)*0.0214,2)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D1437 G1437 I1437">
    <dxf>
      <fill>
        <patternFill>
          <bgColor rgb="FFFFFF00"/>
        </patternFill>
      </fill>
    </dxf>
  </rfmt>
  <rcc rId="4673" sId="1" numFmtId="4">
    <oc r="G646">
      <v>6883778.6299999999</v>
    </oc>
    <nc r="G646">
      <v>3441889.32</v>
    </nc>
  </rcc>
  <rfmt sheetId="1" sqref="G646 I646">
    <dxf>
      <fill>
        <patternFill patternType="solid">
          <bgColor rgb="FFFFFF00"/>
        </patternFill>
      </fill>
    </dxf>
  </rfmt>
  <rcc rId="4674" sId="1" numFmtId="4">
    <oc r="G1437">
      <f>G646/2</f>
    </oc>
    <nc r="G1437">
      <v>3441889.32</v>
    </nc>
  </rcc>
  <rcc rId="4675" sId="1" numFmtId="4">
    <oc r="I646">
      <v>2389540.37</v>
    </oc>
    <nc r="I646">
      <v>1194770.18</v>
    </nc>
  </rcc>
  <rcc rId="4676" sId="1" numFmtId="4">
    <oc r="I1437">
      <f>I646/2</f>
    </oc>
    <nc r="I1437">
      <v>1194770.18</v>
    </nc>
  </rcc>
</revisions>
</file>

<file path=xl/revisions/revisionLog2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77" sId="1" ref="A1443:XFD1443" action="insertRow"/>
  <rcc rId="4678" sId="1" xfDxf="1" dxf="1">
    <nc r="B1443" t="inlineStr">
      <is>
        <t>пгт. Белый Яр, ул. Шукшина, д. 11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43:XFD1443">
    <dxf>
      <fill>
        <patternFill patternType="solid">
          <bgColor rgb="FFFFFF00"/>
        </patternFill>
      </fill>
    </dxf>
  </rfmt>
  <rrc rId="4679" sId="1" ref="A1443:XFD1443" action="deleteRow">
    <rfmt sheetId="1" xfDxf="1" sqref="A1443:XFD1443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44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43" t="inlineStr">
        <is>
          <t>пгт. Белый Яр, ул. Шукшина, д. 11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4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680" sId="1" odxf="1" dxf="1" numFmtId="4">
    <nc r="G1443">
      <v>2072044.72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81" sId="1" odxf="1" dxf="1" numFmtId="4">
    <nc r="J1443">
      <v>860208.58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82" sId="1" numFmtId="4">
    <oc r="G659">
      <v>2072044.72</v>
    </oc>
    <nc r="G659"/>
  </rcc>
  <rcc rId="4683" sId="1" numFmtId="4">
    <oc r="J659">
      <v>860208.58</v>
    </oc>
    <nc r="J659"/>
  </rcc>
  <rfmt sheetId="1" sqref="G659 J659">
    <dxf>
      <fill>
        <patternFill patternType="solid">
          <bgColor rgb="FFFFFF00"/>
        </patternFill>
      </fill>
    </dxf>
  </rfmt>
  <rfmt sheetId="1" sqref="G1443 J1443">
    <dxf>
      <fill>
        <patternFill patternType="solid">
          <bgColor rgb="FFFFFF00"/>
        </patternFill>
      </fill>
    </dxf>
  </rfmt>
  <rrc rId="4684" sId="1" ref="A1445:XFD1445" action="insertRow"/>
  <rcc rId="4685" sId="1" xfDxf="1" dxf="1">
    <nc r="B1445" t="inlineStr">
      <is>
        <t>пгт. Федоровский, ул. Ленина, д. 13А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45:XFD1445">
    <dxf>
      <fill>
        <patternFill patternType="solid">
          <bgColor rgb="FFFFFF00"/>
        </patternFill>
      </fill>
    </dxf>
  </rfmt>
  <rfmt sheetId="1" sqref="G663:J663">
    <dxf>
      <fill>
        <patternFill patternType="solid">
          <bgColor rgb="FFFFFF00"/>
        </patternFill>
      </fill>
    </dxf>
  </rfmt>
  <rcc rId="4686" sId="1" odxf="1" dxf="1" numFmtId="4">
    <nc r="G1445">
      <v>3425891.5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87" sId="1" odxf="1" dxf="1" numFmtId="4">
    <nc r="H1445">
      <v>3720868.55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88" sId="1" odxf="1" dxf="1" numFmtId="4">
    <nc r="I1445">
      <v>1595422.11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89" sId="1" odxf="1" dxf="1" numFmtId="4">
    <nc r="J1445">
      <v>1861641.63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90" sId="1" numFmtId="4">
    <oc r="G663">
      <v>3425891.5</v>
    </oc>
    <nc r="G663"/>
  </rcc>
  <rcc rId="4691" sId="1" numFmtId="4">
    <oc r="H663">
      <v>3720868.55</v>
    </oc>
    <nc r="H663"/>
  </rcc>
  <rcc rId="4692" sId="1" numFmtId="4">
    <oc r="I663">
      <v>1595422.11</v>
    </oc>
    <nc r="I663"/>
  </rcc>
  <rcc rId="4693" sId="1" numFmtId="4">
    <oc r="J663">
      <v>1861641.63</v>
    </oc>
    <nc r="J663"/>
  </rcc>
  <rcc rId="4694" sId="1" odxf="1" dxf="1">
    <nc r="C1445">
      <f>ROUND(SUM(D1445+E1445+F1445+G1445+H1445+I1445+J1445+K1445+M1445+O1445+P1445+Q1445+R1445+S1445),2)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445" start="0" length="0">
    <dxf>
      <fill>
        <patternFill patternType="none">
          <bgColor indexed="65"/>
        </patternFill>
      </fill>
    </dxf>
  </rfmt>
  <rfmt sheetId="1" sqref="C1445:D1445">
    <dxf>
      <fill>
        <patternFill patternType="solid">
          <bgColor rgb="FFFFFF00"/>
        </patternFill>
      </fill>
    </dxf>
  </rfmt>
  <rcc rId="4695" sId="1">
    <nc r="D1445">
      <f>ROUND((F1445+G1445+H1445+I1445+J1445+K1445+M1445+O1445+P1445+Q1445+R1445+S1445)*0.0214,2)</f>
    </nc>
  </rcc>
  <rcc rId="4696" sId="2">
    <nc r="E117" t="inlineStr">
      <is>
        <t>пгт. Федоровский, ул. Ленина, д. 13А</t>
      </is>
    </nc>
  </rcc>
  <rcc rId="4697" sId="2">
    <nc r="F117">
      <v>10830745.619999999</v>
    </nc>
  </rcc>
  <rcc rId="4698" sId="2">
    <nc r="E118" t="inlineStr">
      <is>
        <t>пгт. Федоровский, ул. Ленина, д. 13А</t>
      </is>
    </nc>
  </rcc>
  <rcc rId="4699" sId="2">
    <nc r="F118">
      <v>10830745.619999999</v>
    </nc>
  </rcc>
  <rcc rId="4700" sId="2">
    <nc r="B118" t="inlineStr">
      <is>
        <t>+</t>
      </is>
    </nc>
  </rcc>
  <rcc rId="4701" sId="2">
    <nc r="C118">
      <v>2021</v>
    </nc>
  </rcc>
  <rcc rId="4702" sId="2">
    <nc r="D118" t="inlineStr">
      <is>
        <t>Сургутский район</t>
      </is>
    </nc>
  </rcc>
  <rcc rId="4703" sId="2">
    <nc r="B117" t="inlineStr">
      <is>
        <t>-</t>
      </is>
    </nc>
  </rcc>
  <rcc rId="4704" sId="2">
    <nc r="C117">
      <v>2020</v>
    </nc>
  </rcc>
  <rcc rId="4705" sId="2">
    <nc r="D117" t="inlineStr">
      <is>
        <t>Сургутский район</t>
      </is>
    </nc>
  </rcc>
  <rcc rId="4706" sId="2">
    <nc r="G117" t="inlineStr">
      <is>
        <t>Перенос с 2020 по COVID (33/01-сд-2019 от 27.11.2020)</t>
      </is>
    </nc>
  </rcc>
  <rcc rId="4707" sId="2">
    <nc r="G118" t="inlineStr">
      <is>
        <t>Перенос с 2020 по COVID (33/01-сд-2019 от 27.11.2020)</t>
      </is>
    </nc>
  </rcc>
  <rrc rId="4708" sId="1" ref="A663:XFD663" action="deleteRow">
    <rfmt sheetId="1" xfDxf="1" sqref="A663:XFD663" start="0" length="0">
      <dxf>
        <font>
          <color auto="1"/>
        </font>
      </dxf>
    </rfmt>
    <rcc rId="0" sId="1" dxf="1">
      <nc r="A663">
        <v>648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3" t="inlineStr">
        <is>
          <t>пгт. Федоровский, ул. Ленина, д. 13А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63">
        <f>ROUND(SUM(D663+E663+F663+G663+H663+I663+J663+K663+M663+O663+P663+Q663+R663+S663),2)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63">
        <f>ROUND((F663+G663+H663+I663+J663+K663+M663+O663+P663+Q663+R663+S663)*0.0214,2)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bottom style="thin">
            <color indexed="64"/>
          </bottom>
        </border>
      </ndxf>
    </rcc>
    <rfmt sheetId="1" sqref="E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F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G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H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I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J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K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L66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66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</rrc>
  <rrc rId="4709" sId="1" ref="A1450:XFD1450" action="insertRow"/>
  <rcc rId="4710" sId="1" xfDxf="1" dxf="1">
    <nc r="B1450" t="inlineStr">
      <is>
        <t>пгт. Федоровский, ул. Пионерная, д. 31а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50:XFD1450">
    <dxf>
      <fill>
        <patternFill patternType="solid">
          <bgColor rgb="FFFFFF00"/>
        </patternFill>
      </fill>
    </dxf>
  </rfmt>
  <rfmt sheetId="1" sqref="G672 J672">
    <dxf>
      <fill>
        <patternFill patternType="solid">
          <bgColor rgb="FFFFFF00"/>
        </patternFill>
      </fill>
    </dxf>
  </rfmt>
  <rcc rId="4711" sId="1" odxf="1" dxf="1" numFmtId="4">
    <nc r="G1450">
      <v>805794.92</v>
    </nc>
    <odxf>
      <numFmt numFmtId="166" formatCode="#\ ###\ ###\ ##0.00"/>
      <alignment wrapText="1"/>
    </odxf>
    <ndxf>
      <numFmt numFmtId="4" formatCode="#,##0.00"/>
      <alignment wrapText="0"/>
    </ndxf>
  </rcc>
  <rcc rId="4712" sId="1" odxf="1" dxf="1" numFmtId="4">
    <nc r="J1450">
      <v>239207.38</v>
    </nc>
    <odxf>
      <numFmt numFmtId="166" formatCode="#\ ###\ ###\ ##0.00"/>
      <alignment wrapText="1"/>
    </odxf>
    <ndxf>
      <numFmt numFmtId="4" formatCode="#,##0.00"/>
      <alignment wrapText="0"/>
    </ndxf>
  </rcc>
  <rcc rId="4713" sId="1" numFmtId="4">
    <oc r="G672">
      <v>805794.92</v>
    </oc>
    <nc r="G672"/>
  </rcc>
  <rcc rId="4714" sId="1" numFmtId="4">
    <oc r="J672">
      <v>239207.38</v>
    </oc>
    <nc r="J672"/>
  </rcc>
  <rcc rId="4715" sId="1" odxf="1" dxf="1">
    <nc r="C1450">
      <f>ROUND(SUM(D1450+E1450+F1450+G1450+H1450+I1450+J1450+K1450+M1450+O1450+P1450+Q1450+R1450+S1450),2)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6" sId="1" odxf="1" dxf="1">
    <nc r="D1450">
      <f>ROUND((F1450+G1450+H1450+I1450+J1450+K1450+M1450+O1450+P1450+Q1450+R1450+S1450)*0.0214,2)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50:D1450">
    <dxf>
      <fill>
        <patternFill patternType="solid">
          <bgColor rgb="FFFFFF00"/>
        </patternFill>
      </fill>
    </dxf>
  </rfmt>
  <rcc rId="4717" sId="2">
    <nc r="E119" t="inlineStr">
      <is>
        <t>пгт. Федоровский, ул. Пионерная, д. 31а</t>
      </is>
    </nc>
  </rcc>
  <rcc rId="4718" sId="2">
    <nc r="F119">
      <v>1067365.3500000001</v>
    </nc>
  </rcc>
  <rcc rId="4719" sId="2">
    <nc r="B119" t="inlineStr">
      <is>
        <t>+</t>
      </is>
    </nc>
  </rcc>
  <rcc rId="4720" sId="2">
    <nc r="C119">
      <v>2021</v>
    </nc>
  </rcc>
  <rcc rId="4721" sId="2">
    <nc r="D119" t="inlineStr">
      <is>
        <t>Сургутский район</t>
      </is>
    </nc>
  </rcc>
  <rcc rId="4722" sId="2">
    <nc r="G119" t="inlineStr">
      <is>
        <t>Перенос с 2020 по COVID (33/01-сд-2019 от 27.11.2020)</t>
      </is>
    </nc>
  </rcc>
  <rrc rId="4723" sId="1" ref="A1459:XFD1459" action="insertRow"/>
  <rcc rId="4724" sId="1" xfDxf="1" dxf="1">
    <nc r="B1459" t="inlineStr">
      <is>
        <t>с. Локосово, ул. Центральная, д. 42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59:XFD1459">
    <dxf>
      <fill>
        <patternFill patternType="solid">
          <bgColor rgb="FFFFFF00"/>
        </patternFill>
      </fill>
    </dxf>
  </rfmt>
  <rcc rId="4725" sId="1">
    <nc r="G1459">
      <f>G689/2</f>
    </nc>
  </rcc>
  <rcc rId="4726" sId="1" numFmtId="4">
    <oc r="G1459">
      <f>G689/2</f>
    </oc>
    <nc r="G1459">
      <v>2241552.13</v>
    </nc>
  </rcc>
  <rcc rId="4727" sId="1" numFmtId="4">
    <oc r="G689">
      <v>4483104.26</v>
    </oc>
    <nc r="G689">
      <v>2241552.13</v>
    </nc>
  </rcc>
  <rcc rId="4728" sId="1" odxf="1" dxf="1">
    <nc r="C1459">
      <f>ROUND(SUM(D1459+E1459+F1459+G1459+H1459+I1459+J1459+K1459+M1459+O1459+P1459+Q1459+R1459+S1459),2)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29" sId="1" odxf="1" dxf="1">
    <nc r="D1459">
      <f>ROUND((F1459+G1459+H1459+I1459+J1459+K1459+M1459+O1459+P1459+Q1459+R1459+S1459)*0.0214,2)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59:D1459">
    <dxf>
      <fill>
        <patternFill patternType="solid">
          <bgColor rgb="FFFFFF00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'2020-2022'!$A$7:$S$2112</formula>
    <oldFormula>'2020-2022'!$A$7:$S$2112</oldFormula>
  </rdn>
  <rdn rId="0" localSheetId="2" customView="1" name="Z_A299C84D_C097_439E_954D_685D90CA46C9_.wvu.FilterData" hidden="1" oldHidden="1">
    <formula>Примечания!$A$2:$G$117</formula>
    <oldFormula>Примечания!$A$2:$G$117</oldFormula>
  </rdn>
  <rcv guid="{A299C84D-C097-439E-954D-685D90CA46C9}" action="add"/>
</revisions>
</file>

<file path=xl/revisions/revisionLog2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2" sId="2">
    <nc r="E120" t="inlineStr">
      <is>
        <t>с. Локосово, ул. Центральная, д. 42</t>
      </is>
    </nc>
  </rcc>
  <rcc rId="4733" sId="2">
    <nc r="F120">
      <v>2289521.35</v>
    </nc>
  </rcc>
  <rcc rId="4734" sId="2">
    <nc r="B120" t="inlineStr">
      <is>
        <t>+</t>
      </is>
    </nc>
  </rcc>
  <rcc rId="4735" sId="2">
    <nc r="C120">
      <v>2021</v>
    </nc>
  </rcc>
  <rcc rId="4736" sId="2">
    <nc r="D120" t="inlineStr">
      <is>
        <t>Сургутский район</t>
      </is>
    </nc>
  </rcc>
  <rcc rId="4737" sId="2">
    <nc r="G120" t="inlineStr">
      <is>
        <t>Перенос с 2020 по COVID (33/01-сд-2019 от 27.11.2020)</t>
      </is>
    </nc>
  </rcc>
</revisions>
</file>

<file path=xl/revisions/revisionLog2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8" sId="1">
    <oc r="A67">
      <v>51</v>
    </oc>
    <nc r="A67">
      <v>50</v>
    </nc>
  </rcc>
  <rfmt sheetId="1" sqref="A80" start="0" length="0">
    <dxf>
      <fill>
        <patternFill patternType="none">
          <bgColor indexed="65"/>
        </patternFill>
      </fill>
    </dxf>
  </rfmt>
  <rfmt sheetId="1" sqref="A87" start="0" length="0">
    <dxf>
      <fill>
        <patternFill patternType="none">
          <bgColor indexed="65"/>
        </patternFill>
      </fill>
    </dxf>
  </rfmt>
  <rfmt sheetId="1" sqref="A88" start="0" length="0">
    <dxf>
      <fill>
        <patternFill patternType="none">
          <bgColor indexed="65"/>
        </patternFill>
      </fill>
    </dxf>
  </rfmt>
  <rcc rId="4739" sId="1" numFmtId="4">
    <oc r="A98">
      <v>85</v>
    </oc>
    <nc r="A98">
      <v>79</v>
    </nc>
  </rcc>
  <rcc rId="4740" sId="1">
    <oc r="A116">
      <v>106</v>
    </oc>
    <nc r="A116">
      <v>95</v>
    </nc>
  </rcc>
  <rfmt sheetId="1" sqref="A123" start="0" length="0">
    <dxf>
      <fill>
        <patternFill patternType="none">
          <bgColor indexed="65"/>
        </patternFill>
      </fill>
    </dxf>
  </rfmt>
  <rfmt sheetId="1" sqref="A128" start="0" length="0">
    <dxf>
      <fill>
        <patternFill patternType="none">
          <bgColor indexed="65"/>
        </patternFill>
      </fill>
    </dxf>
  </rfmt>
  <rfmt sheetId="1" sqref="A129" start="0" length="0">
    <dxf>
      <fill>
        <patternFill patternType="none">
          <bgColor indexed="65"/>
        </patternFill>
      </fill>
    </dxf>
  </rfmt>
  <rfmt sheetId="1" sqref="A139" start="0" length="0">
    <dxf>
      <fill>
        <patternFill patternType="none">
          <bgColor indexed="65"/>
        </patternFill>
      </fill>
    </dxf>
  </rfmt>
  <rcc rId="4741" sId="1">
    <oc r="A171">
      <v>164</v>
    </oc>
    <nc r="A171">
      <v>148</v>
    </nc>
  </rcc>
  <rfmt sheetId="1" sqref="A198" start="0" length="0">
    <dxf>
      <fill>
        <patternFill patternType="none">
          <bgColor indexed="65"/>
        </patternFill>
      </fill>
    </dxf>
  </rfmt>
  <rcc rId="4742" sId="1" numFmtId="4">
    <oc r="A297">
      <v>194</v>
    </oc>
    <nc r="A297">
      <v>178</v>
    </nc>
  </rcc>
  <rcc rId="4743" sId="1">
    <oc r="A300">
      <v>293</v>
    </oc>
    <nc r="A300">
      <v>273</v>
    </nc>
  </rcc>
  <rcc rId="4744" sId="1">
    <oc r="A317">
      <v>309</v>
    </oc>
    <nc r="A317">
      <v>288</v>
    </nc>
  </rcc>
  <rfmt sheetId="1" sqref="A357" start="0" length="0">
    <dxf>
      <fill>
        <patternFill patternType="none">
          <bgColor indexed="65"/>
        </patternFill>
      </fill>
      <border outline="0">
        <right style="thin">
          <color indexed="64"/>
        </right>
      </border>
    </dxf>
  </rfmt>
  <rcc rId="4745" sId="1" numFmtId="4">
    <oc r="A360">
      <v>350</v>
    </oc>
    <nc r="A360">
      <v>329</v>
    </nc>
  </rcc>
  <rcc rId="4746" sId="1">
    <oc r="A363">
      <v>351</v>
    </oc>
    <nc r="A363">
      <v>330</v>
    </nc>
  </rcc>
  <rcc rId="4747" sId="1">
    <oc r="A381">
      <v>367</v>
    </oc>
    <nc r="A381">
      <v>346</v>
    </nc>
  </rcc>
  <rcc rId="4748" sId="1">
    <oc r="A403">
      <v>387</v>
    </oc>
    <nc r="A403">
      <v>366</v>
    </nc>
  </rcc>
  <rcc rId="4749" sId="1">
    <oc r="A404">
      <v>388</v>
    </oc>
    <nc r="A404">
      <v>367</v>
    </nc>
  </rcc>
  <rcc rId="4750" sId="1">
    <oc r="A421">
      <v>403</v>
    </oc>
    <nc r="A421">
      <v>382</v>
    </nc>
  </rcc>
  <rfmt sheetId="1" sqref="A521" start="0" length="0">
    <dxf>
      <fill>
        <patternFill patternType="none">
          <bgColor indexed="65"/>
        </patternFill>
      </fill>
    </dxf>
  </rfmt>
  <rfmt sheetId="1" sqref="A562" start="0" length="0">
    <dxf>
      <fill>
        <patternFill patternType="none">
          <bgColor indexed="65"/>
        </patternFill>
      </fill>
    </dxf>
  </rfmt>
  <rcc rId="4751" sId="1">
    <oc r="A599">
      <v>581</v>
    </oc>
    <nc r="A599">
      <v>558</v>
    </nc>
  </rcc>
  <rfmt sheetId="1" sqref="A605" start="0" length="0">
    <dxf>
      <fill>
        <patternFill patternType="none">
          <bgColor indexed="65"/>
        </patternFill>
      </fill>
    </dxf>
  </rfmt>
  <rfmt sheetId="1" sqref="A606" start="0" length="0">
    <dxf>
      <fill>
        <patternFill patternType="none">
          <bgColor indexed="65"/>
        </patternFill>
      </fill>
    </dxf>
  </rfmt>
  <rfmt sheetId="1" sqref="A608" start="0" length="0">
    <dxf>
      <fill>
        <patternFill patternType="none">
          <bgColor indexed="65"/>
        </patternFill>
      </fill>
    </dxf>
  </rfmt>
  <rfmt sheetId="1" sqref="A611" start="0" length="0">
    <dxf>
      <fill>
        <patternFill patternType="none">
          <bgColor indexed="65"/>
        </patternFill>
      </fill>
    </dxf>
  </rfmt>
  <rfmt sheetId="1" sqref="A612" start="0" length="0">
    <dxf>
      <fill>
        <patternFill patternType="none">
          <bgColor indexed="65"/>
        </patternFill>
      </fill>
    </dxf>
  </rfmt>
  <rcc rId="4752" sId="1">
    <oc r="A626">
      <v>610</v>
    </oc>
    <nc r="A626">
      <v>583</v>
    </nc>
  </rcc>
  <rcc rId="4753" sId="1">
    <oc r="A692">
      <v>676</v>
    </oc>
    <nc r="A692">
      <v>647</v>
    </nc>
  </rcc>
  <rcc rId="4754" sId="1">
    <oc r="A713">
      <v>695</v>
    </oc>
    <nc r="A713">
      <v>666</v>
    </nc>
  </rcc>
  <rcc rId="4755" sId="1" numFmtId="4">
    <oc r="A64">
      <v>50</v>
    </oc>
    <nc r="A64">
      <v>49</v>
    </nc>
  </rcc>
  <rcc rId="4756" sId="1">
    <oc r="A68">
      <v>52</v>
    </oc>
    <nc r="A68">
      <v>51</v>
    </nc>
  </rcc>
  <rcc rId="4757" sId="1">
    <oc r="A69">
      <v>53</v>
    </oc>
    <nc r="A69">
      <v>52</v>
    </nc>
  </rcc>
  <rcc rId="4758" sId="1">
    <oc r="A70">
      <v>54</v>
    </oc>
    <nc r="A70">
      <v>53</v>
    </nc>
  </rcc>
  <rcc rId="4759" sId="1">
    <oc r="A71">
      <v>55</v>
    </oc>
    <nc r="A71">
      <v>54</v>
    </nc>
  </rcc>
  <rcc rId="4760" sId="1">
    <oc r="A72">
      <v>56</v>
    </oc>
    <nc r="A72">
      <v>55</v>
    </nc>
  </rcc>
  <rcc rId="4761" sId="1">
    <oc r="A73">
      <v>57</v>
    </oc>
    <nc r="A73">
      <v>56</v>
    </nc>
  </rcc>
  <rcc rId="4762" sId="1">
    <oc r="A74">
      <v>59</v>
    </oc>
    <nc r="A74">
      <v>57</v>
    </nc>
  </rcc>
  <rcc rId="4763" sId="1">
    <oc r="A75">
      <v>60</v>
    </oc>
    <nc r="A75">
      <v>58</v>
    </nc>
  </rcc>
  <rcc rId="4764" sId="1">
    <oc r="A76">
      <v>61</v>
    </oc>
    <nc r="A76">
      <v>59</v>
    </nc>
  </rcc>
  <rcc rId="4765" sId="1">
    <oc r="A77">
      <v>62</v>
    </oc>
    <nc r="A77">
      <v>60</v>
    </nc>
  </rcc>
  <rcc rId="4766" sId="1">
    <oc r="A78">
      <v>63</v>
    </oc>
    <nc r="A78">
      <v>61</v>
    </nc>
  </rcc>
  <rcc rId="4767" sId="1">
    <oc r="A79">
      <v>64</v>
    </oc>
    <nc r="A79">
      <v>62</v>
    </nc>
  </rcc>
  <rcc rId="4768" sId="1">
    <oc r="A80">
      <v>65</v>
    </oc>
    <nc r="A80">
      <v>63</v>
    </nc>
  </rcc>
  <rcc rId="4769" sId="1">
    <oc r="A81">
      <v>67</v>
    </oc>
    <nc r="A81">
      <v>64</v>
    </nc>
  </rcc>
  <rcc rId="4770" sId="1">
    <oc r="A82">
      <v>68</v>
    </oc>
    <nc r="A82">
      <v>65</v>
    </nc>
  </rcc>
  <rcc rId="4771" sId="1">
    <oc r="A83">
      <v>69</v>
    </oc>
    <nc r="A83">
      <v>66</v>
    </nc>
  </rcc>
  <rcc rId="4772" sId="1">
    <oc r="A84">
      <v>70</v>
    </oc>
    <nc r="A84">
      <v>67</v>
    </nc>
  </rcc>
  <rcc rId="4773" sId="1">
    <oc r="A85">
      <v>71</v>
    </oc>
    <nc r="A85">
      <v>68</v>
    </nc>
  </rcc>
  <rcc rId="4774" sId="1">
    <oc r="A86">
      <v>72</v>
    </oc>
    <nc r="A86">
      <v>69</v>
    </nc>
  </rcc>
  <rcc rId="4775" sId="1">
    <oc r="A87">
      <v>73</v>
    </oc>
    <nc r="A87">
      <v>70</v>
    </nc>
  </rcc>
  <rcc rId="4776" sId="1">
    <oc r="A88">
      <v>74</v>
    </oc>
    <nc r="A88">
      <v>71</v>
    </nc>
  </rcc>
  <rcc rId="4777" sId="1">
    <oc r="A89">
      <v>75</v>
    </oc>
    <nc r="A89">
      <v>72</v>
    </nc>
  </rcc>
  <rcc rId="4778" sId="1">
    <oc r="A90">
      <v>76</v>
    </oc>
    <nc r="A90">
      <v>73</v>
    </nc>
  </rcc>
  <rcc rId="4779" sId="1">
    <oc r="A91">
      <v>77</v>
    </oc>
    <nc r="A91">
      <v>74</v>
    </nc>
  </rcc>
  <rcc rId="4780" sId="1">
    <oc r="A92">
      <v>78</v>
    </oc>
    <nc r="A92">
      <v>75</v>
    </nc>
  </rcc>
  <rcc rId="4781" sId="1">
    <oc r="A93">
      <v>79</v>
    </oc>
    <nc r="A93">
      <v>76</v>
    </nc>
  </rcc>
  <rcc rId="4782" sId="1">
    <oc r="A94">
      <v>80</v>
    </oc>
    <nc r="A94">
      <v>77</v>
    </nc>
  </rcc>
  <rcc rId="4783" sId="1">
    <oc r="A95">
      <v>82</v>
    </oc>
    <nc r="A95">
      <v>78</v>
    </nc>
  </rcc>
  <rcc rId="4784" sId="1" numFmtId="4">
    <oc r="A99">
      <v>86</v>
    </oc>
    <nc r="A99">
      <v>80</v>
    </nc>
  </rcc>
  <rcc rId="4785" sId="1" numFmtId="4">
    <oc r="A100">
      <v>87</v>
    </oc>
    <nc r="A100">
      <v>81</v>
    </nc>
  </rcc>
  <rcc rId="4786" sId="1" numFmtId="4">
    <oc r="A101">
      <v>88</v>
    </oc>
    <nc r="A101">
      <v>82</v>
    </nc>
  </rcc>
  <rcc rId="4787" sId="1" numFmtId="4">
    <oc r="A102">
      <v>89</v>
    </oc>
    <nc r="A102">
      <v>83</v>
    </nc>
  </rcc>
  <rcc rId="4788" sId="1" numFmtId="4">
    <oc r="A103">
      <v>90</v>
    </oc>
    <nc r="A103">
      <v>84</v>
    </nc>
  </rcc>
  <rcc rId="4789" sId="1" numFmtId="4">
    <oc r="A104">
      <v>92</v>
    </oc>
    <nc r="A104">
      <v>85</v>
    </nc>
  </rcc>
  <rcc rId="4790" sId="1" numFmtId="4">
    <oc r="A105">
      <v>93</v>
    </oc>
    <nc r="A105">
      <v>86</v>
    </nc>
  </rcc>
  <rcc rId="4791" sId="1" numFmtId="4">
    <oc r="A106">
      <v>94</v>
    </oc>
    <nc r="A106">
      <v>87</v>
    </nc>
  </rcc>
  <rcc rId="4792" sId="1" numFmtId="4">
    <oc r="A107">
      <v>96</v>
    </oc>
    <nc r="A107">
      <v>88</v>
    </nc>
  </rcc>
  <rcc rId="4793" sId="1" numFmtId="4">
    <oc r="A108">
      <v>97</v>
    </oc>
    <nc r="A108">
      <v>89</v>
    </nc>
  </rcc>
  <rcc rId="4794" sId="1" numFmtId="4">
    <oc r="A109">
      <v>98</v>
    </oc>
    <nc r="A109">
      <v>90</v>
    </nc>
  </rcc>
  <rcc rId="4795" sId="1" numFmtId="4">
    <oc r="A110">
      <v>99</v>
    </oc>
    <nc r="A110">
      <v>91</v>
    </nc>
  </rcc>
  <rcc rId="4796" sId="1" numFmtId="4">
    <oc r="A111">
      <v>100</v>
    </oc>
    <nc r="A111">
      <v>92</v>
    </nc>
  </rcc>
  <rcc rId="4797" sId="1" numFmtId="4">
    <oc r="A112">
      <v>102</v>
    </oc>
    <nc r="A112">
      <v>93</v>
    </nc>
  </rcc>
  <rcc rId="4798" sId="1" numFmtId="4">
    <oc r="A113">
      <v>103</v>
    </oc>
    <nc r="A113">
      <v>94</v>
    </nc>
  </rcc>
  <rcc rId="4799" sId="1">
    <oc r="A117">
      <v>107</v>
    </oc>
    <nc r="A117">
      <v>96</v>
    </nc>
  </rcc>
  <rcc rId="4800" sId="1">
    <oc r="A118">
      <v>108</v>
    </oc>
    <nc r="A118">
      <v>97</v>
    </nc>
  </rcc>
  <rcc rId="4801" sId="1">
    <oc r="A119">
      <v>109</v>
    </oc>
    <nc r="A119">
      <v>98</v>
    </nc>
  </rcc>
  <rcc rId="4802" sId="1">
    <oc r="A120">
      <v>110</v>
    </oc>
    <nc r="A120">
      <v>99</v>
    </nc>
  </rcc>
  <rcc rId="4803" sId="1">
    <oc r="A121">
      <v>111</v>
    </oc>
    <nc r="A121">
      <v>100</v>
    </nc>
  </rcc>
  <rcc rId="4804" sId="1">
    <oc r="A122">
      <v>112</v>
    </oc>
    <nc r="A122">
      <v>101</v>
    </nc>
  </rcc>
  <rcc rId="4805" sId="1">
    <oc r="A123">
      <v>113</v>
    </oc>
    <nc r="A123">
      <v>102</v>
    </nc>
  </rcc>
  <rcc rId="4806" sId="1">
    <oc r="A124">
      <v>115</v>
    </oc>
    <nc r="A124">
      <v>103</v>
    </nc>
  </rcc>
  <rcc rId="4807" sId="1">
    <oc r="A125">
      <v>118</v>
    </oc>
    <nc r="A125">
      <v>104</v>
    </nc>
  </rcc>
  <rcc rId="4808" sId="1">
    <oc r="A126">
      <v>119</v>
    </oc>
    <nc r="A126">
      <v>105</v>
    </nc>
  </rcc>
  <rcc rId="4809" sId="1">
    <oc r="A127">
      <v>121</v>
    </oc>
    <nc r="A127">
      <v>106</v>
    </nc>
  </rcc>
  <rcc rId="4810" sId="1">
    <oc r="A128">
      <v>122</v>
    </oc>
    <nc r="A128">
      <v>107</v>
    </nc>
  </rcc>
  <rcc rId="4811" sId="1">
    <oc r="A129">
      <v>123</v>
    </oc>
    <nc r="A129">
      <v>108</v>
    </nc>
  </rcc>
  <rcc rId="4812" sId="1">
    <oc r="A130">
      <v>124</v>
    </oc>
    <nc r="A130">
      <v>109</v>
    </nc>
  </rcc>
  <rcc rId="4813" sId="1">
    <oc r="A131">
      <v>125</v>
    </oc>
    <nc r="A131">
      <v>110</v>
    </nc>
  </rcc>
  <rcc rId="4814" sId="1">
    <oc r="A132">
      <v>126</v>
    </oc>
    <nc r="A132">
      <v>111</v>
    </nc>
  </rcc>
  <rcc rId="4815" sId="1">
    <oc r="A133">
      <v>128</v>
    </oc>
    <nc r="A133">
      <v>112</v>
    </nc>
  </rcc>
  <rcc rId="4816" sId="1">
    <oc r="A134">
      <v>129</v>
    </oc>
    <nc r="A134">
      <v>113</v>
    </nc>
  </rcc>
  <rcc rId="4817" sId="1">
    <oc r="A135">
      <v>130</v>
    </oc>
    <nc r="A135">
      <v>114</v>
    </nc>
  </rcc>
  <rcc rId="4818" sId="1">
    <oc r="A136">
      <v>131</v>
    </oc>
    <nc r="A136">
      <v>115</v>
    </nc>
  </rcc>
  <rcc rId="4819" sId="1">
    <oc r="A137">
      <v>132</v>
    </oc>
    <nc r="A137">
      <v>116</v>
    </nc>
  </rcc>
  <rcc rId="4820" sId="1">
    <oc r="A138">
      <v>133</v>
    </oc>
    <nc r="A138">
      <v>117</v>
    </nc>
  </rcc>
  <rcc rId="4821" sId="1">
    <oc r="A139">
      <v>134</v>
    </oc>
    <nc r="A139">
      <v>118</v>
    </nc>
  </rcc>
  <rcc rId="4822" sId="1">
    <oc r="A140">
      <v>135</v>
    </oc>
    <nc r="A140">
      <v>119</v>
    </nc>
  </rcc>
  <rcc rId="4823" sId="1">
    <oc r="A141">
      <v>136</v>
    </oc>
    <nc r="A141">
      <v>120</v>
    </nc>
  </rcc>
  <rcc rId="4824" sId="1">
    <oc r="A142">
      <v>137</v>
    </oc>
    <nc r="A142">
      <v>121</v>
    </nc>
  </rcc>
  <rcc rId="4825" sId="1">
    <oc r="A143">
      <v>138</v>
    </oc>
    <nc r="A143">
      <v>122</v>
    </nc>
  </rcc>
  <rcc rId="4826" sId="1">
    <oc r="A144">
      <v>139</v>
    </oc>
    <nc r="A144">
      <v>123</v>
    </nc>
  </rcc>
  <rcc rId="4827" sId="1">
    <oc r="A145">
      <v>140</v>
    </oc>
    <nc r="A145">
      <v>124</v>
    </nc>
  </rcc>
  <rcc rId="4828" sId="1">
    <oc r="A146">
      <v>141</v>
    </oc>
    <nc r="A146">
      <v>125</v>
    </nc>
  </rcc>
  <rcc rId="4829" sId="1">
    <oc r="A147">
      <v>142</v>
    </oc>
    <nc r="A147">
      <v>126</v>
    </nc>
  </rcc>
  <rcc rId="4830" sId="1">
    <oc r="A148">
      <v>143</v>
    </oc>
    <nc r="A148">
      <v>127</v>
    </nc>
  </rcc>
  <rcc rId="4831" sId="1">
    <oc r="A149">
      <v>144</v>
    </oc>
    <nc r="A149">
      <v>128</v>
    </nc>
  </rcc>
  <rcc rId="4832" sId="1">
    <oc r="A150">
      <v>145</v>
    </oc>
    <nc r="A150">
      <v>129</v>
    </nc>
  </rcc>
  <rcc rId="4833" sId="1">
    <oc r="A151">
      <v>146</v>
    </oc>
    <nc r="A151">
      <v>130</v>
    </nc>
  </rcc>
  <rcc rId="4834" sId="1">
    <oc r="A152">
      <v>147</v>
    </oc>
    <nc r="A152">
      <v>131</v>
    </nc>
  </rcc>
  <rcc rId="4835" sId="1">
    <oc r="A153">
      <v>148</v>
    </oc>
    <nc r="A153">
      <v>132</v>
    </nc>
  </rcc>
  <rcc rId="4836" sId="1">
    <oc r="A154">
      <v>149</v>
    </oc>
    <nc r="A154">
      <v>133</v>
    </nc>
  </rcc>
  <rcc rId="4837" sId="1">
    <oc r="A155">
      <v>150</v>
    </oc>
    <nc r="A155">
      <v>134</v>
    </nc>
  </rcc>
  <rcc rId="4838" sId="1">
    <oc r="A156">
      <v>151</v>
    </oc>
    <nc r="A156">
      <v>135</v>
    </nc>
  </rcc>
  <rcc rId="4839" sId="1">
    <oc r="A157">
      <v>152</v>
    </oc>
    <nc r="A157">
      <v>136</v>
    </nc>
  </rcc>
  <rcc rId="4840" sId="1">
    <oc r="A158">
      <v>153</v>
    </oc>
    <nc r="A158">
      <v>137</v>
    </nc>
  </rcc>
  <rcc rId="4841" sId="1">
    <oc r="A159">
      <v>154</v>
    </oc>
    <nc r="A159">
      <v>138</v>
    </nc>
  </rcc>
  <rcc rId="4842" sId="1">
    <oc r="A160">
      <v>155</v>
    </oc>
    <nc r="A160">
      <v>139</v>
    </nc>
  </rcc>
  <rcc rId="4843" sId="1">
    <oc r="A161">
      <v>156</v>
    </oc>
    <nc r="A161">
      <v>140</v>
    </nc>
  </rcc>
  <rcc rId="4844" sId="1">
    <oc r="A162">
      <v>157</v>
    </oc>
    <nc r="A162">
      <v>141</v>
    </nc>
  </rcc>
  <rcc rId="4845" sId="1">
    <oc r="A163">
      <v>158</v>
    </oc>
    <nc r="A163">
      <v>142</v>
    </nc>
  </rcc>
  <rcc rId="4846" sId="1">
    <oc r="A164">
      <v>159</v>
    </oc>
    <nc r="A164">
      <v>143</v>
    </nc>
  </rcc>
  <rcc rId="4847" sId="1">
    <oc r="A165">
      <v>160</v>
    </oc>
    <nc r="A165">
      <v>144</v>
    </nc>
  </rcc>
  <rcc rId="4848" sId="1">
    <oc r="A166">
      <v>161</v>
    </oc>
    <nc r="A166">
      <v>145</v>
    </nc>
  </rcc>
  <rcc rId="4849" sId="1">
    <oc r="A167">
      <v>162</v>
    </oc>
    <nc r="A167">
      <v>146</v>
    </nc>
  </rcc>
  <rcc rId="4850" sId="1">
    <oc r="A168">
      <v>163</v>
    </oc>
    <nc r="A168">
      <v>147</v>
    </nc>
  </rcc>
  <rcc rId="4851" sId="1">
    <oc r="A172">
      <v>165</v>
    </oc>
    <nc r="A172">
      <v>149</v>
    </nc>
  </rcc>
  <rcc rId="4852" sId="1">
    <oc r="A173">
      <v>166</v>
    </oc>
    <nc r="A173">
      <v>150</v>
    </nc>
  </rcc>
  <rcc rId="4853" sId="1">
    <oc r="A174">
      <v>167</v>
    </oc>
    <nc r="A174">
      <v>151</v>
    </nc>
  </rcc>
  <rcc rId="4854" sId="1">
    <oc r="A175">
      <v>168</v>
    </oc>
    <nc r="A175">
      <v>152</v>
    </nc>
  </rcc>
  <rcc rId="4855" sId="1">
    <oc r="A176">
      <v>169</v>
    </oc>
    <nc r="A176">
      <v>153</v>
    </nc>
  </rcc>
  <rcc rId="4856" sId="1">
    <oc r="A177">
      <v>170</v>
    </oc>
    <nc r="A177">
      <v>154</v>
    </nc>
  </rcc>
  <rcc rId="4857" sId="1">
    <oc r="A178">
      <v>171</v>
    </oc>
    <nc r="A178">
      <v>155</v>
    </nc>
  </rcc>
  <rcc rId="4858" sId="1">
    <oc r="A179">
      <v>172</v>
    </oc>
    <nc r="A179">
      <v>156</v>
    </nc>
  </rcc>
  <rcc rId="4859" sId="1">
    <oc r="A180">
      <v>173</v>
    </oc>
    <nc r="A180">
      <v>157</v>
    </nc>
  </rcc>
  <rcc rId="4860" sId="1">
    <oc r="A181">
      <v>174</v>
    </oc>
    <nc r="A181">
      <v>158</v>
    </nc>
  </rcc>
  <rcc rId="4861" sId="1">
    <oc r="A182">
      <v>175</v>
    </oc>
    <nc r="A182">
      <v>159</v>
    </nc>
  </rcc>
  <rcc rId="4862" sId="1">
    <oc r="A183">
      <v>176</v>
    </oc>
    <nc r="A183">
      <v>160</v>
    </nc>
  </rcc>
  <rcc rId="4863" sId="1">
    <oc r="A184">
      <v>177</v>
    </oc>
    <nc r="A184">
      <v>161</v>
    </nc>
  </rcc>
  <rcc rId="4864" sId="1">
    <oc r="A185">
      <v>178</v>
    </oc>
    <nc r="A185">
      <v>162</v>
    </nc>
  </rcc>
  <rcc rId="4865" sId="1">
    <oc r="A186">
      <v>179</v>
    </oc>
    <nc r="A186">
      <v>163</v>
    </nc>
  </rcc>
  <rcc rId="4866" sId="1">
    <oc r="A187">
      <v>180</v>
    </oc>
    <nc r="A187">
      <v>164</v>
    </nc>
  </rcc>
  <rcc rId="4867" sId="1">
    <oc r="A188">
      <v>181</v>
    </oc>
    <nc r="A188">
      <v>165</v>
    </nc>
  </rcc>
  <rcc rId="4868" sId="1">
    <oc r="A189">
      <v>182</v>
    </oc>
    <nc r="A189">
      <v>166</v>
    </nc>
  </rcc>
  <rcc rId="4869" sId="1">
    <oc r="A190">
      <v>183</v>
    </oc>
    <nc r="A190">
      <v>167</v>
    </nc>
  </rcc>
  <rcc rId="4870" sId="1">
    <oc r="A191">
      <v>184</v>
    </oc>
    <nc r="A191">
      <v>168</v>
    </nc>
  </rcc>
  <rcc rId="4871" sId="1">
    <oc r="A192">
      <v>185</v>
    </oc>
    <nc r="A192">
      <v>169</v>
    </nc>
  </rcc>
  <rcc rId="4872" sId="1">
    <oc r="A193">
      <v>186</v>
    </oc>
    <nc r="A193">
      <v>170</v>
    </nc>
  </rcc>
  <rcc rId="4873" sId="1">
    <oc r="A194">
      <v>187</v>
    </oc>
    <nc r="A194">
      <v>171</v>
    </nc>
  </rcc>
  <rcc rId="4874" sId="1">
    <oc r="A195">
      <v>188</v>
    </oc>
    <nc r="A195">
      <v>172</v>
    </nc>
  </rcc>
  <rcc rId="4875" sId="1">
    <oc r="A196">
      <v>189</v>
    </oc>
    <nc r="A196">
      <v>173</v>
    </nc>
  </rcc>
  <rcc rId="4876" sId="1">
    <oc r="A197">
      <v>190</v>
    </oc>
    <nc r="A197">
      <v>174</v>
    </nc>
  </rcc>
  <rcc rId="4877" sId="1">
    <oc r="A198">
      <v>191</v>
    </oc>
    <nc r="A198">
      <v>175</v>
    </nc>
  </rcc>
  <rcc rId="4878" sId="1">
    <oc r="A199">
      <v>192</v>
    </oc>
    <nc r="A199">
      <v>176</v>
    </nc>
  </rcc>
  <rcc rId="4879" sId="1">
    <oc r="A200">
      <v>193</v>
    </oc>
    <nc r="A200">
      <v>177</v>
    </nc>
  </rcc>
  <rcc rId="4880" sId="1" numFmtId="4">
    <oc r="A296">
      <v>195</v>
    </oc>
    <nc r="A296">
      <v>179</v>
    </nc>
  </rcc>
  <rcc rId="4881" sId="1" numFmtId="4">
    <oc r="A295">
      <v>196</v>
    </oc>
    <nc r="A295">
      <v>180</v>
    </nc>
  </rcc>
  <rcc rId="4882" sId="1" numFmtId="4">
    <oc r="A294">
      <v>197</v>
    </oc>
    <nc r="A294">
      <v>181</v>
    </nc>
  </rcc>
  <rcc rId="4883" sId="1" numFmtId="4">
    <oc r="A293">
      <v>198</v>
    </oc>
    <nc r="A293">
      <v>182</v>
    </nc>
  </rcc>
  <rcc rId="4884" sId="1" numFmtId="4">
    <oc r="A292">
      <v>200</v>
    </oc>
    <nc r="A292">
      <v>183</v>
    </nc>
  </rcc>
  <rcc rId="4885" sId="1" numFmtId="4">
    <oc r="A291">
      <v>201</v>
    </oc>
    <nc r="A291">
      <v>184</v>
    </nc>
  </rcc>
  <rcc rId="4886" sId="1" numFmtId="4">
    <oc r="A290">
      <v>202</v>
    </oc>
    <nc r="A290">
      <v>185</v>
    </nc>
  </rcc>
  <rcc rId="4887" sId="1" numFmtId="4">
    <oc r="A289">
      <v>203</v>
    </oc>
    <nc r="A289">
      <v>186</v>
    </nc>
  </rcc>
  <rcc rId="4888" sId="1" numFmtId="4">
    <oc r="A288">
      <v>204</v>
    </oc>
    <nc r="A288">
      <v>187</v>
    </nc>
  </rcc>
  <rcc rId="4889" sId="1" numFmtId="4">
    <oc r="A287">
      <v>205</v>
    </oc>
    <nc r="A287">
      <v>188</v>
    </nc>
  </rcc>
  <rcc rId="4890" sId="1" numFmtId="4">
    <oc r="A286">
      <v>206</v>
    </oc>
    <nc r="A286">
      <v>189</v>
    </nc>
  </rcc>
  <rcc rId="4891" sId="1" numFmtId="4">
    <oc r="A285">
      <v>208</v>
    </oc>
    <nc r="A285">
      <v>190</v>
    </nc>
  </rcc>
  <rcc rId="4892" sId="1" numFmtId="4">
    <oc r="A284">
      <v>209</v>
    </oc>
    <nc r="A284">
      <v>191</v>
    </nc>
  </rcc>
  <rcc rId="4893" sId="1" numFmtId="4">
    <oc r="A283">
      <v>210</v>
    </oc>
    <nc r="A283">
      <v>192</v>
    </nc>
  </rcc>
  <rcc rId="4894" sId="1" numFmtId="4">
    <oc r="A282">
      <v>211</v>
    </oc>
    <nc r="A282">
      <v>193</v>
    </nc>
  </rcc>
  <rcc rId="4895" sId="1" numFmtId="4">
    <oc r="A281">
      <v>212</v>
    </oc>
    <nc r="A281">
      <v>194</v>
    </nc>
  </rcc>
  <rcc rId="4896" sId="1" numFmtId="4">
    <oc r="A280">
      <v>213</v>
    </oc>
    <nc r="A280">
      <v>195</v>
    </nc>
  </rcc>
  <rcc rId="4897" sId="1" numFmtId="4">
    <oc r="A279">
      <v>214</v>
    </oc>
    <nc r="A279">
      <v>196</v>
    </nc>
  </rcc>
  <rcc rId="4898" sId="1" numFmtId="4">
    <oc r="A278">
      <v>215</v>
    </oc>
    <nc r="A278">
      <v>197</v>
    </nc>
  </rcc>
  <rcc rId="4899" sId="1" numFmtId="4">
    <oc r="A277">
      <v>216</v>
    </oc>
    <nc r="A277">
      <v>198</v>
    </nc>
  </rcc>
  <rcc rId="4900" sId="1" numFmtId="4">
    <oc r="A276">
      <v>217</v>
    </oc>
    <nc r="A276">
      <v>199</v>
    </nc>
  </rcc>
  <rcc rId="4901" sId="1" numFmtId="4">
    <oc r="A275">
      <v>218</v>
    </oc>
    <nc r="A275">
      <v>200</v>
    </nc>
  </rcc>
  <rcc rId="4902" sId="1" numFmtId="4">
    <oc r="A274">
      <v>219</v>
    </oc>
    <nc r="A274">
      <v>201</v>
    </nc>
  </rcc>
  <rcc rId="4903" sId="1" numFmtId="4">
    <oc r="A273">
      <v>220</v>
    </oc>
    <nc r="A273">
      <v>202</v>
    </nc>
  </rcc>
  <rcc rId="4904" sId="1" numFmtId="4">
    <oc r="A272">
      <v>221</v>
    </oc>
    <nc r="A272">
      <v>203</v>
    </nc>
  </rcc>
  <rcc rId="4905" sId="1" numFmtId="4">
    <oc r="A271">
      <v>222</v>
    </oc>
    <nc r="A271">
      <v>204</v>
    </nc>
  </rcc>
  <rcc rId="4906" sId="1" numFmtId="4">
    <oc r="A270">
      <v>223</v>
    </oc>
    <nc r="A270">
      <v>205</v>
    </nc>
  </rcc>
  <rcc rId="4907" sId="1" numFmtId="4">
    <oc r="A269">
      <v>224</v>
    </oc>
    <nc r="A269">
      <v>206</v>
    </nc>
  </rcc>
  <rcc rId="4908" sId="1" numFmtId="4">
    <oc r="A268">
      <v>225</v>
    </oc>
    <nc r="A268">
      <v>207</v>
    </nc>
  </rcc>
  <rcc rId="4909" sId="1" numFmtId="4">
    <oc r="A267">
      <v>226</v>
    </oc>
    <nc r="A267">
      <v>208</v>
    </nc>
  </rcc>
  <rcc rId="4910" sId="1" numFmtId="4">
    <oc r="A266">
      <v>227</v>
    </oc>
    <nc r="A266">
      <v>209</v>
    </nc>
  </rcc>
  <rcc rId="4911" sId="1" numFmtId="4">
    <oc r="A265">
      <v>228</v>
    </oc>
    <nc r="A265">
      <v>210</v>
    </nc>
  </rcc>
  <rcc rId="4912" sId="1" numFmtId="4">
    <oc r="A264">
      <v>229</v>
    </oc>
    <nc r="A264">
      <v>211</v>
    </nc>
  </rcc>
  <rcc rId="4913" sId="1" numFmtId="4">
    <oc r="A263">
      <v>230</v>
    </oc>
    <nc r="A263">
      <v>212</v>
    </nc>
  </rcc>
  <rcc rId="4914" sId="1" numFmtId="4">
    <oc r="A262">
      <v>231</v>
    </oc>
    <nc r="A262">
      <v>213</v>
    </nc>
  </rcc>
  <rcc rId="4915" sId="1" numFmtId="4">
    <oc r="A261">
      <v>232</v>
    </oc>
    <nc r="A261">
      <v>214</v>
    </nc>
  </rcc>
  <rcc rId="4916" sId="1" numFmtId="4">
    <oc r="A260">
      <v>233</v>
    </oc>
    <nc r="A260">
      <v>215</v>
    </nc>
  </rcc>
  <rcc rId="4917" sId="1" numFmtId="4">
    <oc r="A259">
      <v>235</v>
    </oc>
    <nc r="A259">
      <v>216</v>
    </nc>
  </rcc>
  <rcc rId="4918" sId="1" numFmtId="4">
    <oc r="A258">
      <v>236</v>
    </oc>
    <nc r="A258">
      <v>217</v>
    </nc>
  </rcc>
  <rcc rId="4919" sId="1" numFmtId="4">
    <oc r="A257">
      <v>237</v>
    </oc>
    <nc r="A257">
      <v>218</v>
    </nc>
  </rcc>
  <rcc rId="4920" sId="1" numFmtId="4">
    <oc r="A256">
      <v>238</v>
    </oc>
    <nc r="A256">
      <v>219</v>
    </nc>
  </rcc>
  <rcc rId="4921" sId="1" numFmtId="4">
    <oc r="A255">
      <v>239</v>
    </oc>
    <nc r="A255">
      <v>220</v>
    </nc>
  </rcc>
  <rcc rId="4922" sId="1" numFmtId="4">
    <oc r="A254">
      <v>240</v>
    </oc>
    <nc r="A254">
      <v>221</v>
    </nc>
  </rcc>
  <rcc rId="4923" sId="1" numFmtId="4">
    <oc r="A253">
      <v>241</v>
    </oc>
    <nc r="A253">
      <v>222</v>
    </nc>
  </rcc>
  <rcc rId="4924" sId="1" numFmtId="4">
    <oc r="A252">
      <v>242</v>
    </oc>
    <nc r="A252">
      <v>223</v>
    </nc>
  </rcc>
  <rcc rId="4925" sId="1" numFmtId="4">
    <oc r="A251">
      <v>243</v>
    </oc>
    <nc r="A251">
      <v>224</v>
    </nc>
  </rcc>
  <rcc rId="4926" sId="1" numFmtId="4">
    <oc r="A250">
      <v>244</v>
    </oc>
    <nc r="A250">
      <v>225</v>
    </nc>
  </rcc>
  <rcc rId="4927" sId="1" numFmtId="4">
    <oc r="A249">
      <v>245</v>
    </oc>
    <nc r="A249">
      <v>226</v>
    </nc>
  </rcc>
  <rcc rId="4928" sId="1" numFmtId="4">
    <oc r="A248">
      <v>246</v>
    </oc>
    <nc r="A248">
      <v>227</v>
    </nc>
  </rcc>
  <rcc rId="4929" sId="1" numFmtId="4">
    <oc r="A247">
      <v>247</v>
    </oc>
    <nc r="A247">
      <v>228</v>
    </nc>
  </rcc>
  <rcc rId="4930" sId="1" numFmtId="4">
    <oc r="A246">
      <v>248</v>
    </oc>
    <nc r="A246">
      <v>229</v>
    </nc>
  </rcc>
  <rcc rId="4931" sId="1" numFmtId="4">
    <oc r="A245">
      <v>249</v>
    </oc>
    <nc r="A245">
      <v>230</v>
    </nc>
  </rcc>
  <rcc rId="4932" sId="1" numFmtId="4">
    <oc r="A244">
      <v>250</v>
    </oc>
    <nc r="A244">
      <v>231</v>
    </nc>
  </rcc>
  <rcc rId="4933" sId="1" numFmtId="4">
    <oc r="A243">
      <v>251</v>
    </oc>
    <nc r="A243">
      <v>232</v>
    </nc>
  </rcc>
  <rcc rId="4934" sId="1" numFmtId="4">
    <oc r="A242">
      <v>252</v>
    </oc>
    <nc r="A242">
      <v>233</v>
    </nc>
  </rcc>
  <rcc rId="4935" sId="1" numFmtId="4">
    <oc r="A241">
      <v>253</v>
    </oc>
    <nc r="A241">
      <v>234</v>
    </nc>
  </rcc>
  <rcc rId="4936" sId="1" numFmtId="4">
    <oc r="A240">
      <v>255</v>
    </oc>
    <nc r="A240">
      <v>235</v>
    </nc>
  </rcc>
  <rcc rId="4937" sId="1" numFmtId="4">
    <oc r="A239">
      <v>256</v>
    </oc>
    <nc r="A239">
      <v>236</v>
    </nc>
  </rcc>
  <rcc rId="4938" sId="1" numFmtId="4">
    <oc r="A238">
      <v>257</v>
    </oc>
    <nc r="A238">
      <v>237</v>
    </nc>
  </rcc>
  <rcc rId="4939" sId="1" numFmtId="4">
    <oc r="A237">
      <v>258</v>
    </oc>
    <nc r="A237">
      <v>238</v>
    </nc>
  </rcc>
  <rcc rId="4940" sId="1" numFmtId="4">
    <oc r="A236">
      <v>259</v>
    </oc>
    <nc r="A236">
      <v>239</v>
    </nc>
  </rcc>
  <rcc rId="4941" sId="1" numFmtId="4">
    <oc r="A235">
      <v>260</v>
    </oc>
    <nc r="A235">
      <v>240</v>
    </nc>
  </rcc>
  <rcc rId="4942" sId="1" numFmtId="4">
    <oc r="A234">
      <v>261</v>
    </oc>
    <nc r="A234">
      <v>241</v>
    </nc>
  </rcc>
  <rcc rId="4943" sId="1" numFmtId="4">
    <oc r="A233">
      <v>262</v>
    </oc>
    <nc r="A233">
      <v>242</v>
    </nc>
  </rcc>
  <rcc rId="4944" sId="1" numFmtId="4">
    <oc r="A232">
      <v>263</v>
    </oc>
    <nc r="A232">
      <v>243</v>
    </nc>
  </rcc>
  <rcc rId="4945" sId="1" numFmtId="4">
    <oc r="A231">
      <v>264</v>
    </oc>
    <nc r="A231">
      <v>244</v>
    </nc>
  </rcc>
  <rcc rId="4946" sId="1" numFmtId="4">
    <oc r="A230">
      <v>265</v>
    </oc>
    <nc r="A230">
      <v>245</v>
    </nc>
  </rcc>
  <rcc rId="4947" sId="1" numFmtId="4">
    <oc r="A229">
      <v>266</v>
    </oc>
    <nc r="A229">
      <v>246</v>
    </nc>
  </rcc>
  <rcc rId="4948" sId="1" numFmtId="4">
    <oc r="A228">
      <v>267</v>
    </oc>
    <nc r="A228">
      <v>247</v>
    </nc>
  </rcc>
  <rcc rId="4949" sId="1" numFmtId="4">
    <oc r="A227">
      <v>268</v>
    </oc>
    <nc r="A227">
      <v>248</v>
    </nc>
  </rcc>
  <rcc rId="4950" sId="1" numFmtId="4">
    <oc r="A226">
      <v>269</v>
    </oc>
    <nc r="A226">
      <v>249</v>
    </nc>
  </rcc>
  <rcc rId="4951" sId="1" numFmtId="4">
    <oc r="A225">
      <v>270</v>
    </oc>
    <nc r="A225">
      <v>250</v>
    </nc>
  </rcc>
  <rcc rId="4952" sId="1" numFmtId="4">
    <oc r="A224">
      <v>271</v>
    </oc>
    <nc r="A224">
      <v>251</v>
    </nc>
  </rcc>
  <rcc rId="4953" sId="1" numFmtId="4">
    <oc r="A223">
      <v>272</v>
    </oc>
    <nc r="A223">
      <v>252</v>
    </nc>
  </rcc>
  <rcc rId="4954" sId="1" numFmtId="4">
    <oc r="A222">
      <v>273</v>
    </oc>
    <nc r="A222">
      <v>253</v>
    </nc>
  </rcc>
  <rcc rId="4955" sId="1" numFmtId="4">
    <oc r="A221">
      <v>274</v>
    </oc>
    <nc r="A221">
      <v>254</v>
    </nc>
  </rcc>
  <rcc rId="4956" sId="1" numFmtId="4">
    <oc r="A220">
      <v>275</v>
    </oc>
    <nc r="A220">
      <v>255</v>
    </nc>
  </rcc>
  <rcc rId="4957" sId="1" numFmtId="4">
    <oc r="A219">
      <v>276</v>
    </oc>
    <nc r="A219">
      <v>256</v>
    </nc>
  </rcc>
  <rcc rId="4958" sId="1" numFmtId="4">
    <oc r="A218">
      <v>277</v>
    </oc>
    <nc r="A218">
      <v>257</v>
    </nc>
  </rcc>
  <rcc rId="4959" sId="1" numFmtId="4">
    <oc r="A217">
      <v>278</v>
    </oc>
    <nc r="A217">
      <v>258</v>
    </nc>
  </rcc>
  <rcc rId="4960" sId="1" numFmtId="4">
    <oc r="A216">
      <v>279</v>
    </oc>
    <nc r="A216">
      <v>259</v>
    </nc>
  </rcc>
  <rcc rId="4961" sId="1" numFmtId="4">
    <oc r="A215">
      <v>280</v>
    </oc>
    <nc r="A215">
      <v>260</v>
    </nc>
  </rcc>
  <rcc rId="4962" sId="1" numFmtId="4">
    <oc r="A214">
      <v>281</v>
    </oc>
    <nc r="A214">
      <v>261</v>
    </nc>
  </rcc>
  <rcc rId="4963" sId="1" numFmtId="4">
    <oc r="A213">
      <v>282</v>
    </oc>
    <nc r="A213">
      <v>262</v>
    </nc>
  </rcc>
  <rcc rId="4964" sId="1" numFmtId="4">
    <oc r="A212">
      <v>283</v>
    </oc>
    <nc r="A212">
      <v>263</v>
    </nc>
  </rcc>
  <rcc rId="4965" sId="1" numFmtId="4">
    <oc r="A211">
      <v>284</v>
    </oc>
    <nc r="A211">
      <v>264</v>
    </nc>
  </rcc>
  <rcc rId="4966" sId="1" numFmtId="4">
    <oc r="A210">
      <v>285</v>
    </oc>
    <nc r="A210">
      <v>265</v>
    </nc>
  </rcc>
  <rcc rId="4967" sId="1" numFmtId="4">
    <oc r="A209">
      <v>286</v>
    </oc>
    <nc r="A209">
      <v>266</v>
    </nc>
  </rcc>
  <rcc rId="4968" sId="1" numFmtId="4">
    <oc r="A208">
      <v>287</v>
    </oc>
    <nc r="A208">
      <v>267</v>
    </nc>
  </rcc>
  <rcc rId="4969" sId="1" numFmtId="4">
    <oc r="A207">
      <v>288</v>
    </oc>
    <nc r="A207">
      <v>268</v>
    </nc>
  </rcc>
  <rcc rId="4970" sId="1" numFmtId="4">
    <oc r="A206">
      <v>289</v>
    </oc>
    <nc r="A206">
      <v>269</v>
    </nc>
  </rcc>
  <rcc rId="4971" sId="1" numFmtId="4">
    <oc r="A205">
      <v>290</v>
    </oc>
    <nc r="A205">
      <v>270</v>
    </nc>
  </rcc>
  <rcc rId="4972" sId="1" numFmtId="4">
    <oc r="A204">
      <v>291</v>
    </oc>
    <nc r="A204">
      <v>271</v>
    </nc>
  </rcc>
  <rcc rId="4973" sId="1" numFmtId="4">
    <oc r="A203">
      <v>292</v>
    </oc>
    <nc r="A203">
      <v>272</v>
    </nc>
  </rcc>
  <rcc rId="4974" sId="1">
    <oc r="A301">
      <v>294</v>
    </oc>
    <nc r="A301">
      <v>274</v>
    </nc>
  </rcc>
  <rcc rId="4975" sId="1">
    <oc r="A302">
      <v>295</v>
    </oc>
    <nc r="A302">
      <v>275</v>
    </nc>
  </rcc>
  <rcc rId="4976" sId="1">
    <oc r="A303">
      <v>296</v>
    </oc>
    <nc r="A303">
      <v>276</v>
    </nc>
  </rcc>
  <rcc rId="4977" sId="1">
    <oc r="A304">
      <v>297</v>
    </oc>
    <nc r="A304">
      <v>277</v>
    </nc>
  </rcc>
  <rcc rId="4978" sId="1">
    <oc r="A305">
      <v>299</v>
    </oc>
    <nc r="A305">
      <v>278</v>
    </nc>
  </rcc>
  <rcc rId="4979" sId="1">
    <oc r="A306">
      <v>300</v>
    </oc>
    <nc r="A306">
      <v>279</v>
    </nc>
  </rcc>
  <rcc rId="4980" sId="1">
    <oc r="A307">
      <v>301</v>
    </oc>
    <nc r="A307">
      <v>280</v>
    </nc>
  </rcc>
  <rcc rId="4981" sId="1">
    <oc r="A308">
      <v>302</v>
    </oc>
    <nc r="A308">
      <v>281</v>
    </nc>
  </rcc>
  <rcc rId="4982" sId="1">
    <oc r="A309">
      <v>303</v>
    </oc>
    <nc r="A309">
      <v>282</v>
    </nc>
  </rcc>
  <rcc rId="4983" sId="1">
    <oc r="A310">
      <v>304</v>
    </oc>
    <nc r="A310">
      <v>283</v>
    </nc>
  </rcc>
  <rcc rId="4984" sId="1">
    <oc r="A311">
      <v>305</v>
    </oc>
    <nc r="A311">
      <v>284</v>
    </nc>
  </rcc>
  <rcc rId="4985" sId="1">
    <oc r="A312">
      <v>306</v>
    </oc>
    <nc r="A312">
      <v>285</v>
    </nc>
  </rcc>
  <rcc rId="4986" sId="1">
    <oc r="A313">
      <v>307</v>
    </oc>
    <nc r="A313">
      <v>286</v>
    </nc>
  </rcc>
  <rcc rId="4987" sId="1">
    <oc r="A314">
      <v>308</v>
    </oc>
    <nc r="A314">
      <v>287</v>
    </nc>
  </rcc>
  <rcc rId="4988" sId="1">
    <oc r="A318">
      <v>310</v>
    </oc>
    <nc r="A318">
      <v>289</v>
    </nc>
  </rcc>
  <rcc rId="4989" sId="1">
    <oc r="A319">
      <v>311</v>
    </oc>
    <nc r="A319">
      <v>290</v>
    </nc>
  </rcc>
  <rcc rId="4990" sId="1">
    <oc r="A320">
      <v>312</v>
    </oc>
    <nc r="A320">
      <v>291</v>
    </nc>
  </rcc>
  <rcc rId="4991" sId="1">
    <oc r="A321">
      <v>313</v>
    </oc>
    <nc r="A321">
      <v>292</v>
    </nc>
  </rcc>
  <rcc rId="4992" sId="1">
    <oc r="A322">
      <v>314</v>
    </oc>
    <nc r="A322">
      <v>293</v>
    </nc>
  </rcc>
  <rcc rId="4993" sId="1">
    <oc r="A323">
      <v>315</v>
    </oc>
    <nc r="A323">
      <v>294</v>
    </nc>
  </rcc>
  <rcc rId="4994" sId="1">
    <oc r="A324">
      <v>317</v>
    </oc>
    <nc r="A324">
      <v>295</v>
    </nc>
  </rcc>
  <rcc rId="4995" sId="1">
    <oc r="A325">
      <v>318</v>
    </oc>
    <nc r="A325">
      <v>296</v>
    </nc>
  </rcc>
  <rcc rId="4996" sId="1">
    <oc r="A326">
      <v>319</v>
    </oc>
    <nc r="A326">
      <v>297</v>
    </nc>
  </rcc>
  <rcc rId="4997" sId="1">
    <oc r="A327">
      <v>320</v>
    </oc>
    <nc r="A327">
      <v>298</v>
    </nc>
  </rcc>
  <rcc rId="4998" sId="1">
    <oc r="A328">
      <v>321</v>
    </oc>
    <nc r="A328">
      <v>299</v>
    </nc>
  </rcc>
  <rcc rId="4999" sId="1">
    <oc r="A329">
      <v>322</v>
    </oc>
    <nc r="A329">
      <v>300</v>
    </nc>
  </rcc>
  <rcc rId="5000" sId="1">
    <oc r="A330">
      <v>323</v>
    </oc>
    <nc r="A330">
      <v>301</v>
    </nc>
  </rcc>
  <rcc rId="5001" sId="1">
    <oc r="A331">
      <v>324</v>
    </oc>
    <nc r="A331">
      <v>302</v>
    </nc>
  </rcc>
  <rcc rId="5002" sId="1">
    <oc r="A332">
      <v>325</v>
    </oc>
    <nc r="A332">
      <v>303</v>
    </nc>
  </rcc>
  <rcc rId="5003" sId="1">
    <oc r="A333">
      <v>326</v>
    </oc>
    <nc r="A333">
      <v>304</v>
    </nc>
  </rcc>
  <rcc rId="5004" sId="1">
    <oc r="A334">
      <v>327</v>
    </oc>
    <nc r="A334">
      <v>305</v>
    </nc>
  </rcc>
  <rcc rId="5005" sId="1">
    <oc r="A335">
      <v>328</v>
    </oc>
    <nc r="A335">
      <v>306</v>
    </nc>
  </rcc>
  <rcc rId="5006" sId="1">
    <oc r="A336">
      <v>329</v>
    </oc>
    <nc r="A336">
      <v>307</v>
    </nc>
  </rcc>
  <rcc rId="5007" sId="1">
    <oc r="A337">
      <v>330</v>
    </oc>
    <nc r="A337">
      <v>308</v>
    </nc>
  </rcc>
  <rcc rId="5008" sId="1">
    <oc r="A338">
      <v>331</v>
    </oc>
    <nc r="A338">
      <v>309</v>
    </nc>
  </rcc>
  <rcc rId="5009" sId="1">
    <oc r="A339">
      <v>332</v>
    </oc>
    <nc r="A339">
      <v>310</v>
    </nc>
  </rcc>
  <rcc rId="5010" sId="1">
    <oc r="A340">
      <v>333</v>
    </oc>
    <nc r="A340">
      <v>311</v>
    </nc>
  </rcc>
  <rcc rId="5011" sId="1">
    <oc r="A341">
      <v>334</v>
    </oc>
    <nc r="A341">
      <v>312</v>
    </nc>
  </rcc>
  <rcc rId="5012" sId="1">
    <oc r="A342">
      <v>335</v>
    </oc>
    <nc r="A342">
      <v>313</v>
    </nc>
  </rcc>
  <rcc rId="5013" sId="1">
    <oc r="A343">
      <v>336</v>
    </oc>
    <nc r="A343">
      <v>314</v>
    </nc>
  </rcc>
  <rcc rId="5014" sId="1">
    <oc r="A344">
      <v>337</v>
    </oc>
    <nc r="A344">
      <v>315</v>
    </nc>
  </rcc>
  <rcc rId="5015" sId="1">
    <oc r="A345">
      <v>338</v>
    </oc>
    <nc r="A345">
      <v>316</v>
    </nc>
  </rcc>
  <rcc rId="5016" sId="1">
    <oc r="A346">
      <v>339</v>
    </oc>
    <nc r="A346">
      <v>317</v>
    </nc>
  </rcc>
  <rcc rId="5017" sId="1">
    <oc r="A347">
      <v>340</v>
    </oc>
    <nc r="A347">
      <v>318</v>
    </nc>
  </rcc>
  <rcc rId="5018" sId="1">
    <oc r="A348">
      <v>341</v>
    </oc>
    <nc r="A348">
      <v>319</v>
    </nc>
  </rcc>
  <rcc rId="5019" sId="1">
    <oc r="A349">
      <v>342</v>
    </oc>
    <nc r="A349">
      <v>320</v>
    </nc>
  </rcc>
  <rcc rId="5020" sId="1">
    <oc r="A350">
      <v>343</v>
    </oc>
    <nc r="A350">
      <v>321</v>
    </nc>
  </rcc>
  <rcc rId="5021" sId="1">
    <oc r="A351">
      <v>344</v>
    </oc>
    <nc r="A351">
      <v>322</v>
    </nc>
  </rcc>
  <rcc rId="5022" sId="1">
    <oc r="A352">
      <v>345</v>
    </oc>
    <nc r="A352">
      <v>323</v>
    </nc>
  </rcc>
  <rcc rId="5023" sId="1">
    <oc r="A353">
      <v>346</v>
    </oc>
    <nc r="A353">
      <v>324</v>
    </nc>
  </rcc>
  <rcc rId="5024" sId="1">
    <oc r="A354">
      <v>347</v>
    </oc>
    <nc r="A354">
      <v>325</v>
    </nc>
  </rcc>
  <rcc rId="5025" sId="1">
    <oc r="A355">
      <v>348</v>
    </oc>
    <nc r="A355">
      <v>326</v>
    </nc>
  </rcc>
  <rcc rId="5026" sId="1">
    <oc r="A356">
      <v>349</v>
    </oc>
    <nc r="A356">
      <v>327</v>
    </nc>
  </rcc>
  <rcc rId="5027" sId="1">
    <nc r="A357">
      <v>328</v>
    </nc>
  </rcc>
  <rcc rId="5028" sId="1">
    <oc r="A364">
      <v>352</v>
    </oc>
    <nc r="A364">
      <v>331</v>
    </nc>
  </rcc>
  <rcc rId="5029" sId="1">
    <oc r="A365">
      <v>353</v>
    </oc>
    <nc r="A365">
      <v>332</v>
    </nc>
  </rcc>
  <rcc rId="5030" sId="1">
    <oc r="A366">
      <v>354</v>
    </oc>
    <nc r="A366">
      <v>333</v>
    </nc>
  </rcc>
  <rcc rId="5031" sId="1">
    <oc r="A367">
      <v>355</v>
    </oc>
    <nc r="A367">
      <v>334</v>
    </nc>
  </rcc>
  <rcc rId="5032" sId="1">
    <oc r="A368">
      <v>356</v>
    </oc>
    <nc r="A368">
      <v>335</v>
    </nc>
  </rcc>
  <rcc rId="5033" sId="1">
    <oc r="A369">
      <v>357</v>
    </oc>
    <nc r="A369">
      <v>336</v>
    </nc>
  </rcc>
  <rcc rId="5034" sId="1">
    <oc r="A370">
      <v>358</v>
    </oc>
    <nc r="A370">
      <v>337</v>
    </nc>
  </rcc>
  <rcc rId="5035" sId="1">
    <oc r="A371">
      <v>359</v>
    </oc>
    <nc r="A371">
      <v>338</v>
    </nc>
  </rcc>
  <rcc rId="5036" sId="1">
    <oc r="A372">
      <v>360</v>
    </oc>
    <nc r="A372">
      <v>339</v>
    </nc>
  </rcc>
  <rcc rId="5037" sId="1">
    <oc r="A373">
      <v>361</v>
    </oc>
    <nc r="A373">
      <v>340</v>
    </nc>
  </rcc>
  <rcc rId="5038" sId="1">
    <oc r="A374">
      <v>362</v>
    </oc>
    <nc r="A374">
      <v>341</v>
    </nc>
  </rcc>
  <rcc rId="5039" sId="1">
    <oc r="A375">
      <v>363</v>
    </oc>
    <nc r="A375">
      <v>342</v>
    </nc>
  </rcc>
  <rcc rId="5040" sId="1">
    <oc r="A376">
      <v>364</v>
    </oc>
    <nc r="A376">
      <v>343</v>
    </nc>
  </rcc>
  <rcc rId="5041" sId="1">
    <oc r="A377">
      <v>365</v>
    </oc>
    <nc r="A377">
      <v>344</v>
    </nc>
  </rcc>
  <rcc rId="5042" sId="1">
    <oc r="A378">
      <v>366</v>
    </oc>
    <nc r="A378">
      <v>345</v>
    </nc>
  </rcc>
  <rcc rId="5043" sId="1">
    <oc r="A382">
      <v>368</v>
    </oc>
    <nc r="A382">
      <v>347</v>
    </nc>
  </rcc>
  <rcc rId="5044" sId="1">
    <oc r="A383">
      <v>369</v>
    </oc>
    <nc r="A383">
      <v>348</v>
    </nc>
  </rcc>
  <rcc rId="5045" sId="1">
    <oc r="A384">
      <v>370</v>
    </oc>
    <nc r="A384">
      <v>349</v>
    </nc>
  </rcc>
  <rcc rId="5046" sId="1">
    <oc r="A385">
      <v>371</v>
    </oc>
    <nc r="A385">
      <v>350</v>
    </nc>
  </rcc>
  <rcc rId="5047" sId="1">
    <oc r="A386">
      <v>372</v>
    </oc>
    <nc r="A386">
      <v>351</v>
    </nc>
  </rcc>
  <rcc rId="5048" sId="1">
    <oc r="A387">
      <v>373</v>
    </oc>
    <nc r="A387">
      <v>352</v>
    </nc>
  </rcc>
  <rcc rId="5049" sId="1">
    <oc r="A388">
      <v>374</v>
    </oc>
    <nc r="A388">
      <v>353</v>
    </nc>
  </rcc>
  <rcc rId="5050" sId="1">
    <oc r="A389">
      <v>375</v>
    </oc>
    <nc r="A389">
      <v>354</v>
    </nc>
  </rcc>
  <rcc rId="5051" sId="1">
    <oc r="A390">
      <v>376</v>
    </oc>
    <nc r="A390">
      <v>355</v>
    </nc>
  </rcc>
  <rcc rId="5052" sId="1">
    <oc r="A391">
      <v>377</v>
    </oc>
    <nc r="A391">
      <v>356</v>
    </nc>
  </rcc>
  <rcc rId="5053" sId="1">
    <oc r="A392">
      <v>378</v>
    </oc>
    <nc r="A392">
      <v>357</v>
    </nc>
  </rcc>
  <rcc rId="5054" sId="1">
    <oc r="A393">
      <v>379</v>
    </oc>
    <nc r="A393">
      <v>358</v>
    </nc>
  </rcc>
  <rcc rId="5055" sId="1">
    <oc r="A394">
      <v>380</v>
    </oc>
    <nc r="A394">
      <v>359</v>
    </nc>
  </rcc>
  <rcc rId="5056" sId="1">
    <oc r="A395">
      <v>381</v>
    </oc>
    <nc r="A395">
      <v>360</v>
    </nc>
  </rcc>
  <rcc rId="5057" sId="1">
    <oc r="A396">
      <v>382</v>
    </oc>
    <nc r="A396">
      <v>361</v>
    </nc>
  </rcc>
  <rcc rId="5058" sId="1">
    <oc r="A397">
      <v>383</v>
    </oc>
    <nc r="A397">
      <v>362</v>
    </nc>
  </rcc>
  <rcc rId="5059" sId="1">
    <oc r="A398">
      <v>384</v>
    </oc>
    <nc r="A398">
      <v>363</v>
    </nc>
  </rcc>
  <rcc rId="5060" sId="1">
    <oc r="A400">
      <v>385</v>
    </oc>
    <nc r="A400">
      <v>364</v>
    </nc>
  </rcc>
  <rcc rId="5061" sId="1">
    <oc r="A399">
      <v>386</v>
    </oc>
    <nc r="A399">
      <v>365</v>
    </nc>
  </rcc>
  <rcc rId="5062" sId="1">
    <oc r="A405">
      <v>389</v>
    </oc>
    <nc r="A405">
      <v>368</v>
    </nc>
  </rcc>
  <rcc rId="5063" sId="1">
    <oc r="A406">
      <v>390</v>
    </oc>
    <nc r="A406">
      <v>369</v>
    </nc>
  </rcc>
  <rcc rId="5064" sId="1">
    <oc r="A407">
      <v>391</v>
    </oc>
    <nc r="A407">
      <v>370</v>
    </nc>
  </rcc>
  <rcc rId="5065" sId="1">
    <oc r="A408">
      <v>392</v>
    </oc>
    <nc r="A408">
      <v>371</v>
    </nc>
  </rcc>
  <rcc rId="5066" sId="1">
    <oc r="A409">
      <v>393</v>
    </oc>
    <nc r="A409">
      <v>372</v>
    </nc>
  </rcc>
  <rcc rId="5067" sId="1">
    <oc r="A410">
      <v>394</v>
    </oc>
    <nc r="A410">
      <v>373</v>
    </nc>
  </rcc>
  <rcc rId="5068" sId="1">
    <oc r="A411">
      <v>395</v>
    </oc>
    <nc r="A411">
      <v>374</v>
    </nc>
  </rcc>
  <rcc rId="5069" sId="1">
    <oc r="A412">
      <v>396</v>
    </oc>
    <nc r="A412">
      <v>375</v>
    </nc>
  </rcc>
  <rcc rId="5070" sId="1">
    <oc r="A413">
      <v>397</v>
    </oc>
    <nc r="A413">
      <v>376</v>
    </nc>
  </rcc>
  <rcc rId="5071" sId="1">
    <oc r="A414">
      <v>398</v>
    </oc>
    <nc r="A414">
      <v>377</v>
    </nc>
  </rcc>
  <rcc rId="5072" sId="1">
    <oc r="A415">
      <v>399</v>
    </oc>
    <nc r="A415">
      <v>378</v>
    </nc>
  </rcc>
  <rcc rId="5073" sId="1">
    <oc r="A416">
      <v>400</v>
    </oc>
    <nc r="A416">
      <v>379</v>
    </nc>
  </rcc>
  <rcc rId="5074" sId="1">
    <oc r="A417">
      <v>401</v>
    </oc>
    <nc r="A417">
      <v>380</v>
    </nc>
  </rcc>
  <rcc rId="5075" sId="1">
    <oc r="A418">
      <v>402</v>
    </oc>
    <nc r="A418">
      <v>381</v>
    </nc>
  </rcc>
  <rcc rId="5076" sId="1">
    <oc r="A422">
      <v>404</v>
    </oc>
    <nc r="A422">
      <v>383</v>
    </nc>
  </rcc>
  <rcc rId="5077" sId="1">
    <oc r="A423">
      <v>405</v>
    </oc>
    <nc r="A423">
      <v>384</v>
    </nc>
  </rcc>
  <rcc rId="5078" sId="1">
    <oc r="A424">
      <v>406</v>
    </oc>
    <nc r="A424">
      <v>385</v>
    </nc>
  </rcc>
  <rcc rId="5079" sId="1">
    <oc r="A425">
      <v>407</v>
    </oc>
    <nc r="A425">
      <v>386</v>
    </nc>
  </rcc>
  <rcc rId="5080" sId="1">
    <oc r="A426">
      <v>408</v>
    </oc>
    <nc r="A426">
      <v>387</v>
    </nc>
  </rcc>
  <rcc rId="5081" sId="1">
    <oc r="A427">
      <v>409</v>
    </oc>
    <nc r="A427">
      <v>388</v>
    </nc>
  </rcc>
  <rcc rId="5082" sId="1">
    <oc r="A428">
      <v>410</v>
    </oc>
    <nc r="A428">
      <v>389</v>
    </nc>
  </rcc>
  <rcc rId="5083" sId="1">
    <oc r="A429">
      <v>411</v>
    </oc>
    <nc r="A429">
      <v>390</v>
    </nc>
  </rcc>
  <rcc rId="5084" sId="1">
    <oc r="A430">
      <v>412</v>
    </oc>
    <nc r="A430">
      <v>391</v>
    </nc>
  </rcc>
  <rcc rId="5085" sId="1">
    <oc r="A431">
      <v>413</v>
    </oc>
    <nc r="A431">
      <v>392</v>
    </nc>
  </rcc>
  <rcc rId="5086" sId="1">
    <oc r="A432">
      <v>414</v>
    </oc>
    <nc r="A432">
      <v>393</v>
    </nc>
  </rcc>
  <rcc rId="5087" sId="1">
    <oc r="A433">
      <v>415</v>
    </oc>
    <nc r="A433">
      <v>394</v>
    </nc>
  </rcc>
  <rcc rId="5088" sId="1">
    <oc r="A434">
      <v>416</v>
    </oc>
    <nc r="A434">
      <v>395</v>
    </nc>
  </rcc>
  <rcc rId="5089" sId="1">
    <oc r="A435">
      <v>417</v>
    </oc>
    <nc r="A435">
      <v>396</v>
    </nc>
  </rcc>
  <rcc rId="5090" sId="1">
    <oc r="A436">
      <v>418</v>
    </oc>
    <nc r="A436">
      <v>397</v>
    </nc>
  </rcc>
  <rcc rId="5091" sId="1">
    <oc r="A437">
      <v>419</v>
    </oc>
    <nc r="A437">
      <v>398</v>
    </nc>
  </rcc>
  <rcc rId="5092" sId="1">
    <oc r="A438">
      <v>420</v>
    </oc>
    <nc r="A438">
      <v>399</v>
    </nc>
  </rcc>
  <rcc rId="5093" sId="1">
    <oc r="A439">
      <v>421</v>
    </oc>
    <nc r="A439">
      <v>400</v>
    </nc>
  </rcc>
  <rcc rId="5094" sId="1">
    <oc r="A440">
      <v>422</v>
    </oc>
    <nc r="A440">
      <v>401</v>
    </nc>
  </rcc>
  <rcc rId="5095" sId="1">
    <oc r="A441">
      <v>423</v>
    </oc>
    <nc r="A441">
      <v>402</v>
    </nc>
  </rcc>
  <rcc rId="5096" sId="1">
    <oc r="A442">
      <v>424</v>
    </oc>
    <nc r="A442">
      <v>403</v>
    </nc>
  </rcc>
  <rcc rId="5097" sId="1">
    <oc r="A443">
      <v>425</v>
    </oc>
    <nc r="A443">
      <v>404</v>
    </nc>
  </rcc>
  <rcc rId="5098" sId="1">
    <oc r="A444">
      <v>426</v>
    </oc>
    <nc r="A444">
      <v>405</v>
    </nc>
  </rcc>
  <rcc rId="5099" sId="1">
    <oc r="A445">
      <v>427</v>
    </oc>
    <nc r="A445">
      <v>406</v>
    </nc>
  </rcc>
  <rcc rId="5100" sId="1">
    <oc r="A446">
      <v>428</v>
    </oc>
    <nc r="A446">
      <v>407</v>
    </nc>
  </rcc>
  <rcc rId="5101" sId="1">
    <oc r="A447">
      <v>429</v>
    </oc>
    <nc r="A447">
      <v>408</v>
    </nc>
  </rcc>
  <rcc rId="5102" sId="1">
    <oc r="A448">
      <v>430</v>
    </oc>
    <nc r="A448">
      <v>409</v>
    </nc>
  </rcc>
  <rcc rId="5103" sId="1">
    <oc r="A449">
      <v>431</v>
    </oc>
    <nc r="A449">
      <v>410</v>
    </nc>
  </rcc>
  <rcc rId="5104" sId="1">
    <oc r="A450">
      <v>432</v>
    </oc>
    <nc r="A450">
      <v>411</v>
    </nc>
  </rcc>
  <rcc rId="5105" sId="1">
    <oc r="A451">
      <v>433</v>
    </oc>
    <nc r="A451">
      <v>412</v>
    </nc>
  </rcc>
  <rcc rId="5106" sId="1">
    <oc r="A452">
      <v>434</v>
    </oc>
    <nc r="A452">
      <v>413</v>
    </nc>
  </rcc>
  <rcc rId="5107" sId="1">
    <oc r="A453">
      <v>435</v>
    </oc>
    <nc r="A453">
      <v>414</v>
    </nc>
  </rcc>
  <rcc rId="5108" sId="1">
    <oc r="A454">
      <v>436</v>
    </oc>
    <nc r="A454">
      <v>415</v>
    </nc>
  </rcc>
  <rcc rId="5109" sId="1">
    <oc r="A455">
      <v>437</v>
    </oc>
    <nc r="A455">
      <v>416</v>
    </nc>
  </rcc>
  <rcc rId="5110" sId="1">
    <oc r="A456">
      <v>438</v>
    </oc>
    <nc r="A456">
      <v>417</v>
    </nc>
  </rcc>
  <rcc rId="5111" sId="1">
    <oc r="A457">
      <v>439</v>
    </oc>
    <nc r="A457">
      <v>418</v>
    </nc>
  </rcc>
  <rcc rId="5112" sId="1">
    <oc r="A458">
      <v>440</v>
    </oc>
    <nc r="A458">
      <v>419</v>
    </nc>
  </rcc>
  <rcc rId="5113" sId="1">
    <oc r="A459">
      <v>441</v>
    </oc>
    <nc r="A459">
      <v>420</v>
    </nc>
  </rcc>
  <rcc rId="5114" sId="1">
    <oc r="A460">
      <v>442</v>
    </oc>
    <nc r="A460">
      <v>421</v>
    </nc>
  </rcc>
  <rcc rId="5115" sId="1">
    <oc r="A461">
      <v>443</v>
    </oc>
    <nc r="A461">
      <v>422</v>
    </nc>
  </rcc>
  <rcc rId="5116" sId="1">
    <oc r="A462">
      <v>444</v>
    </oc>
    <nc r="A462">
      <v>423</v>
    </nc>
  </rcc>
  <rcc rId="5117" sId="1">
    <oc r="A463">
      <v>445</v>
    </oc>
    <nc r="A463">
      <v>424</v>
    </nc>
  </rcc>
  <rcc rId="5118" sId="1">
    <oc r="A464">
      <v>446</v>
    </oc>
    <nc r="A464">
      <v>425</v>
    </nc>
  </rcc>
  <rcc rId="5119" sId="1">
    <oc r="A467">
      <v>447</v>
    </oc>
    <nc r="A467">
      <v>426</v>
    </nc>
  </rcc>
  <rcc rId="5120" sId="1">
    <oc r="A468">
      <v>448</v>
    </oc>
    <nc r="A468">
      <v>427</v>
    </nc>
  </rcc>
  <rcc rId="5121" sId="1">
    <oc r="A469">
      <v>449</v>
    </oc>
    <nc r="A469">
      <v>428</v>
    </nc>
  </rcc>
  <rcc rId="5122" sId="1">
    <oc r="A470">
      <v>450</v>
    </oc>
    <nc r="A470">
      <v>429</v>
    </nc>
  </rcc>
  <rcc rId="5123" sId="1">
    <oc r="A465">
      <v>451</v>
    </oc>
    <nc r="A465">
      <v>430</v>
    </nc>
  </rcc>
  <rcc rId="5124" sId="1">
    <oc r="A466">
      <v>452</v>
    </oc>
    <nc r="A466">
      <v>431</v>
    </nc>
  </rcc>
  <rcc rId="5125" sId="1">
    <oc r="A471">
      <v>453</v>
    </oc>
    <nc r="A471">
      <v>432</v>
    </nc>
  </rcc>
  <rcc rId="5126" sId="1">
    <oc r="A472">
      <v>454</v>
    </oc>
    <nc r="A472">
      <v>433</v>
    </nc>
  </rcc>
  <rcc rId="5127" sId="1">
    <oc r="A473">
      <v>455</v>
    </oc>
    <nc r="A473">
      <v>434</v>
    </nc>
  </rcc>
  <rcc rId="5128" sId="1">
    <oc r="A474">
      <v>456</v>
    </oc>
    <nc r="A474">
      <v>435</v>
    </nc>
  </rcc>
  <rcc rId="5129" sId="1">
    <oc r="A475">
      <v>457</v>
    </oc>
    <nc r="A475">
      <v>436</v>
    </nc>
  </rcc>
  <rcc rId="5130" sId="1">
    <oc r="A476">
      <v>458</v>
    </oc>
    <nc r="A476">
      <v>437</v>
    </nc>
  </rcc>
  <rcc rId="5131" sId="1">
    <oc r="A477">
      <v>459</v>
    </oc>
    <nc r="A477">
      <v>438</v>
    </nc>
  </rcc>
  <rcc rId="5132" sId="1">
    <oc r="A478">
      <v>460</v>
    </oc>
    <nc r="A478">
      <v>439</v>
    </nc>
  </rcc>
  <rcc rId="5133" sId="1">
    <oc r="A479">
      <v>461</v>
    </oc>
    <nc r="A479">
      <v>440</v>
    </nc>
  </rcc>
  <rcc rId="5134" sId="1">
    <oc r="A480">
      <v>462</v>
    </oc>
    <nc r="A480">
      <v>441</v>
    </nc>
  </rcc>
  <rcc rId="5135" sId="1">
    <oc r="A481">
      <v>463</v>
    </oc>
    <nc r="A481">
      <v>442</v>
    </nc>
  </rcc>
  <rcc rId="5136" sId="1">
    <oc r="A488">
      <v>464</v>
    </oc>
    <nc r="A488">
      <v>443</v>
    </nc>
  </rcc>
  <rcc rId="5137" sId="1">
    <oc r="A482">
      <v>466</v>
    </oc>
    <nc r="A482">
      <v>444</v>
    </nc>
  </rcc>
  <rcc rId="5138" sId="1">
    <oc r="A483">
      <v>467</v>
    </oc>
    <nc r="A483">
      <v>445</v>
    </nc>
  </rcc>
  <rcc rId="5139" sId="1">
    <oc r="A484">
      <v>468</v>
    </oc>
    <nc r="A484">
      <v>446</v>
    </nc>
  </rcc>
  <rcc rId="5140" sId="1">
    <oc r="A485">
      <v>469</v>
    </oc>
    <nc r="A485">
      <v>447</v>
    </nc>
  </rcc>
  <rcc rId="5141" sId="1">
    <oc r="A486">
      <v>470</v>
    </oc>
    <nc r="A486">
      <v>448</v>
    </nc>
  </rcc>
  <rcc rId="5142" sId="1">
    <oc r="A487">
      <v>471</v>
    </oc>
    <nc r="A487">
      <v>449</v>
    </nc>
  </rcc>
  <rcc rId="5143" sId="1">
    <oc r="A489">
      <v>472</v>
    </oc>
    <nc r="A489">
      <v>450</v>
    </nc>
  </rcc>
  <rcc rId="5144" sId="1">
    <oc r="A490">
      <v>473</v>
    </oc>
    <nc r="A490">
      <v>451</v>
    </nc>
  </rcc>
  <rcc rId="5145" sId="1">
    <oc r="A491">
      <v>474</v>
    </oc>
    <nc r="A491">
      <v>452</v>
    </nc>
  </rcc>
  <rcc rId="5146" sId="1">
    <oc r="A492">
      <v>475</v>
    </oc>
    <nc r="A492">
      <v>453</v>
    </nc>
  </rcc>
  <rcc rId="5147" sId="1">
    <oc r="A493">
      <v>476</v>
    </oc>
    <nc r="A493">
      <v>454</v>
    </nc>
  </rcc>
  <rcc rId="5148" sId="1">
    <oc r="A494">
      <v>477</v>
    </oc>
    <nc r="A494">
      <v>455</v>
    </nc>
  </rcc>
  <rcc rId="5149" sId="1">
    <oc r="A495">
      <v>478</v>
    </oc>
    <nc r="A495">
      <v>456</v>
    </nc>
  </rcc>
  <rcc rId="5150" sId="1">
    <oc r="A496">
      <v>479</v>
    </oc>
    <nc r="A496">
      <v>457</v>
    </nc>
  </rcc>
  <rcc rId="5151" sId="1">
    <oc r="A497">
      <v>480</v>
    </oc>
    <nc r="A497">
      <v>458</v>
    </nc>
  </rcc>
  <rcc rId="5152" sId="1">
    <oc r="A498">
      <v>481</v>
    </oc>
    <nc r="A498">
      <v>459</v>
    </nc>
  </rcc>
  <rcc rId="5153" sId="1">
    <oc r="A499">
      <v>482</v>
    </oc>
    <nc r="A499">
      <v>460</v>
    </nc>
  </rcc>
  <rcc rId="5154" sId="1">
    <oc r="A500">
      <v>483</v>
    </oc>
    <nc r="A500">
      <v>461</v>
    </nc>
  </rcc>
  <rcc rId="5155" sId="1">
    <oc r="A501">
      <v>484</v>
    </oc>
    <nc r="A501">
      <v>462</v>
    </nc>
  </rcc>
  <rcc rId="5156" sId="1">
    <oc r="A502">
      <v>485</v>
    </oc>
    <nc r="A502">
      <v>463</v>
    </nc>
  </rcc>
  <rcc rId="5157" sId="1">
    <oc r="A503">
      <v>486</v>
    </oc>
    <nc r="A503">
      <v>464</v>
    </nc>
  </rcc>
  <rcc rId="5158" sId="1">
    <oc r="A504">
      <v>487</v>
    </oc>
    <nc r="A504">
      <v>465</v>
    </nc>
  </rcc>
  <rcc rId="5159" sId="1">
    <oc r="A505">
      <v>488</v>
    </oc>
    <nc r="A505">
      <v>466</v>
    </nc>
  </rcc>
  <rcc rId="5160" sId="1">
    <oc r="A506">
      <v>489</v>
    </oc>
    <nc r="A506">
      <v>467</v>
    </nc>
  </rcc>
  <rcc rId="5161" sId="1">
    <oc r="A507">
      <v>490</v>
    </oc>
    <nc r="A507">
      <v>468</v>
    </nc>
  </rcc>
  <rcc rId="5162" sId="1">
    <oc r="A508">
      <v>491</v>
    </oc>
    <nc r="A508">
      <v>469</v>
    </nc>
  </rcc>
  <rcc rId="5163" sId="1">
    <oc r="A509">
      <v>492</v>
    </oc>
    <nc r="A509">
      <v>470</v>
    </nc>
  </rcc>
  <rcc rId="5164" sId="1">
    <oc r="A510">
      <v>493</v>
    </oc>
    <nc r="A510">
      <v>471</v>
    </nc>
  </rcc>
  <rcc rId="5165" sId="1">
    <oc r="A511">
      <v>494</v>
    </oc>
    <nc r="A511">
      <v>472</v>
    </nc>
  </rcc>
  <rcc rId="5166" sId="1">
    <oc r="A512">
      <v>495</v>
    </oc>
    <nc r="A512">
      <v>473</v>
    </nc>
  </rcc>
  <rcc rId="5167" sId="1">
    <oc r="A513">
      <v>496</v>
    </oc>
    <nc r="A513">
      <v>474</v>
    </nc>
  </rcc>
  <rcc rId="5168" sId="1">
    <oc r="A514">
      <v>497</v>
    </oc>
    <nc r="A514">
      <v>475</v>
    </nc>
  </rcc>
  <rcc rId="5169" sId="1">
    <oc r="A515">
      <v>498</v>
    </oc>
    <nc r="A515">
      <v>476</v>
    </nc>
  </rcc>
  <rcc rId="5170" sId="1">
    <oc r="A516">
      <v>500</v>
    </oc>
    <nc r="A516">
      <v>477</v>
    </nc>
  </rcc>
  <rcc rId="5171" sId="1">
    <oc r="A517">
      <v>501</v>
    </oc>
    <nc r="A517">
      <v>478</v>
    </nc>
  </rcc>
  <rcc rId="5172" sId="1">
    <oc r="A518">
      <v>502</v>
    </oc>
    <nc r="A518">
      <v>479</v>
    </nc>
  </rcc>
  <rcc rId="5173" sId="1">
    <oc r="A519">
      <v>503</v>
    </oc>
    <nc r="A519">
      <v>480</v>
    </nc>
  </rcc>
  <rcc rId="5174" sId="1">
    <oc r="A520">
      <v>504</v>
    </oc>
    <nc r="A520">
      <v>481</v>
    </nc>
  </rcc>
  <rcc rId="5175" sId="1">
    <oc r="A521">
      <v>505</v>
    </oc>
    <nc r="A521">
      <v>482</v>
    </nc>
  </rcc>
  <rcc rId="5176" sId="1">
    <oc r="A522">
      <v>506</v>
    </oc>
    <nc r="A522">
      <v>483</v>
    </nc>
  </rcc>
  <rcc rId="5177" sId="1">
    <oc r="A523">
      <v>507</v>
    </oc>
    <nc r="A523">
      <v>484</v>
    </nc>
  </rcc>
  <rcc rId="5178" sId="1">
    <oc r="A524">
      <v>508</v>
    </oc>
    <nc r="A524">
      <v>485</v>
    </nc>
  </rcc>
  <rcc rId="5179" sId="1">
    <oc r="A525">
      <v>509</v>
    </oc>
    <nc r="A525">
      <v>486</v>
    </nc>
  </rcc>
  <rcc rId="5180" sId="1">
    <oc r="A526">
      <v>510</v>
    </oc>
    <nc r="A526">
      <v>487</v>
    </nc>
  </rcc>
  <rcc rId="5181" sId="1">
    <oc r="A527">
      <v>511</v>
    </oc>
    <nc r="A527">
      <v>488</v>
    </nc>
  </rcc>
  <rcc rId="5182" sId="1">
    <oc r="A528">
      <v>512</v>
    </oc>
    <nc r="A528">
      <v>489</v>
    </nc>
  </rcc>
  <rcc rId="5183" sId="1">
    <oc r="A529">
      <v>513</v>
    </oc>
    <nc r="A529">
      <v>490</v>
    </nc>
  </rcc>
  <rcc rId="5184" sId="1">
    <oc r="A530">
      <v>514</v>
    </oc>
    <nc r="A530">
      <v>491</v>
    </nc>
  </rcc>
  <rcc rId="5185" sId="1">
    <oc r="A531">
      <v>515</v>
    </oc>
    <nc r="A531">
      <v>492</v>
    </nc>
  </rcc>
  <rcc rId="5186" sId="1">
    <oc r="A532">
      <v>516</v>
    </oc>
    <nc r="A532">
      <v>493</v>
    </nc>
  </rcc>
  <rcc rId="5187" sId="1">
    <oc r="A533">
      <v>517</v>
    </oc>
    <nc r="A533">
      <v>494</v>
    </nc>
  </rcc>
  <rcc rId="5188" sId="1">
    <oc r="A534">
      <v>518</v>
    </oc>
    <nc r="A534">
      <v>495</v>
    </nc>
  </rcc>
  <rcc rId="5189" sId="1">
    <oc r="A535">
      <v>519</v>
    </oc>
    <nc r="A535">
      <v>496</v>
    </nc>
  </rcc>
  <rcc rId="5190" sId="1">
    <oc r="A536">
      <v>520</v>
    </oc>
    <nc r="A536">
      <v>497</v>
    </nc>
  </rcc>
  <rcc rId="5191" sId="1">
    <oc r="A537">
      <v>521</v>
    </oc>
    <nc r="A537">
      <v>498</v>
    </nc>
  </rcc>
  <rcc rId="5192" sId="1">
    <oc r="A538">
      <v>522</v>
    </oc>
    <nc r="A538">
      <v>499</v>
    </nc>
  </rcc>
  <rcc rId="5193" sId="1">
    <oc r="A539">
      <v>523</v>
    </oc>
    <nc r="A539">
      <v>500</v>
    </nc>
  </rcc>
  <rcc rId="5194" sId="1">
    <oc r="A540">
      <v>524</v>
    </oc>
    <nc r="A540">
      <v>501</v>
    </nc>
  </rcc>
  <rcc rId="5195" sId="1">
    <oc r="A541">
      <v>525</v>
    </oc>
    <nc r="A541">
      <v>502</v>
    </nc>
  </rcc>
  <rcc rId="5196" sId="1">
    <oc r="A542">
      <v>526</v>
    </oc>
    <nc r="A542">
      <v>503</v>
    </nc>
  </rcc>
  <rcc rId="5197" sId="1">
    <oc r="A543">
      <v>527</v>
    </oc>
    <nc r="A543">
      <v>504</v>
    </nc>
  </rcc>
  <rcc rId="5198" sId="1">
    <oc r="A544">
      <v>528</v>
    </oc>
    <nc r="A544">
      <v>505</v>
    </nc>
  </rcc>
  <rcc rId="5199" sId="1">
    <oc r="A545">
      <v>529</v>
    </oc>
    <nc r="A545">
      <v>506</v>
    </nc>
  </rcc>
  <rcc rId="5200" sId="1">
    <oc r="A546">
      <v>530</v>
    </oc>
    <nc r="A546">
      <v>507</v>
    </nc>
  </rcc>
  <rcc rId="5201" sId="1">
    <oc r="A547">
      <v>531</v>
    </oc>
    <nc r="A547">
      <v>508</v>
    </nc>
  </rcc>
  <rcc rId="5202" sId="1">
    <oc r="A548">
      <v>532</v>
    </oc>
    <nc r="A548">
      <v>509</v>
    </nc>
  </rcc>
  <rcc rId="5203" sId="1">
    <oc r="A549">
      <v>533</v>
    </oc>
    <nc r="A549">
      <v>510</v>
    </nc>
  </rcc>
  <rcc rId="5204" sId="1">
    <oc r="A550">
      <v>534</v>
    </oc>
    <nc r="A550">
      <v>511</v>
    </nc>
  </rcc>
  <rcc rId="5205" sId="1">
    <oc r="A551">
      <v>535</v>
    </oc>
    <nc r="A551">
      <v>512</v>
    </nc>
  </rcc>
  <rcc rId="5206" sId="1">
    <oc r="A552">
      <v>536</v>
    </oc>
    <nc r="A552">
      <v>513</v>
    </nc>
  </rcc>
  <rcc rId="5207" sId="1">
    <oc r="A553">
      <v>537</v>
    </oc>
    <nc r="A553">
      <v>514</v>
    </nc>
  </rcc>
  <rcc rId="5208" sId="1">
    <oc r="A554">
      <v>538</v>
    </oc>
    <nc r="A554">
      <v>515</v>
    </nc>
  </rcc>
  <rcc rId="5209" sId="1">
    <oc r="A555">
      <v>539</v>
    </oc>
    <nc r="A555">
      <v>516</v>
    </nc>
  </rcc>
  <rcc rId="5210" sId="1">
    <oc r="A556">
      <v>540</v>
    </oc>
    <nc r="A556">
      <v>517</v>
    </nc>
  </rcc>
  <rcc rId="5211" sId="1">
    <oc r="A557">
      <v>541</v>
    </oc>
    <nc r="A557">
      <v>518</v>
    </nc>
  </rcc>
  <rcc rId="5212" sId="1">
    <oc r="A558">
      <v>542</v>
    </oc>
    <nc r="A558">
      <v>519</v>
    </nc>
  </rcc>
  <rcc rId="5213" sId="1">
    <oc r="A559">
      <v>543</v>
    </oc>
    <nc r="A559">
      <v>520</v>
    </nc>
  </rcc>
  <rcc rId="5214" sId="1">
    <oc r="A560">
      <v>544</v>
    </oc>
    <nc r="A560">
      <v>521</v>
    </nc>
  </rcc>
  <rcc rId="5215" sId="1">
    <oc r="A561">
      <v>545</v>
    </oc>
    <nc r="A561">
      <v>522</v>
    </nc>
  </rcc>
  <rcc rId="5216" sId="1">
    <oc r="A562">
      <v>546</v>
    </oc>
    <nc r="A562">
      <v>523</v>
    </nc>
  </rcc>
  <rcc rId="5217" sId="1">
    <oc r="A563">
      <v>547</v>
    </oc>
    <nc r="A563">
      <v>524</v>
    </nc>
  </rcc>
  <rcc rId="5218" sId="1">
    <oc r="A564">
      <v>548</v>
    </oc>
    <nc r="A564">
      <v>525</v>
    </nc>
  </rcc>
  <rcc rId="5219" sId="1">
    <oc r="A565">
      <v>549</v>
    </oc>
    <nc r="A565">
      <v>526</v>
    </nc>
  </rcc>
  <rcc rId="5220" sId="1">
    <oc r="A566">
      <v>550</v>
    </oc>
    <nc r="A566">
      <v>527</v>
    </nc>
  </rcc>
  <rcc rId="5221" sId="1">
    <oc r="A567">
      <v>551</v>
    </oc>
    <nc r="A567">
      <v>528</v>
    </nc>
  </rcc>
  <rcc rId="5222" sId="1">
    <oc r="A568">
      <v>552</v>
    </oc>
    <nc r="A568">
      <v>529</v>
    </nc>
  </rcc>
  <rcc rId="5223" sId="1">
    <oc r="A569">
      <v>553</v>
    </oc>
    <nc r="A569">
      <v>530</v>
    </nc>
  </rcc>
  <rcc rId="5224" sId="1">
    <oc r="A570">
      <v>554</v>
    </oc>
    <nc r="A570">
      <v>531</v>
    </nc>
  </rcc>
  <rcc rId="5225" sId="1">
    <oc r="A571">
      <v>555</v>
    </oc>
    <nc r="A571">
      <v>532</v>
    </nc>
  </rcc>
  <rcc rId="5226" sId="1">
    <oc r="A572">
      <v>556</v>
    </oc>
    <nc r="A572">
      <v>533</v>
    </nc>
  </rcc>
  <rcc rId="5227" sId="1">
    <oc r="A573">
      <v>557</v>
    </oc>
    <nc r="A573">
      <v>534</v>
    </nc>
  </rcc>
  <rcc rId="5228" sId="1">
    <oc r="A574">
      <v>558</v>
    </oc>
    <nc r="A574">
      <v>535</v>
    </nc>
  </rcc>
  <rcc rId="5229" sId="1">
    <oc r="A575">
      <v>559</v>
    </oc>
    <nc r="A575">
      <v>536</v>
    </nc>
  </rcc>
  <rcc rId="5230" sId="1">
    <oc r="A576">
      <v>560</v>
    </oc>
    <nc r="A576">
      <v>537</v>
    </nc>
  </rcc>
  <rcc rId="5231" sId="1">
    <oc r="A577">
      <v>561</v>
    </oc>
    <nc r="A577">
      <v>538</v>
    </nc>
  </rcc>
  <rcc rId="5232" sId="1">
    <oc r="A579">
      <v>562</v>
    </oc>
    <nc r="A579">
      <v>539</v>
    </nc>
  </rcc>
  <rcc rId="5233" sId="1">
    <oc r="A580">
      <v>563</v>
    </oc>
    <nc r="A580">
      <v>540</v>
    </nc>
  </rcc>
  <rcc rId="5234" sId="1">
    <oc r="A578">
      <v>564</v>
    </oc>
    <nc r="A578">
      <v>541</v>
    </nc>
  </rcc>
  <rcc rId="5235" sId="1">
    <oc r="A581">
      <v>565</v>
    </oc>
    <nc r="A581">
      <v>542</v>
    </nc>
  </rcc>
  <rcc rId="5236" sId="1">
    <oc r="A582">
      <v>566</v>
    </oc>
    <nc r="A582">
      <v>543</v>
    </nc>
  </rcc>
  <rcc rId="5237" sId="1">
    <oc r="A583">
      <v>567</v>
    </oc>
    <nc r="A583">
      <v>544</v>
    </nc>
  </rcc>
  <rcc rId="5238" sId="1">
    <oc r="A584">
      <v>568</v>
    </oc>
    <nc r="A584">
      <v>545</v>
    </nc>
  </rcc>
  <rcc rId="5239" sId="1">
    <oc r="A585">
      <v>569</v>
    </oc>
    <nc r="A585">
      <v>546</v>
    </nc>
  </rcc>
  <rcc rId="5240" sId="1">
    <oc r="A586">
      <v>570</v>
    </oc>
    <nc r="A586">
      <v>547</v>
    </nc>
  </rcc>
  <rcc rId="5241" sId="1">
    <oc r="A587">
      <v>571</v>
    </oc>
    <nc r="A587">
      <v>548</v>
    </nc>
  </rcc>
  <rcc rId="5242" sId="1">
    <oc r="A588">
      <v>572</v>
    </oc>
    <nc r="A588">
      <v>549</v>
    </nc>
  </rcc>
  <rcc rId="5243" sId="1">
    <oc r="A589">
      <v>573</v>
    </oc>
    <nc r="A589">
      <v>550</v>
    </nc>
  </rcc>
  <rcc rId="5244" sId="1">
    <oc r="A590">
      <v>574</v>
    </oc>
    <nc r="A590">
      <v>551</v>
    </nc>
  </rcc>
  <rcc rId="5245" sId="1">
    <oc r="A591">
      <v>575</v>
    </oc>
    <nc r="A591">
      <v>552</v>
    </nc>
  </rcc>
  <rcc rId="5246" sId="1">
    <oc r="A592">
      <v>576</v>
    </oc>
    <nc r="A592">
      <v>553</v>
    </nc>
  </rcc>
  <rcc rId="5247" sId="1">
    <oc r="A593">
      <v>577</v>
    </oc>
    <nc r="A593">
      <v>554</v>
    </nc>
  </rcc>
  <rcc rId="5248" sId="1">
    <oc r="A594">
      <v>578</v>
    </oc>
    <nc r="A594">
      <v>555</v>
    </nc>
  </rcc>
  <rcc rId="5249" sId="1">
    <oc r="A595">
      <v>579</v>
    </oc>
    <nc r="A595">
      <v>556</v>
    </nc>
  </rcc>
  <rcc rId="5250" sId="1">
    <oc r="A596">
      <v>580</v>
    </oc>
    <nc r="A596">
      <v>557</v>
    </nc>
  </rcc>
  <rcc rId="5251" sId="1">
    <oc r="A600">
      <v>582</v>
    </oc>
    <nc r="A600">
      <v>559</v>
    </nc>
  </rcc>
  <rcc rId="5252" sId="1">
    <oc r="A601">
      <v>583</v>
    </oc>
    <nc r="A601">
      <v>560</v>
    </nc>
  </rcc>
  <rcc rId="5253" sId="1">
    <oc r="A602">
      <v>584</v>
    </oc>
    <nc r="A602">
      <v>561</v>
    </nc>
  </rcc>
  <rcc rId="5254" sId="1">
    <oc r="A603">
      <v>585</v>
    </oc>
    <nc r="A603">
      <v>562</v>
    </nc>
  </rcc>
  <rcc rId="5255" sId="1">
    <oc r="A604">
      <v>586</v>
    </oc>
    <nc r="A604">
      <v>563</v>
    </nc>
  </rcc>
  <rcc rId="5256" sId="1">
    <oc r="A605">
      <v>587</v>
    </oc>
    <nc r="A605">
      <v>564</v>
    </nc>
  </rcc>
  <rcc rId="5257" sId="1">
    <oc r="A606">
      <v>589</v>
    </oc>
    <nc r="A606">
      <v>565</v>
    </nc>
  </rcc>
  <rcc rId="5258" sId="1">
    <oc r="A607">
      <v>592</v>
    </oc>
    <nc r="A607">
      <v>566</v>
    </nc>
  </rcc>
  <rcc rId="5259" sId="1">
    <oc r="A608">
      <v>593</v>
    </oc>
    <nc r="A608">
      <v>567</v>
    </nc>
  </rcc>
  <rcc rId="5260" sId="1">
    <oc r="A609">
      <v>594</v>
    </oc>
    <nc r="A609">
      <v>568</v>
    </nc>
  </rcc>
  <rcc rId="5261" sId="1">
    <oc r="A610">
      <v>595</v>
    </oc>
    <nc r="A610">
      <v>569</v>
    </nc>
  </rcc>
  <rcc rId="5262" sId="1">
    <oc r="A611">
      <v>597</v>
    </oc>
    <nc r="A611">
      <v>570</v>
    </nc>
  </rcc>
  <rcc rId="5263" sId="1">
    <oc r="A612">
      <v>598</v>
    </oc>
    <nc r="A612">
      <v>571</v>
    </nc>
  </rcc>
  <rcc rId="5264" sId="1">
    <oc r="A613">
      <v>599</v>
    </oc>
    <nc r="A613">
      <v>572</v>
    </nc>
  </rcc>
  <rcc rId="5265" sId="1">
    <oc r="A614">
      <v>600</v>
    </oc>
    <nc r="A614">
      <v>573</v>
    </nc>
  </rcc>
  <rcc rId="5266" sId="1">
    <oc r="A615">
      <v>601</v>
    </oc>
    <nc r="A615">
      <v>574</v>
    </nc>
  </rcc>
  <rcc rId="5267" sId="1">
    <oc r="A616">
      <v>602</v>
    </oc>
    <nc r="A616">
      <v>575</v>
    </nc>
  </rcc>
  <rcc rId="5268" sId="1">
    <oc r="A617">
      <v>603</v>
    </oc>
    <nc r="A617">
      <v>576</v>
    </nc>
  </rcc>
  <rcc rId="5269" sId="1">
    <oc r="A618">
      <v>604</v>
    </oc>
    <nc r="A618">
      <v>577</v>
    </nc>
  </rcc>
  <rcc rId="5270" sId="1">
    <oc r="A619">
      <v>605</v>
    </oc>
    <nc r="A619">
      <v>578</v>
    </nc>
  </rcc>
  <rcc rId="5271" sId="1">
    <oc r="A620">
      <v>606</v>
    </oc>
    <nc r="A620">
      <v>579</v>
    </nc>
  </rcc>
  <rcc rId="5272" sId="1">
    <oc r="A621">
      <v>607</v>
    </oc>
    <nc r="A621">
      <v>580</v>
    </nc>
  </rcc>
  <rcc rId="5273" sId="1">
    <oc r="A622">
      <v>608</v>
    </oc>
    <nc r="A622">
      <v>581</v>
    </nc>
  </rcc>
  <rcc rId="5274" sId="1">
    <oc r="A623">
      <v>609</v>
    </oc>
    <nc r="A623">
      <v>582</v>
    </nc>
  </rcc>
  <rcc rId="5275" sId="1">
    <oc r="A627">
      <v>611</v>
    </oc>
    <nc r="A627">
      <v>584</v>
    </nc>
  </rcc>
  <rcc rId="5276" sId="1">
    <oc r="A628">
      <v>612</v>
    </oc>
    <nc r="A628">
      <v>585</v>
    </nc>
  </rcc>
  <rcc rId="5277" sId="1">
    <oc r="A629">
      <v>613</v>
    </oc>
    <nc r="A629">
      <v>586</v>
    </nc>
  </rcc>
  <rcc rId="5278" sId="1">
    <oc r="A630">
      <v>614</v>
    </oc>
    <nc r="A630">
      <v>587</v>
    </nc>
  </rcc>
  <rcc rId="5279" sId="1">
    <oc r="A631">
      <v>615</v>
    </oc>
    <nc r="A631">
      <v>588</v>
    </nc>
  </rcc>
  <rcc rId="5280" sId="1">
    <oc r="A632">
      <v>616</v>
    </oc>
    <nc r="A632">
      <v>589</v>
    </nc>
  </rcc>
  <rcc rId="5281" sId="1">
    <oc r="A633">
      <v>617</v>
    </oc>
    <nc r="A633">
      <v>590</v>
    </nc>
  </rcc>
  <rcc rId="5282" sId="1">
    <oc r="A634">
      <v>618</v>
    </oc>
    <nc r="A634">
      <v>591</v>
    </nc>
  </rcc>
  <rcc rId="5283" sId="1">
    <oc r="A635">
      <v>619</v>
    </oc>
    <nc r="A635">
      <v>592</v>
    </nc>
  </rcc>
  <rcc rId="5284" sId="1">
    <oc r="A636">
      <v>620</v>
    </oc>
    <nc r="A636">
      <v>593</v>
    </nc>
  </rcc>
  <rcc rId="5285" sId="1">
    <oc r="A637">
      <v>621</v>
    </oc>
    <nc r="A637">
      <v>594</v>
    </nc>
  </rcc>
  <rcc rId="5286" sId="1">
    <oc r="A638">
      <v>622</v>
    </oc>
    <nc r="A638">
      <v>595</v>
    </nc>
  </rcc>
  <rcc rId="5287" sId="1">
    <oc r="A639">
      <v>623</v>
    </oc>
    <nc r="A639">
      <v>596</v>
    </nc>
  </rcc>
  <rcc rId="5288" sId="1">
    <oc r="A640">
      <v>624</v>
    </oc>
    <nc r="A640">
      <v>597</v>
    </nc>
  </rcc>
  <rcc rId="5289" sId="1">
    <oc r="A641">
      <v>625</v>
    </oc>
    <nc r="A641">
      <v>598</v>
    </nc>
  </rcc>
  <rcc rId="5290" sId="1">
    <oc r="A642">
      <v>626</v>
    </oc>
    <nc r="A642">
      <v>599</v>
    </nc>
  </rcc>
  <rcc rId="5291" sId="1">
    <oc r="A643">
      <v>628</v>
    </oc>
    <nc r="A643">
      <v>600</v>
    </nc>
  </rcc>
  <rcc rId="5292" sId="1">
    <oc r="A644">
      <v>629</v>
    </oc>
    <nc r="A644">
      <v>601</v>
    </nc>
  </rcc>
  <rcc rId="5293" sId="1">
    <oc r="A645">
      <v>630</v>
    </oc>
    <nc r="A645">
      <v>602</v>
    </nc>
  </rcc>
  <rcc rId="5294" sId="1">
    <oc r="A646">
      <v>631</v>
    </oc>
    <nc r="A646">
      <v>603</v>
    </nc>
  </rcc>
  <rcc rId="5295" sId="1">
    <oc r="A647">
      <v>632</v>
    </oc>
    <nc r="A647">
      <v>604</v>
    </nc>
  </rcc>
  <rcc rId="5296" sId="1">
    <oc r="A648">
      <v>633</v>
    </oc>
    <nc r="A648">
      <v>605</v>
    </nc>
  </rcc>
  <rcc rId="5297" sId="1">
    <oc r="A649">
      <v>634</v>
    </oc>
    <nc r="A649">
      <v>606</v>
    </nc>
  </rcc>
  <rcc rId="5298" sId="1">
    <oc r="A650">
      <v>635</v>
    </oc>
    <nc r="A650">
      <v>607</v>
    </nc>
  </rcc>
  <rcc rId="5299" sId="1">
    <oc r="A651">
      <v>636</v>
    </oc>
    <nc r="A651">
      <v>608</v>
    </nc>
  </rcc>
  <rcc rId="5300" sId="1">
    <oc r="A652">
      <v>637</v>
    </oc>
    <nc r="A652">
      <v>609</v>
    </nc>
  </rcc>
  <rcc rId="5301" sId="1">
    <oc r="A653">
      <v>638</v>
    </oc>
    <nc r="A653">
      <v>610</v>
    </nc>
  </rcc>
  <rcc rId="5302" sId="1">
    <oc r="A654">
      <v>639</v>
    </oc>
    <nc r="A654">
      <v>611</v>
    </nc>
  </rcc>
  <rcc rId="5303" sId="1">
    <oc r="A655">
      <v>640</v>
    </oc>
    <nc r="A655">
      <v>612</v>
    </nc>
  </rcc>
  <rcc rId="5304" sId="1">
    <oc r="A656">
      <v>641</v>
    </oc>
    <nc r="A656">
      <v>613</v>
    </nc>
  </rcc>
  <rcc rId="5305" sId="1">
    <oc r="A657">
      <v>642</v>
    </oc>
    <nc r="A657">
      <v>614</v>
    </nc>
  </rcc>
  <rcc rId="5306" sId="1">
    <oc r="A658">
      <v>643</v>
    </oc>
    <nc r="A658">
      <v>615</v>
    </nc>
  </rcc>
  <rcc rId="5307" sId="1">
    <oc r="A659">
      <v>644</v>
    </oc>
    <nc r="A659">
      <v>616</v>
    </nc>
  </rcc>
  <rcc rId="5308" sId="1">
    <oc r="A660">
      <v>645</v>
    </oc>
    <nc r="A660">
      <v>617</v>
    </nc>
  </rcc>
  <rcc rId="5309" sId="1">
    <oc r="A661">
      <v>646</v>
    </oc>
    <nc r="A661">
      <v>618</v>
    </nc>
  </rcc>
  <rcc rId="5310" sId="1">
    <oc r="A662">
      <v>647</v>
    </oc>
    <nc r="A662">
      <v>619</v>
    </nc>
  </rcc>
  <rcc rId="5311" sId="1">
    <oc r="A663">
      <v>649</v>
    </oc>
    <nc r="A663">
      <v>620</v>
    </nc>
  </rcc>
  <rcc rId="5312" sId="1">
    <oc r="A664">
      <v>650</v>
    </oc>
    <nc r="A664">
      <v>621</v>
    </nc>
  </rcc>
  <rcc rId="5313" sId="1">
    <oc r="A665">
      <v>651</v>
    </oc>
    <nc r="A665">
      <v>622</v>
    </nc>
  </rcc>
  <rcc rId="5314" sId="1">
    <oc r="A666">
      <v>652</v>
    </oc>
    <nc r="A666">
      <v>623</v>
    </nc>
  </rcc>
  <rcc rId="5315" sId="1">
    <oc r="A667">
      <v>653</v>
    </oc>
    <nc r="A667">
      <v>624</v>
    </nc>
  </rcc>
  <rcc rId="5316" sId="1">
    <oc r="A668">
      <v>654</v>
    </oc>
    <nc r="A668">
      <v>625</v>
    </nc>
  </rcc>
  <rcc rId="5317" sId="1">
    <oc r="A669">
      <v>655</v>
    </oc>
    <nc r="A669">
      <v>626</v>
    </nc>
  </rcc>
  <rcc rId="5318" sId="1">
    <oc r="A670">
      <v>656</v>
    </oc>
    <nc r="A670">
      <v>627</v>
    </nc>
  </rcc>
  <rcc rId="5319" sId="1">
    <oc r="A671">
      <v>657</v>
    </oc>
    <nc r="A671">
      <v>628</v>
    </nc>
  </rcc>
  <rcc rId="5320" sId="1">
    <oc r="A672">
      <v>658</v>
    </oc>
    <nc r="A672">
      <v>629</v>
    </nc>
  </rcc>
  <rcc rId="5321" sId="1">
    <oc r="A673">
      <v>659</v>
    </oc>
    <nc r="A673">
      <v>630</v>
    </nc>
  </rcc>
  <rcc rId="5322" sId="1">
    <oc r="A674">
      <v>660</v>
    </oc>
    <nc r="A674">
      <v>631</v>
    </nc>
  </rcc>
  <rcc rId="5323" sId="1">
    <oc r="A675">
      <v>661</v>
    </oc>
    <nc r="A675">
      <v>632</v>
    </nc>
  </rcc>
  <rcc rId="5324" sId="1">
    <oc r="A676">
      <v>662</v>
    </oc>
    <nc r="A676">
      <v>633</v>
    </nc>
  </rcc>
  <rcc rId="5325" sId="1">
    <oc r="A677">
      <v>663</v>
    </oc>
    <nc r="A677">
      <v>634</v>
    </nc>
  </rcc>
  <rcc rId="5326" sId="1">
    <oc r="A678">
      <v>664</v>
    </oc>
    <nc r="A678">
      <v>635</v>
    </nc>
  </rcc>
  <rcc rId="5327" sId="1">
    <oc r="A679">
      <v>665</v>
    </oc>
    <nc r="A679">
      <v>636</v>
    </nc>
  </rcc>
  <rcc rId="5328" sId="1">
    <oc r="A680">
      <v>666</v>
    </oc>
    <nc r="A680">
      <v>637</v>
    </nc>
  </rcc>
  <rcc rId="5329" sId="1">
    <oc r="A681">
      <v>667</v>
    </oc>
    <nc r="A681">
      <v>638</v>
    </nc>
  </rcc>
  <rcc rId="5330" sId="1">
    <oc r="A682">
      <v>668</v>
    </oc>
    <nc r="A682">
      <v>639</v>
    </nc>
  </rcc>
  <rcc rId="5331" sId="1">
    <oc r="A683">
      <v>669</v>
    </oc>
    <nc r="A683">
      <v>640</v>
    </nc>
  </rcc>
  <rcc rId="5332" sId="1">
    <oc r="A684">
      <v>670</v>
    </oc>
    <nc r="A684">
      <v>641</v>
    </nc>
  </rcc>
  <rcc rId="5333" sId="1">
    <oc r="A685">
      <v>671</v>
    </oc>
    <nc r="A685">
      <v>642</v>
    </nc>
  </rcc>
  <rcc rId="5334" sId="1">
    <oc r="A686">
      <v>672</v>
    </oc>
    <nc r="A686">
      <v>643</v>
    </nc>
  </rcc>
  <rcc rId="5335" sId="1">
    <oc r="A687">
      <v>673</v>
    </oc>
    <nc r="A687">
      <v>644</v>
    </nc>
  </rcc>
  <rcc rId="5336" sId="1">
    <oc r="A688">
      <v>674</v>
    </oc>
    <nc r="A688">
      <v>645</v>
    </nc>
  </rcc>
  <rcc rId="5337" sId="1">
    <oc r="A689">
      <v>675</v>
    </oc>
    <nc r="A689">
      <v>646</v>
    </nc>
  </rcc>
  <rcc rId="5338" sId="1">
    <oc r="A693">
      <v>677</v>
    </oc>
    <nc r="A693">
      <v>648</v>
    </nc>
  </rcc>
  <rcc rId="5339" sId="1">
    <oc r="A694">
      <v>678</v>
    </oc>
    <nc r="A694">
      <v>649</v>
    </nc>
  </rcc>
  <rcc rId="5340" sId="1">
    <oc r="A695">
      <v>679</v>
    </oc>
    <nc r="A695">
      <v>650</v>
    </nc>
  </rcc>
  <rcc rId="5341" sId="1">
    <oc r="A696">
      <v>680</v>
    </oc>
    <nc r="A696">
      <v>651</v>
    </nc>
  </rcc>
  <rcc rId="5342" sId="1">
    <oc r="A697">
      <v>681</v>
    </oc>
    <nc r="A697">
      <v>652</v>
    </nc>
  </rcc>
  <rcc rId="5343" sId="1">
    <oc r="A698">
      <v>682</v>
    </oc>
    <nc r="A698">
      <v>653</v>
    </nc>
  </rcc>
  <rcc rId="5344" sId="1">
    <oc r="A699">
      <v>683</v>
    </oc>
    <nc r="A699">
      <v>654</v>
    </nc>
  </rcc>
  <rcc rId="5345" sId="1">
    <oc r="A700">
      <v>684</v>
    </oc>
    <nc r="A700">
      <v>655</v>
    </nc>
  </rcc>
  <rcc rId="5346" sId="1">
    <oc r="A701">
      <v>685</v>
    </oc>
    <nc r="A701">
      <v>656</v>
    </nc>
  </rcc>
  <rcc rId="5347" sId="1">
    <oc r="A702">
      <v>686</v>
    </oc>
    <nc r="A702">
      <v>657</v>
    </nc>
  </rcc>
  <rcc rId="5348" sId="1">
    <oc r="A703">
      <v>687</v>
    </oc>
    <nc r="A703">
      <v>658</v>
    </nc>
  </rcc>
  <rcc rId="5349" sId="1">
    <oc r="A704">
      <v>688</v>
    </oc>
    <nc r="A704">
      <v>659</v>
    </nc>
  </rcc>
  <rcc rId="5350" sId="1">
    <oc r="A705">
      <v>689</v>
    </oc>
    <nc r="A705">
      <v>660</v>
    </nc>
  </rcc>
  <rcc rId="5351" sId="1">
    <oc r="A706">
      <v>690</v>
    </oc>
    <nc r="A706">
      <v>661</v>
    </nc>
  </rcc>
  <rcc rId="5352" sId="1">
    <oc r="A707">
      <v>691</v>
    </oc>
    <nc r="A707">
      <v>662</v>
    </nc>
  </rcc>
  <rcc rId="5353" sId="1">
    <oc r="A708">
      <v>692</v>
    </oc>
    <nc r="A708">
      <v>663</v>
    </nc>
  </rcc>
  <rcc rId="5354" sId="1">
    <oc r="A709">
      <v>693</v>
    </oc>
    <nc r="A709">
      <v>664</v>
    </nc>
  </rcc>
  <rcc rId="5355" sId="1">
    <oc r="A710">
      <v>694</v>
    </oc>
    <nc r="A710">
      <v>665</v>
    </nc>
  </rcc>
  <rcc rId="5356" sId="1">
    <oc r="A714">
      <v>696</v>
    </oc>
    <nc r="A714">
      <v>667</v>
    </nc>
  </rcc>
  <rcc rId="5357" sId="1">
    <oc r="A715">
      <v>697</v>
    </oc>
    <nc r="A715">
      <v>668</v>
    </nc>
  </rcc>
  <rcc rId="5358" sId="1">
    <oc r="A716">
      <v>698</v>
    </oc>
    <nc r="A716">
      <v>669</v>
    </nc>
  </rcc>
  <rcc rId="5359" sId="1">
    <oc r="A717">
      <v>699</v>
    </oc>
    <nc r="A717">
      <v>670</v>
    </nc>
  </rcc>
  <rcc rId="5360" sId="1">
    <oc r="A718">
      <v>700</v>
    </oc>
    <nc r="A718">
      <v>671</v>
    </nc>
  </rcc>
  <rcc rId="5361" sId="1">
    <oc r="A719">
      <v>702</v>
    </oc>
    <nc r="A719">
      <v>672</v>
    </nc>
  </rcc>
  <rcc rId="5362" sId="1">
    <oc r="A720">
      <v>703</v>
    </oc>
    <nc r="A720">
      <v>673</v>
    </nc>
  </rcc>
  <rcc rId="5363" sId="1">
    <oc r="A721">
      <v>704</v>
    </oc>
    <nc r="A721">
      <v>674</v>
    </nc>
  </rcc>
  <rcc rId="5364" sId="1">
    <oc r="A722">
      <v>705</v>
    </oc>
    <nc r="A722">
      <v>675</v>
    </nc>
  </rcc>
  <rcc rId="5365" sId="1">
    <oc r="A723">
      <v>706</v>
    </oc>
    <nc r="A723">
      <v>676</v>
    </nc>
  </rcc>
  <rcc rId="5366" sId="1">
    <oc r="A724">
      <v>707</v>
    </oc>
    <nc r="A724">
      <v>677</v>
    </nc>
  </rcc>
  <rcc rId="5367" sId="1">
    <oc r="A725">
      <v>708</v>
    </oc>
    <nc r="A725">
      <v>678</v>
    </nc>
  </rcc>
  <rcc rId="5368" sId="1">
    <oc r="A726">
      <v>709</v>
    </oc>
    <nc r="A726">
      <v>679</v>
    </nc>
  </rcc>
  <rcc rId="5369" sId="1">
    <oc r="A727">
      <v>710</v>
    </oc>
    <nc r="A727">
      <v>680</v>
    </nc>
  </rcc>
  <rcc rId="5370" sId="1">
    <oc r="A728">
      <v>711</v>
    </oc>
    <nc r="A728">
      <v>681</v>
    </nc>
  </rcc>
  <rcc rId="5371" sId="1">
    <oc r="A729">
      <v>712</v>
    </oc>
    <nc r="A729">
      <v>682</v>
    </nc>
  </rcc>
  <rcc rId="5372" sId="1">
    <oc r="A730">
      <v>713</v>
    </oc>
    <nc r="A730">
      <v>683</v>
    </nc>
  </rcc>
  <rcc rId="5373" sId="1">
    <oc r="A731">
      <v>714</v>
    </oc>
    <nc r="A731">
      <v>684</v>
    </nc>
  </rcc>
  <rcc rId="5374" sId="1">
    <oc r="A732">
      <v>715</v>
    </oc>
    <nc r="A732">
      <v>685</v>
    </nc>
  </rcc>
  <rcc rId="5375" sId="1">
    <oc r="A733">
      <v>716</v>
    </oc>
    <nc r="A733">
      <v>686</v>
    </nc>
  </rcc>
  <rcc rId="5376" sId="1">
    <oc r="A734">
      <v>717</v>
    </oc>
    <nc r="A734">
      <v>687</v>
    </nc>
  </rcc>
  <rcc rId="5377" sId="1">
    <oc r="A735">
      <v>718</v>
    </oc>
    <nc r="A735">
      <v>688</v>
    </nc>
  </rcc>
  <rcc rId="5378" sId="1">
    <oc r="A736">
      <v>719</v>
    </oc>
    <nc r="A736">
      <v>689</v>
    </nc>
  </rcc>
  <rcc rId="5379" sId="1">
    <oc r="A737">
      <v>720</v>
    </oc>
    <nc r="A737">
      <v>690</v>
    </nc>
  </rcc>
  <rcc rId="5380" sId="1">
    <oc r="A738">
      <v>721</v>
    </oc>
    <nc r="A738">
      <v>691</v>
    </nc>
  </rcc>
  <rcc rId="5381" sId="1">
    <oc r="A739">
      <v>722</v>
    </oc>
    <nc r="A739">
      <v>692</v>
    </nc>
  </rcc>
  <rcc rId="5382" sId="1">
    <oc r="A740">
      <v>723</v>
    </oc>
    <nc r="A740">
      <v>693</v>
    </nc>
  </rcc>
  <rcc rId="5383" sId="1">
    <oc r="A741">
      <v>724</v>
    </oc>
    <nc r="A741">
      <v>694</v>
    </nc>
  </rcc>
  <rcc rId="5384" sId="1">
    <oc r="A742">
      <v>725</v>
    </oc>
    <nc r="A742">
      <v>695</v>
    </nc>
  </rcc>
  <rcc rId="5385" sId="1">
    <oc r="A743">
      <v>726</v>
    </oc>
    <nc r="A743">
      <v>696</v>
    </nc>
  </rcc>
  <rcc rId="5386" sId="1">
    <oc r="A744">
      <v>727</v>
    </oc>
    <nc r="A744">
      <v>697</v>
    </nc>
  </rcc>
  <rcc rId="5387" sId="1">
    <oc r="A745">
      <v>728</v>
    </oc>
    <nc r="A745">
      <v>698</v>
    </nc>
  </rcc>
  <rcc rId="5388" sId="1">
    <oc r="A746">
      <v>729</v>
    </oc>
    <nc r="A746">
      <v>699</v>
    </nc>
  </rcc>
  <rcc rId="5389" sId="1">
    <oc r="A747">
      <v>730</v>
    </oc>
    <nc r="A747">
      <v>700</v>
    </nc>
  </rcc>
  <rcc rId="5390" sId="1">
    <oc r="A748">
      <v>731</v>
    </oc>
    <nc r="A748">
      <v>701</v>
    </nc>
  </rcc>
  <rcc rId="5391" sId="1">
    <oc r="A749">
      <v>732</v>
    </oc>
    <nc r="A749">
      <v>702</v>
    </nc>
  </rcc>
  <rcc rId="5392" sId="1">
    <oc r="A750">
      <v>733</v>
    </oc>
    <nc r="A750">
      <v>703</v>
    </nc>
  </rcc>
  <rcc rId="5393" sId="1">
    <oc r="A751">
      <v>734</v>
    </oc>
    <nc r="A751">
      <v>704</v>
    </nc>
  </rcc>
  <rcc rId="5394" sId="1">
    <oc r="A752">
      <v>735</v>
    </oc>
    <nc r="A752">
      <v>705</v>
    </nc>
  </rcc>
  <rcc rId="5395" sId="1">
    <oc r="A753">
      <v>736</v>
    </oc>
    <nc r="A753">
      <v>706</v>
    </nc>
  </rcc>
  <rcc rId="5396" sId="1">
    <oc r="A754">
      <v>737</v>
    </oc>
    <nc r="A754">
      <v>707</v>
    </nc>
  </rcc>
  <rcc rId="5397" sId="1">
    <oc r="A755">
      <v>738</v>
    </oc>
    <nc r="A755">
      <v>708</v>
    </nc>
  </rcc>
  <rcc rId="5398" sId="1">
    <oc r="A756">
      <v>739</v>
    </oc>
    <nc r="A756">
      <v>709</v>
    </nc>
  </rcc>
  <rcc rId="5399" sId="1">
    <oc r="A757">
      <v>740</v>
    </oc>
    <nc r="A757">
      <v>710</v>
    </nc>
  </rcc>
  <rcc rId="5400" sId="1">
    <oc r="A758">
      <v>741</v>
    </oc>
    <nc r="A758">
      <v>711</v>
    </nc>
  </rcc>
  <rcc rId="5401" sId="1">
    <oc r="A759">
      <v>742</v>
    </oc>
    <nc r="A759">
      <v>712</v>
    </nc>
  </rcc>
  <rcc rId="5402" sId="1">
    <oc r="A760">
      <v>743</v>
    </oc>
    <nc r="A760">
      <v>713</v>
    </nc>
  </rcc>
  <rcc rId="5403" sId="1">
    <oc r="A761">
      <v>744</v>
    </oc>
    <nc r="A761">
      <v>714</v>
    </nc>
  </rcc>
  <rcc rId="5404" sId="1">
    <oc r="A762">
      <v>745</v>
    </oc>
    <nc r="A762">
      <v>715</v>
    </nc>
  </rcc>
  <rcc rId="5405" sId="1">
    <oc r="A763">
      <v>746</v>
    </oc>
    <nc r="A763">
      <v>716</v>
    </nc>
  </rcc>
  <rcc rId="5406" sId="1">
    <oc r="A764">
      <v>747</v>
    </oc>
    <nc r="A764">
      <v>717</v>
    </nc>
  </rcc>
  <rcc rId="5407" sId="1">
    <oc r="A765">
      <v>748</v>
    </oc>
    <nc r="A765">
      <v>718</v>
    </nc>
  </rcc>
  <rcc rId="5408" sId="1">
    <oc r="A766">
      <v>749</v>
    </oc>
    <nc r="A766">
      <v>719</v>
    </nc>
  </rcc>
  <rcc rId="5409" sId="1">
    <oc r="A767">
      <v>750</v>
    </oc>
    <nc r="A767">
      <v>720</v>
    </nc>
  </rcc>
  <rcc rId="5410" sId="1">
    <oc r="A768">
      <v>751</v>
    </oc>
    <nc r="A768">
      <v>721</v>
    </nc>
  </rcc>
  <rcc rId="5411" sId="1">
    <oc r="A769">
      <v>752</v>
    </oc>
    <nc r="A769">
      <v>722</v>
    </nc>
  </rcc>
  <rcc rId="5412" sId="1">
    <oc r="A770">
      <v>753</v>
    </oc>
    <nc r="A770">
      <v>723</v>
    </nc>
  </rcc>
  <rcc rId="5413" sId="1">
    <oc r="A771">
      <v>754</v>
    </oc>
    <nc r="A771">
      <v>724</v>
    </nc>
  </rcc>
  <rcc rId="5414" sId="1">
    <oc r="A772">
      <v>755</v>
    </oc>
    <nc r="A772">
      <v>725</v>
    </nc>
  </rcc>
  <rcc rId="5415" sId="1">
    <oc r="A773">
      <v>756</v>
    </oc>
    <nc r="A773">
      <v>726</v>
    </nc>
  </rcc>
  <rcc rId="5416" sId="1">
    <oc r="A774">
      <v>757</v>
    </oc>
    <nc r="A774">
      <v>727</v>
    </nc>
  </rcc>
  <rcc rId="5417" sId="1">
    <oc r="A775">
      <v>758</v>
    </oc>
    <nc r="A775">
      <v>728</v>
    </nc>
  </rcc>
  <rcc rId="5418" sId="1">
    <oc r="A776">
      <v>759</v>
    </oc>
    <nc r="A776">
      <v>729</v>
    </nc>
  </rcc>
  <rcc rId="5419" sId="1">
    <oc r="A777">
      <v>760</v>
    </oc>
    <nc r="A777">
      <v>730</v>
    </nc>
  </rcc>
  <rcc rId="5420" sId="1">
    <oc r="A778">
      <v>761</v>
    </oc>
    <nc r="A778">
      <v>731</v>
    </nc>
  </rcc>
  <rcc rId="5421" sId="1">
    <oc r="A779">
      <v>762</v>
    </oc>
    <nc r="A779">
      <v>732</v>
    </nc>
  </rcc>
  <rcc rId="5422" sId="1">
    <oc r="A780">
      <v>763</v>
    </oc>
    <nc r="A780">
      <v>733</v>
    </nc>
  </rcc>
  <rcc rId="5423" sId="1">
    <oc r="A781">
      <v>764</v>
    </oc>
    <nc r="A781">
      <v>734</v>
    </nc>
  </rcc>
  <rcc rId="5424" sId="1">
    <oc r="A782">
      <v>765</v>
    </oc>
    <nc r="A782">
      <v>735</v>
    </nc>
  </rcc>
  <rcc rId="5425" sId="1">
    <oc r="A783">
      <v>766</v>
    </oc>
    <nc r="A783">
      <v>736</v>
    </nc>
  </rcc>
  <rcc rId="5426" sId="1">
    <oc r="A784">
      <v>767</v>
    </oc>
    <nc r="A784">
      <v>737</v>
    </nc>
  </rcc>
  <rcc rId="5427" sId="1">
    <oc r="A785">
      <v>768</v>
    </oc>
    <nc r="A785">
      <v>738</v>
    </nc>
  </rcc>
  <rcc rId="5428" sId="1">
    <oc r="A786">
      <v>769</v>
    </oc>
    <nc r="A786">
      <v>739</v>
    </nc>
  </rcc>
  <rcc rId="5429" sId="1">
    <oc r="A787">
      <v>770</v>
    </oc>
    <nc r="A787">
      <v>740</v>
    </nc>
  </rcc>
  <rcc rId="5430" sId="1">
    <oc r="A788">
      <v>771</v>
    </oc>
    <nc r="A788">
      <v>741</v>
    </nc>
  </rcc>
  <rcc rId="5431" sId="1" numFmtId="4">
    <oc r="A791">
      <v>773</v>
    </oc>
    <nc r="A791">
      <v>742</v>
    </nc>
  </rcc>
  <rcc rId="5432" sId="1" numFmtId="4">
    <oc r="A792">
      <v>774</v>
    </oc>
    <nc r="A792">
      <v>743</v>
    </nc>
  </rcc>
  <rcc rId="5433" sId="1" numFmtId="4">
    <oc r="A793">
      <v>775</v>
    </oc>
    <nc r="A793">
      <v>744</v>
    </nc>
  </rcc>
  <rcc rId="5434" sId="1" numFmtId="4">
    <oc r="A794">
      <v>776</v>
    </oc>
    <nc r="A794">
      <v>745</v>
    </nc>
  </rcc>
  <rcc rId="5435" sId="1" numFmtId="4">
    <oc r="A795">
      <v>777</v>
    </oc>
    <nc r="A795">
      <v>746</v>
    </nc>
  </rcc>
  <rcc rId="5436" sId="1" numFmtId="4">
    <oc r="A796">
      <v>778</v>
    </oc>
    <nc r="A796">
      <v>747</v>
    </nc>
  </rcc>
  <rcc rId="5437" sId="1" numFmtId="4">
    <oc r="A797">
      <v>779</v>
    </oc>
    <nc r="A797">
      <v>748</v>
    </nc>
  </rcc>
  <rcc rId="5438" sId="1" numFmtId="4">
    <oc r="A798">
      <v>780</v>
    </oc>
    <nc r="A798">
      <v>749</v>
    </nc>
  </rcc>
  <rcc rId="5439" sId="1" numFmtId="4">
    <oc r="A799">
      <v>781</v>
    </oc>
    <nc r="A799">
      <v>750</v>
    </nc>
  </rcc>
  <rcc rId="5440" sId="1" numFmtId="4">
    <oc r="A800">
      <v>782</v>
    </oc>
    <nc r="A800">
      <v>751</v>
    </nc>
  </rcc>
  <rcc rId="5441" sId="1" numFmtId="4">
    <oc r="A801">
      <v>783</v>
    </oc>
    <nc r="A801">
      <v>752</v>
    </nc>
  </rcc>
  <rcc rId="5442" sId="1" numFmtId="4">
    <oc r="A802">
      <v>784</v>
    </oc>
    <nc r="A802">
      <v>753</v>
    </nc>
  </rcc>
  <rcc rId="5443" sId="1" numFmtId="4">
    <oc r="A803">
      <v>785</v>
    </oc>
    <nc r="A803">
      <v>754</v>
    </nc>
  </rcc>
  <rcc rId="5444" sId="1" numFmtId="4">
    <oc r="A804">
      <v>786</v>
    </oc>
    <nc r="A804">
      <v>755</v>
    </nc>
  </rcc>
  <rcc rId="5445" sId="1" numFmtId="4">
    <oc r="A805">
      <v>787</v>
    </oc>
    <nc r="A805">
      <v>756</v>
    </nc>
  </rcc>
  <rcc rId="5446" sId="1" numFmtId="4">
    <oc r="A806">
      <v>788</v>
    </oc>
    <nc r="A806">
      <v>757</v>
    </nc>
  </rcc>
  <rcc rId="5447" sId="1" numFmtId="4">
    <oc r="A807">
      <v>789</v>
    </oc>
    <nc r="A807">
      <v>758</v>
    </nc>
  </rcc>
  <rcc rId="5448" sId="1" numFmtId="4">
    <oc r="A808">
      <v>790</v>
    </oc>
    <nc r="A808">
      <v>759</v>
    </nc>
  </rcc>
</revisions>
</file>

<file path=xl/revisions/revisionLog2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49" sId="1" ref="A1442:XFD1442" action="insertRow"/>
  <rcc rId="5450" sId="1" xfDxf="1" dxf="1">
    <nc r="B1442" t="inlineStr">
      <is>
        <t>пгт. Белый Яр, ул. Шукшина, д. 11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42:XFD1442">
    <dxf>
      <fill>
        <patternFill patternType="solid">
          <bgColor rgb="FFFFFF00"/>
        </patternFill>
      </fill>
    </dxf>
  </rfmt>
  <rcc rId="5451" sId="1" odxf="1" dxf="1" numFmtId="4">
    <nc r="J1442">
      <v>276942.21000000002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cc rId="5452" sId="1" numFmtId="4">
    <oc r="J657">
      <v>276942.21000000002</v>
    </oc>
    <nc r="J657"/>
  </rcc>
  <rfmt sheetId="1" sqref="J657 J1442">
    <dxf>
      <fill>
        <patternFill patternType="solid">
          <bgColor rgb="FFFFFF00"/>
        </patternFill>
      </fill>
    </dxf>
  </rfmt>
  <rcc rId="5453" sId="1" odxf="1" dxf="1">
    <nc r="C1442">
      <f>ROUND(SUM(D1442+E1442+F1442+G1442+H1442+I1442+J1442+K1442+M1442+O1442+P1442+Q1442+R1442+S1442),2)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454" sId="1" odxf="1" dxf="1">
    <nc r="D1442">
      <f>ROUND((F1442+G1442+H1442+I1442+J1442+K1442+M1442+O1442+P1442+Q1442+R1442+S1442)*0.0214,2)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42:D1442">
    <dxf>
      <fill>
        <patternFill patternType="solid">
          <bgColor rgb="FFFFFF00"/>
        </patternFill>
      </fill>
    </dxf>
  </rfmt>
  <rcc rId="5455" sId="2">
    <nc r="E121" t="inlineStr">
      <is>
        <t>пгт. Белый Яр, ул. Шукшина, д. 11</t>
      </is>
    </nc>
  </rcc>
  <rcc rId="5456" sId="2">
    <nc r="F121">
      <v>282868.77</v>
    </nc>
  </rcc>
  <rcc rId="5457" sId="2">
    <nc r="B121" t="inlineStr">
      <is>
        <t>+</t>
      </is>
    </nc>
  </rcc>
  <rcc rId="5458" sId="2">
    <nc r="C121">
      <v>2021</v>
    </nc>
  </rcc>
  <rcc rId="5459" sId="2">
    <nc r="D121" t="inlineStr">
      <is>
        <t>Сургутский район</t>
      </is>
    </nc>
  </rcc>
  <rcc rId="5460" sId="2">
    <nc r="G121" t="inlineStr">
      <is>
        <t>Перенос с 2020 по COVID (33/01-сд-2019 от 27.11.2020)</t>
      </is>
    </nc>
  </rcc>
</revisions>
</file>

<file path=xl/revisions/revisionLog2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61" sId="2">
    <oc r="A65">
      <v>63</v>
    </oc>
    <nc r="A65">
      <v>1</v>
    </nc>
  </rcc>
  <rcc rId="5462" sId="2">
    <oc r="A66">
      <v>64</v>
    </oc>
    <nc r="A66">
      <v>2</v>
    </nc>
  </rcc>
  <rcc rId="5463" sId="2">
    <oc r="A67">
      <v>65</v>
    </oc>
    <nc r="A67">
      <v>3</v>
    </nc>
  </rcc>
  <rcc rId="5464" sId="2">
    <oc r="A68">
      <v>66</v>
    </oc>
    <nc r="A68">
      <v>4</v>
    </nc>
  </rcc>
  <rcc rId="5465" sId="2">
    <oc r="A48">
      <v>46</v>
    </oc>
    <nc r="A48">
      <v>5</v>
    </nc>
  </rcc>
  <rcc rId="5466" sId="2">
    <oc r="A78">
      <v>76</v>
    </oc>
    <nc r="A78">
      <v>6</v>
    </nc>
  </rcc>
  <rcc rId="5467" sId="2" odxf="1" dxf="1">
    <oc r="A79">
      <v>77</v>
    </oc>
    <nc r="A79">
      <v>7</v>
    </nc>
    <odxf>
      <border outline="0">
        <top/>
      </border>
    </odxf>
    <ndxf>
      <border outline="0">
        <top style="thin">
          <color indexed="64"/>
        </top>
      </border>
    </ndxf>
  </rcc>
  <rcc rId="5468" sId="2">
    <oc r="A51">
      <v>49</v>
    </oc>
    <nc r="A51">
      <v>8</v>
    </nc>
  </rcc>
  <rcc rId="5469" sId="2">
    <oc r="A52">
      <v>50</v>
    </oc>
    <nc r="A52">
      <v>9</v>
    </nc>
  </rcc>
  <rcc rId="5470" sId="2">
    <oc r="A64">
      <v>62</v>
    </oc>
    <nc r="A64">
      <v>10</v>
    </nc>
  </rcc>
  <rcc rId="5471" sId="2">
    <oc r="A59">
      <v>57</v>
    </oc>
    <nc r="A59">
      <v>11</v>
    </nc>
  </rcc>
  <rcc rId="5472" sId="2">
    <oc r="A80">
      <v>78</v>
    </oc>
    <nc r="A80">
      <v>12</v>
    </nc>
  </rcc>
  <rcc rId="5473" sId="2">
    <oc r="A84">
      <v>82</v>
    </oc>
    <nc r="A84">
      <v>13</v>
    </nc>
  </rcc>
  <rcc rId="5474" sId="2">
    <oc r="A85">
      <v>83</v>
    </oc>
    <nc r="A85">
      <v>14</v>
    </nc>
  </rcc>
  <rcc rId="5475" sId="2">
    <oc r="A81">
      <v>79</v>
    </oc>
    <nc r="A81">
      <v>15</v>
    </nc>
  </rcc>
  <rcc rId="5476" sId="2">
    <oc r="A82">
      <v>80</v>
    </oc>
    <nc r="A82">
      <v>16</v>
    </nc>
  </rcc>
  <rcc rId="5477" sId="2">
    <oc r="A83">
      <v>81</v>
    </oc>
    <nc r="A83">
      <v>17</v>
    </nc>
  </rcc>
  <rcc rId="5478" sId="2">
    <oc r="A55">
      <v>53</v>
    </oc>
    <nc r="A55">
      <v>18</v>
    </nc>
  </rcc>
  <rcc rId="5479" sId="2">
    <oc r="A56">
      <v>54</v>
    </oc>
    <nc r="A56">
      <v>19</v>
    </nc>
  </rcc>
  <rcc rId="5480" sId="2">
    <oc r="A57">
      <v>55</v>
    </oc>
    <nc r="A57">
      <v>20</v>
    </nc>
  </rcc>
  <rcc rId="5481" sId="2">
    <oc r="A58">
      <v>56</v>
    </oc>
    <nc r="A58">
      <v>21</v>
    </nc>
  </rcc>
  <rcc rId="5482" sId="2">
    <oc r="A60">
      <v>58</v>
    </oc>
    <nc r="A60">
      <v>22</v>
    </nc>
  </rcc>
  <rcc rId="5483" sId="2">
    <oc r="A61">
      <v>59</v>
    </oc>
    <nc r="A61">
      <v>23</v>
    </nc>
  </rcc>
  <rcc rId="5484" sId="2">
    <oc r="A62">
      <v>60</v>
    </oc>
    <nc r="A62">
      <v>24</v>
    </nc>
  </rcc>
  <rcc rId="5485" sId="2">
    <oc r="A63">
      <v>61</v>
    </oc>
    <nc r="A63">
      <v>25</v>
    </nc>
  </rcc>
  <rcc rId="5486" sId="2">
    <oc r="A53">
      <v>51</v>
    </oc>
    <nc r="A53">
      <v>26</v>
    </nc>
  </rcc>
  <rcc rId="5487" sId="2">
    <oc r="A54">
      <v>52</v>
    </oc>
    <nc r="A54">
      <v>27</v>
    </nc>
  </rcc>
  <rcc rId="5488" sId="2">
    <oc r="A73">
      <v>71</v>
    </oc>
    <nc r="A73">
      <v>28</v>
    </nc>
  </rcc>
  <rcc rId="5489" sId="2" odxf="1" dxf="1">
    <oc r="A3">
      <v>1</v>
    </oc>
    <nc r="A3">
      <v>29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490" sId="2">
    <oc r="A69">
      <v>67</v>
    </oc>
    <nc r="A69">
      <v>30</v>
    </nc>
  </rcc>
  <rcc rId="5491" sId="2">
    <oc r="A70">
      <v>68</v>
    </oc>
    <nc r="A70">
      <v>31</v>
    </nc>
  </rcc>
  <rcc rId="5492" sId="2" odxf="1" dxf="1">
    <oc r="A24">
      <v>22</v>
    </oc>
    <nc r="A24">
      <v>32</v>
    </nc>
    <odxf>
      <font>
        <name val="Times New Roman"/>
        <family val="1"/>
        <charset val="204"/>
        <scheme val="none"/>
      </font>
      <alignment vertical="top"/>
    </odxf>
    <ndxf>
      <font>
        <sz val="11"/>
        <color theme="1"/>
        <name val="Calibri"/>
        <family val="2"/>
        <charset val="204"/>
        <scheme val="minor"/>
      </font>
      <alignment vertical="center"/>
    </ndxf>
  </rcc>
  <rcc rId="5493" sId="2">
    <oc r="A25">
      <v>23</v>
    </oc>
    <nc r="A25">
      <v>33</v>
    </nc>
  </rcc>
  <rcc rId="5494" sId="2">
    <oc r="A28">
      <v>26</v>
    </oc>
    <nc r="A28">
      <v>34</v>
    </nc>
  </rcc>
  <rcc rId="5495" sId="2">
    <oc r="A29">
      <v>27</v>
    </oc>
    <nc r="A29">
      <v>35</v>
    </nc>
  </rcc>
  <rcc rId="5496" sId="2">
    <oc r="A71">
      <v>69</v>
    </oc>
    <nc r="A71">
      <v>36</v>
    </nc>
  </rcc>
  <rcc rId="5497" sId="2">
    <oc r="A72">
      <v>70</v>
    </oc>
    <nc r="A72">
      <v>37</v>
    </nc>
  </rcc>
  <rcc rId="5498" sId="2">
    <oc r="A75">
      <v>73</v>
    </oc>
    <nc r="A75">
      <v>38</v>
    </nc>
  </rcc>
  <rcc rId="5499" sId="2">
    <oc r="A30">
      <v>28</v>
    </oc>
    <nc r="A30">
      <v>39</v>
    </nc>
  </rcc>
  <rcc rId="5500" sId="2">
    <oc r="A31">
      <v>29</v>
    </oc>
    <nc r="A31">
      <v>40</v>
    </nc>
  </rcc>
  <rcc rId="5501" sId="2">
    <oc r="A74">
      <v>72</v>
    </oc>
    <nc r="A74">
      <v>41</v>
    </nc>
  </rcc>
  <rcc rId="5502" sId="2">
    <oc r="A32">
      <v>30</v>
    </oc>
    <nc r="A32">
      <v>42</v>
    </nc>
  </rcc>
  <rcc rId="5503" sId="2">
    <oc r="A34">
      <v>32</v>
    </oc>
    <nc r="A34">
      <v>43</v>
    </nc>
  </rcc>
  <rcc rId="5504" sId="2">
    <oc r="A49">
      <v>47</v>
    </oc>
    <nc r="A49">
      <v>44</v>
    </nc>
  </rcc>
  <rcc rId="5505" sId="2">
    <oc r="A50">
      <v>48</v>
    </oc>
    <nc r="A50">
      <v>45</v>
    </nc>
  </rcc>
  <rcc rId="5506" sId="2">
    <oc r="A33">
      <v>31</v>
    </oc>
    <nc r="A33">
      <v>46</v>
    </nc>
  </rcc>
  <rcc rId="5507" sId="2">
    <oc r="A39">
      <v>37</v>
    </oc>
    <nc r="A39">
      <v>47</v>
    </nc>
  </rcc>
  <rcc rId="5508" sId="2">
    <oc r="A40">
      <v>38</v>
    </oc>
    <nc r="A40">
      <v>48</v>
    </nc>
  </rcc>
  <rcc rId="5509" sId="2">
    <oc r="A38">
      <v>36</v>
    </oc>
    <nc r="A38">
      <v>49</v>
    </nc>
  </rcc>
  <rcc rId="5510" sId="2">
    <oc r="A42">
      <v>40</v>
    </oc>
    <nc r="A42">
      <v>50</v>
    </nc>
  </rcc>
  <rcc rId="5511" sId="2">
    <oc r="A43">
      <v>41</v>
    </oc>
    <nc r="A43">
      <v>51</v>
    </nc>
  </rcc>
  <rcc rId="5512" sId="2">
    <oc r="A35">
      <v>33</v>
    </oc>
    <nc r="A35">
      <v>52</v>
    </nc>
  </rcc>
  <rcc rId="5513" sId="2">
    <oc r="A44">
      <v>42</v>
    </oc>
    <nc r="A44">
      <v>53</v>
    </nc>
  </rcc>
  <rcc rId="5514" sId="2">
    <oc r="A45">
      <v>43</v>
    </oc>
    <nc r="A45">
      <v>54</v>
    </nc>
  </rcc>
  <rcc rId="5515" sId="2">
    <oc r="A36">
      <v>34</v>
    </oc>
    <nc r="A36">
      <v>55</v>
    </nc>
  </rcc>
  <rcc rId="5516" sId="2">
    <oc r="A37">
      <v>35</v>
    </oc>
    <nc r="A37">
      <v>56</v>
    </nc>
  </rcc>
  <rcc rId="5517" sId="2">
    <oc r="A46">
      <v>44</v>
    </oc>
    <nc r="A46">
      <v>57</v>
    </nc>
  </rcc>
  <rcc rId="5518" sId="2">
    <oc r="A47">
      <v>45</v>
    </oc>
    <nc r="A47">
      <v>58</v>
    </nc>
  </rcc>
  <rcc rId="5519" sId="2">
    <oc r="A86">
      <v>84</v>
    </oc>
    <nc r="A86">
      <v>59</v>
    </nc>
  </rcc>
  <rcc rId="5520" sId="2">
    <oc r="A87">
      <v>85</v>
    </oc>
    <nc r="A87">
      <v>60</v>
    </nc>
  </rcc>
  <rcc rId="5521" sId="2">
    <oc r="A76">
      <v>74</v>
    </oc>
    <nc r="A76">
      <v>61</v>
    </nc>
  </rcc>
  <rcc rId="5522" sId="2">
    <oc r="A77">
      <v>75</v>
    </oc>
    <nc r="A77">
      <v>62</v>
    </nc>
  </rcc>
  <rcc rId="5523" sId="2">
    <oc r="A41">
      <v>39</v>
    </oc>
    <nc r="A41">
      <v>63</v>
    </nc>
  </rcc>
  <rcc rId="5524" sId="2" odxf="1" dxf="1">
    <oc r="A4">
      <v>2</v>
    </oc>
    <nc r="A4">
      <v>64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525" sId="2">
    <oc r="A17">
      <v>15</v>
    </oc>
    <nc r="A17">
      <v>65</v>
    </nc>
  </rcc>
  <rcc rId="5526" sId="2" odxf="1" dxf="1">
    <oc r="A9">
      <v>7</v>
    </oc>
    <nc r="A9">
      <v>66</v>
    </nc>
    <odxf>
      <alignment vertical="top"/>
    </odxf>
    <ndxf>
      <alignment vertical="center"/>
    </ndxf>
  </rcc>
  <rcc rId="5527" sId="2" odxf="1" dxf="1">
    <oc r="A10">
      <v>8</v>
    </oc>
    <nc r="A10">
      <v>67</v>
    </nc>
    <odxf>
      <alignment vertical="top"/>
    </odxf>
    <ndxf>
      <alignment vertical="center"/>
    </ndxf>
  </rcc>
  <rcc rId="5528" sId="2" odxf="1" dxf="1">
    <oc r="A11">
      <v>9</v>
    </oc>
    <nc r="A11">
      <v>68</v>
    </nc>
    <odxf>
      <alignment vertical="top"/>
    </odxf>
    <ndxf>
      <alignment vertical="center"/>
    </ndxf>
  </rcc>
  <rcc rId="5529" sId="2" odxf="1" dxf="1">
    <oc r="A5">
      <v>3</v>
    </oc>
    <nc r="A5">
      <v>69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530" sId="2" odxf="1" dxf="1">
    <oc r="A6">
      <v>4</v>
    </oc>
    <nc r="A6">
      <v>70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531" sId="2" odxf="1" dxf="1">
    <oc r="A7">
      <v>5</v>
    </oc>
    <nc r="A7">
      <v>71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532" sId="2" odxf="1" dxf="1">
    <oc r="A8">
      <v>6</v>
    </oc>
    <nc r="A8">
      <v>72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533" sId="2" odxf="1" dxf="1">
    <oc r="A14">
      <v>12</v>
    </oc>
    <nc r="A14">
      <v>73</v>
    </nc>
    <odxf>
      <alignment vertical="top"/>
    </odxf>
    <ndxf>
      <alignment vertical="center"/>
    </ndxf>
  </rcc>
  <rcc rId="5534" sId="2" odxf="1" dxf="1">
    <oc r="A12">
      <v>10</v>
    </oc>
    <nc r="A12">
      <v>74</v>
    </nc>
    <odxf>
      <alignment vertical="top"/>
    </odxf>
    <ndxf>
      <alignment vertical="center"/>
    </ndxf>
  </rcc>
  <rcc rId="5535" sId="2" odxf="1" dxf="1">
    <oc r="A13">
      <v>11</v>
    </oc>
    <nc r="A13">
      <v>75</v>
    </nc>
    <odxf>
      <alignment vertical="top"/>
    </odxf>
    <ndxf>
      <alignment vertical="center"/>
    </ndxf>
  </rcc>
  <rcc rId="5536" sId="2">
    <oc r="A16">
      <v>14</v>
    </oc>
    <nc r="A16">
      <v>76</v>
    </nc>
  </rcc>
  <rcc rId="5537" sId="2" odxf="1" dxf="1">
    <oc r="A15">
      <v>13</v>
    </oc>
    <nc r="A15">
      <v>77</v>
    </nc>
    <odxf>
      <alignment vertical="top"/>
    </odxf>
    <ndxf>
      <alignment vertical="center"/>
    </ndxf>
  </rcc>
  <rcc rId="5538" sId="2">
    <oc r="A94">
      <v>92</v>
    </oc>
    <nc r="A94">
      <v>78</v>
    </nc>
  </rcc>
  <rcc rId="5539" sId="2">
    <oc r="A95">
      <v>93</v>
    </oc>
    <nc r="A95">
      <v>79</v>
    </nc>
  </rcc>
  <rcc rId="5540" sId="2">
    <oc r="A89">
      <v>87</v>
    </oc>
    <nc r="A89">
      <v>80</v>
    </nc>
  </rcc>
  <rcc rId="5541" sId="2">
    <oc r="A103">
      <v>101</v>
    </oc>
    <nc r="A103">
      <v>81</v>
    </nc>
  </rcc>
  <rcc rId="5542" sId="2">
    <oc r="A104">
      <v>102</v>
    </oc>
    <nc r="A104">
      <v>82</v>
    </nc>
  </rcc>
  <rcc rId="5543" sId="2">
    <oc r="A90">
      <v>88</v>
    </oc>
    <nc r="A90">
      <v>83</v>
    </nc>
  </rcc>
  <rcc rId="5544" sId="2">
    <oc r="A91">
      <v>89</v>
    </oc>
    <nc r="A91">
      <v>84</v>
    </nc>
  </rcc>
  <rcc rId="5545" sId="2">
    <oc r="A96">
      <v>94</v>
    </oc>
    <nc r="A96">
      <v>85</v>
    </nc>
  </rcc>
  <rcc rId="5546" sId="2">
    <oc r="A97">
      <v>95</v>
    </oc>
    <nc r="A97">
      <v>86</v>
    </nc>
  </rcc>
  <rcc rId="5547" sId="2">
    <oc r="A98">
      <v>96</v>
    </oc>
    <nc r="A98">
      <v>87</v>
    </nc>
  </rcc>
  <rcc rId="5548" sId="2">
    <oc r="A105">
      <v>103</v>
    </oc>
    <nc r="A105">
      <v>88</v>
    </nc>
  </rcc>
  <rcc rId="5549" sId="2">
    <oc r="A99">
      <v>97</v>
    </oc>
    <nc r="A99">
      <v>89</v>
    </nc>
  </rcc>
  <rcc rId="5550" sId="2">
    <oc r="A100">
      <v>98</v>
    </oc>
    <nc r="A100">
      <v>90</v>
    </nc>
  </rcc>
  <rcc rId="5551" sId="2">
    <oc r="A101">
      <v>99</v>
    </oc>
    <nc r="A101">
      <v>91</v>
    </nc>
  </rcc>
  <rcc rId="5552" sId="2">
    <oc r="A92">
      <v>90</v>
    </oc>
    <nc r="A92">
      <v>92</v>
    </nc>
  </rcc>
  <rcc rId="5553" sId="2">
    <oc r="A106">
      <v>104</v>
    </oc>
    <nc r="A106">
      <v>93</v>
    </nc>
  </rcc>
  <rcc rId="5554" sId="2">
    <oc r="A102">
      <v>100</v>
    </oc>
    <nc r="A102">
      <v>94</v>
    </nc>
  </rcc>
  <rcc rId="5555" sId="2">
    <oc r="A109">
      <v>107</v>
    </oc>
    <nc r="A109">
      <v>95</v>
    </nc>
  </rcc>
  <rcc rId="5556" sId="2">
    <oc r="A93">
      <v>91</v>
    </oc>
    <nc r="A93">
      <v>96</v>
    </nc>
  </rcc>
  <rcc rId="5557" sId="2">
    <oc r="A107">
      <v>105</v>
    </oc>
    <nc r="A107">
      <v>97</v>
    </nc>
  </rcc>
  <rcc rId="5558" sId="2">
    <oc r="A108">
      <v>106</v>
    </oc>
    <nc r="A108">
      <v>98</v>
    </nc>
  </rcc>
  <rcc rId="5559" sId="2">
    <oc r="A110">
      <v>108</v>
    </oc>
    <nc r="A110">
      <v>99</v>
    </nc>
  </rcc>
  <rcc rId="5560" sId="2">
    <oc r="A111">
      <v>109</v>
    </oc>
    <nc r="A111">
      <v>100</v>
    </nc>
  </rcc>
  <rcc rId="5561" sId="2">
    <oc r="A112">
      <v>110</v>
    </oc>
    <nc r="A112">
      <v>101</v>
    </nc>
  </rcc>
  <rcc rId="5562" sId="2">
    <oc r="A113">
      <v>111</v>
    </oc>
    <nc r="A113">
      <v>102</v>
    </nc>
  </rcc>
  <rcc rId="5563" sId="2">
    <oc r="A114">
      <v>112</v>
    </oc>
    <nc r="A114">
      <v>103</v>
    </nc>
  </rcc>
  <rcc rId="5564" sId="2">
    <oc r="A115">
      <v>113</v>
    </oc>
    <nc r="A115">
      <v>104</v>
    </nc>
  </rcc>
  <rcc rId="5565" sId="2">
    <oc r="A116">
      <v>114</v>
    </oc>
    <nc r="A116">
      <v>105</v>
    </nc>
  </rcc>
  <rcc rId="5566" sId="2">
    <oc r="A121">
      <v>119</v>
    </oc>
    <nc r="A121">
      <v>106</v>
    </nc>
  </rcc>
  <rcc rId="5567" sId="2">
    <oc r="A117">
      <v>115</v>
    </oc>
    <nc r="A117">
      <v>107</v>
    </nc>
  </rcc>
  <rcc rId="5568" sId="2">
    <oc r="A118">
      <v>116</v>
    </oc>
    <nc r="A118">
      <v>108</v>
    </nc>
  </rcc>
  <rcc rId="5569" sId="2">
    <oc r="A119">
      <v>117</v>
    </oc>
    <nc r="A119">
      <v>109</v>
    </nc>
  </rcc>
  <rcc rId="5570" sId="2">
    <oc r="A120">
      <v>118</v>
    </oc>
    <nc r="A120">
      <v>110</v>
    </nc>
  </rcc>
  <rcc rId="5571" sId="2" odxf="1" dxf="1">
    <oc r="A22">
      <v>20</v>
    </oc>
    <nc r="A22">
      <v>111</v>
    </nc>
    <odxf>
      <font>
        <name val="Times New Roman"/>
        <family val="1"/>
        <charset val="204"/>
        <scheme val="none"/>
      </font>
      <alignment vertical="top"/>
    </odxf>
    <ndxf>
      <font>
        <sz val="11"/>
        <color theme="1"/>
        <name val="Calibri"/>
        <family val="2"/>
        <charset val="204"/>
        <scheme val="minor"/>
      </font>
      <alignment vertical="center"/>
    </ndxf>
  </rcc>
  <rcc rId="5572" sId="2">
    <oc r="A88">
      <v>86</v>
    </oc>
    <nc r="A88">
      <v>112</v>
    </nc>
  </rcc>
  <rcc rId="5573" sId="2" odxf="1" dxf="1">
    <oc r="A23">
      <v>21</v>
    </oc>
    <nc r="A23">
      <v>113</v>
    </nc>
    <odxf>
      <font>
        <name val="Times New Roman"/>
        <family val="1"/>
        <charset val="204"/>
        <scheme val="none"/>
      </font>
      <alignment vertical="top"/>
    </odxf>
    <ndxf>
      <font>
        <sz val="11"/>
        <color theme="1"/>
        <name val="Calibri"/>
        <family val="2"/>
        <charset val="204"/>
        <scheme val="minor"/>
      </font>
      <alignment vertical="center"/>
    </ndxf>
  </rcc>
  <rcc rId="5574" sId="2">
    <oc r="A18">
      <v>16</v>
    </oc>
    <nc r="A18">
      <v>114</v>
    </nc>
  </rcc>
  <rcc rId="5575" sId="2">
    <oc r="A19">
      <v>17</v>
    </oc>
    <nc r="A19">
      <v>115</v>
    </nc>
  </rcc>
  <rcc rId="5576" sId="2" odxf="1" dxf="1">
    <oc r="A20">
      <v>18</v>
    </oc>
    <nc r="A20">
      <v>116</v>
    </nc>
    <odxf>
      <alignment vertical="top"/>
    </odxf>
    <ndxf>
      <alignment vertical="center"/>
    </ndxf>
  </rcc>
  <rcc rId="5577" sId="2" odxf="1" dxf="1">
    <oc r="A21">
      <v>19</v>
    </oc>
    <nc r="A21">
      <v>117</v>
    </nc>
    <odxf>
      <alignment vertical="top"/>
    </odxf>
    <ndxf>
      <alignment vertical="center"/>
    </ndxf>
  </rcc>
  <rcc rId="5578" sId="2">
    <oc r="A26">
      <v>24</v>
    </oc>
    <nc r="A26">
      <v>118</v>
    </nc>
  </rcc>
  <rcc rId="5579" sId="2">
    <oc r="A27">
      <v>25</v>
    </oc>
    <nc r="A27">
      <v>119</v>
    </nc>
  </rcc>
  <rcv guid="{A299C84D-C097-439E-954D-685D90CA46C9}" action="delete"/>
  <rdn rId="0" localSheetId="1" customView="1" name="Z_A299C84D_C097_439E_954D_685D90CA46C9_.wvu.FilterData" hidden="1" oldHidden="1">
    <formula>'2020-2022'!$A$7:$S$2113</formula>
    <oldFormula>'2020-2022'!$A$7:$S$2113</oldFormula>
  </rdn>
  <rdn rId="0" localSheetId="2" customView="1" name="Z_A299C84D_C097_439E_954D_685D90CA46C9_.wvu.FilterData" hidden="1" oldHidden="1">
    <formula>Примечания!$A$2:$G$123</formula>
    <oldFormula>Примечания!$A$2:$G$117</oldFormula>
  </rdn>
  <rcv guid="{A299C84D-C097-439E-954D-685D90CA46C9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82:XFD183">
    <dxf>
      <alignment horizontal="general"/>
    </dxf>
  </rfmt>
  <rfmt sheetId="2" sqref="A182:XFD183">
    <dxf>
      <alignment horizontal="center"/>
    </dxf>
  </rfmt>
  <rfmt sheetId="2" sqref="A182:XFD183">
    <dxf>
      <alignment vertical="bottom"/>
    </dxf>
  </rfmt>
  <rfmt sheetId="2" sqref="A182:XFD183">
    <dxf>
      <alignment vertical="center"/>
    </dxf>
  </rfmt>
</revisions>
</file>

<file path=xl/revisions/revisionLog2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2" sId="2">
    <nc r="E122" t="inlineStr">
      <is>
        <t>ул. Интернациональная, д. 135*</t>
      </is>
    </nc>
  </rcc>
  <rcc rId="5583" sId="2">
    <nc r="F122">
      <v>542609.53</v>
    </nc>
  </rcc>
  <rcc rId="5584" sId="2">
    <nc r="D122" t="inlineStr">
      <is>
        <t>Нягань</t>
      </is>
    </nc>
  </rcc>
  <rcc rId="5585" sId="2">
    <nc r="G122" t="inlineStr">
      <is>
        <t>Перенос с 2020 по COVID (33/01-сд-2013 от 26.11.2020)</t>
      </is>
    </nc>
  </rcc>
  <rcc rId="5586" sId="2">
    <nc r="B122" t="inlineStr">
      <is>
        <t>+</t>
      </is>
    </nc>
  </rcc>
  <rcc rId="5587" sId="2">
    <nc r="C122">
      <v>2020</v>
    </nc>
  </rcc>
  <rfmt sheetId="2" sqref="B122:F122">
    <dxf>
      <alignment vertical="center"/>
    </dxf>
  </rfmt>
</revisions>
</file>

<file path=xl/revisions/revisionLog2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8" sId="1" numFmtId="4">
    <oc r="S1485">
      <v>372355.73</v>
    </oc>
    <nc r="S1485">
      <v>1275506.1100000001</v>
    </nc>
  </rcc>
</revisions>
</file>

<file path=xl/revisions/revisionLog2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9" sId="1" numFmtId="4">
    <nc r="G803">
      <v>2601664.5499999998</v>
    </nc>
  </rcc>
  <rcc rId="5590" sId="1" numFmtId="4">
    <oc r="G1578">
      <v>2601664.5499999998</v>
    </oc>
    <nc r="G1578">
      <v>2669851.8100000005</v>
    </nc>
  </rcc>
  <rcv guid="{588C31BA-C36B-4B9E-AE8B-D926F1C5CA78}" action="delete"/>
  <rdn rId="0" localSheetId="1" customView="1" name="Z_588C31BA_C36B_4B9E_AE8B_D926F1C5CA78_.wvu.FilterData" hidden="1" oldHidden="1">
    <formula>'2020-2022'!$A$7:$S$2113</formula>
    <oldFormula>'2020-2022'!$A$7:$S$2113</oldFormula>
  </rdn>
  <rdn rId="0" localSheetId="2" customView="1" name="Z_588C31BA_C36B_4B9E_AE8B_D926F1C5CA78_.wvu.FilterData" hidden="1" oldHidden="1">
    <formula>Примечания!$A$2:$G$123</formula>
    <oldFormula>Примечания!$A$2:$G$73</oldFormula>
  </rdn>
  <rcv guid="{588C31BA-C36B-4B9E-AE8B-D926F1C5CA78}" action="add"/>
</revisions>
</file>

<file path=xl/revisions/revisionLog2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BC3CC9-5A33-4838-B0C9-765C41E09E42}" action="delete"/>
  <rdn rId="0" localSheetId="1" customView="1" name="Z_C2BC3CC9_5A33_4838_B0C9_765C41E09E42_.wvu.FilterData" hidden="1" oldHidden="1">
    <formula>'2020-2022'!$A$7:$S$2113</formula>
    <oldFormula>'2020-2022'!$A$7:$S$2113</oldFormula>
  </rdn>
  <rdn rId="0" localSheetId="2" customView="1" name="Z_C2BC3CC9_5A33_4838_B0C9_765C41E09E42_.wvu.FilterData" hidden="1" oldHidden="1">
    <formula>Примечания!$A$2:$G$123</formula>
    <oldFormula>Примечания!$A$2:$G$107</oldFormula>
  </rdn>
  <rcv guid="{C2BC3CC9-5A33-4838-B0C9-765C41E09E42}" action="add"/>
</revisions>
</file>

<file path=xl/revisions/revisionLog2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95" sId="1" odxf="1" dxf="1" numFmtId="4">
    <nc r="A827">
      <v>11</v>
    </nc>
    <odxf>
      <fill>
        <patternFill patternType="solid">
          <bgColor rgb="FFFFFF00"/>
        </patternFill>
      </fill>
      <alignment wrapText="0"/>
    </odxf>
    <ndxf>
      <fill>
        <patternFill patternType="none">
          <bgColor indexed="65"/>
        </patternFill>
      </fill>
      <alignment wrapText="1"/>
    </ndxf>
  </rcc>
  <rcc rId="5596" sId="1" numFmtId="4">
    <oc r="A828">
      <v>11</v>
    </oc>
    <nc r="A828">
      <v>12</v>
    </nc>
  </rcc>
  <rcc rId="5597" sId="1" numFmtId="4">
    <oc r="A829">
      <v>12</v>
    </oc>
    <nc r="A829">
      <v>13</v>
    </nc>
  </rcc>
  <rcc rId="5598" sId="1" odxf="1" dxf="1" numFmtId="4">
    <nc r="A830">
      <v>14</v>
    </nc>
    <odxf>
      <fill>
        <patternFill patternType="solid">
          <bgColor rgb="FFFFFF00"/>
        </patternFill>
      </fill>
      <alignment wrapText="0"/>
    </odxf>
    <ndxf>
      <fill>
        <patternFill patternType="none">
          <bgColor indexed="65"/>
        </patternFill>
      </fill>
      <alignment wrapText="1"/>
    </ndxf>
  </rcc>
  <rcc rId="5599" sId="1" numFmtId="4">
    <oc r="A831">
      <v>13</v>
    </oc>
    <nc r="A831">
      <v>15</v>
    </nc>
  </rcc>
  <rcc rId="5600" sId="1" numFmtId="4">
    <oc r="A832">
      <v>14</v>
    </oc>
    <nc r="A832">
      <v>16</v>
    </nc>
  </rcc>
  <rcc rId="5601" sId="1" numFmtId="4">
    <oc r="A833">
      <v>15</v>
    </oc>
    <nc r="A833">
      <v>17</v>
    </nc>
  </rcc>
  <rcc rId="5602" sId="1" numFmtId="4">
    <oc r="A834">
      <v>16</v>
    </oc>
    <nc r="A834">
      <v>18</v>
    </nc>
  </rcc>
  <rcc rId="5603" sId="1" numFmtId="4">
    <oc r="A835">
      <v>17</v>
    </oc>
    <nc r="A835">
      <v>19</v>
    </nc>
  </rcc>
  <rcc rId="5604" sId="1" numFmtId="4">
    <oc r="A836">
      <v>18</v>
    </oc>
    <nc r="A836">
      <v>20</v>
    </nc>
  </rcc>
  <rcc rId="5605" sId="1" numFmtId="4">
    <oc r="A837">
      <v>19</v>
    </oc>
    <nc r="A837">
      <v>21</v>
    </nc>
  </rcc>
  <rcc rId="5606" sId="1" numFmtId="4">
    <oc r="A838">
      <v>20</v>
    </oc>
    <nc r="A838">
      <v>22</v>
    </nc>
  </rcc>
  <rcc rId="5607" sId="1" numFmtId="4">
    <oc r="A839">
      <v>21</v>
    </oc>
    <nc r="A839">
      <v>23</v>
    </nc>
  </rcc>
  <rcc rId="5608" sId="1" numFmtId="4">
    <oc r="A840">
      <v>22</v>
    </oc>
    <nc r="A840">
      <v>24</v>
    </nc>
  </rcc>
  <rcc rId="5609" sId="1" numFmtId="4">
    <oc r="A841">
      <v>23</v>
    </oc>
    <nc r="A841">
      <v>25</v>
    </nc>
  </rcc>
  <rcc rId="5610" sId="1" numFmtId="4">
    <oc r="A842">
      <v>24</v>
    </oc>
    <nc r="A842">
      <v>26</v>
    </nc>
  </rcc>
  <rcc rId="5611" sId="1" numFmtId="4">
    <oc r="A843">
      <v>25</v>
    </oc>
    <nc r="A843">
      <v>27</v>
    </nc>
  </rcc>
  <rcc rId="5612" sId="1" numFmtId="4">
    <oc r="A844">
      <v>26</v>
    </oc>
    <nc r="A844">
      <v>28</v>
    </nc>
  </rcc>
  <rcc rId="5613" sId="1" numFmtId="4">
    <oc r="A845">
      <v>27</v>
    </oc>
    <nc r="A845">
      <v>29</v>
    </nc>
  </rcc>
  <rcc rId="5614" sId="1" numFmtId="4">
    <oc r="A846">
      <v>28</v>
    </oc>
    <nc r="A846">
      <v>30</v>
    </nc>
  </rcc>
  <rcc rId="5615" sId="1" numFmtId="4">
    <oc r="A847">
      <v>29</v>
    </oc>
    <nc r="A847">
      <v>31</v>
    </nc>
  </rcc>
  <rcc rId="5616" sId="1" numFmtId="4">
    <oc r="A848">
      <v>30</v>
    </oc>
    <nc r="A848">
      <v>32</v>
    </nc>
  </rcc>
  <rcc rId="5617" sId="1" numFmtId="4">
    <oc r="A849">
      <v>31</v>
    </oc>
    <nc r="A849">
      <v>33</v>
    </nc>
  </rcc>
  <rcc rId="5618" sId="1" numFmtId="4">
    <oc r="A850">
      <v>32</v>
    </oc>
    <nc r="A850">
      <v>34</v>
    </nc>
  </rcc>
  <rcc rId="5619" sId="1" numFmtId="4">
    <oc r="A851">
      <v>33</v>
    </oc>
    <nc r="A851">
      <v>35</v>
    </nc>
  </rcc>
  <rcc rId="5620" sId="1" numFmtId="4">
    <oc r="A852">
      <v>34</v>
    </oc>
    <nc r="A852">
      <v>36</v>
    </nc>
  </rcc>
  <rcc rId="5621" sId="1" numFmtId="4">
    <oc r="A853">
      <v>35</v>
    </oc>
    <nc r="A853">
      <v>37</v>
    </nc>
  </rcc>
  <rcc rId="5622" sId="1" numFmtId="4">
    <oc r="A854">
      <v>36</v>
    </oc>
    <nc r="A854">
      <v>38</v>
    </nc>
  </rcc>
  <rcc rId="5623" sId="1" numFmtId="4">
    <oc r="A855">
      <v>37</v>
    </oc>
    <nc r="A855">
      <v>39</v>
    </nc>
  </rcc>
  <rcc rId="5624" sId="1" numFmtId="4">
    <oc r="A856">
      <v>38</v>
    </oc>
    <nc r="A856">
      <v>40</v>
    </nc>
  </rcc>
  <rcc rId="5625" sId="1" numFmtId="4">
    <oc r="A857">
      <v>39</v>
    </oc>
    <nc r="A857">
      <v>41</v>
    </nc>
  </rcc>
  <rcc rId="5626" sId="1" numFmtId="4">
    <oc r="A858">
      <v>40</v>
    </oc>
    <nc r="A858">
      <v>42</v>
    </nc>
  </rcc>
  <rcc rId="5627" sId="1" numFmtId="4">
    <oc r="A859">
      <v>41</v>
    </oc>
    <nc r="A859">
      <v>43</v>
    </nc>
  </rcc>
  <rcc rId="5628" sId="1" numFmtId="4">
    <oc r="A860">
      <v>42</v>
    </oc>
    <nc r="A860">
      <v>44</v>
    </nc>
  </rcc>
  <rcc rId="5629" sId="1" odxf="1" dxf="1" numFmtId="4">
    <nc r="A861">
      <v>45</v>
    </nc>
    <odxf>
      <fill>
        <patternFill patternType="solid">
          <bgColor rgb="FFFFFF00"/>
        </patternFill>
      </fill>
      <alignment wrapText="0"/>
    </odxf>
    <ndxf>
      <fill>
        <patternFill patternType="none">
          <bgColor indexed="65"/>
        </patternFill>
      </fill>
      <alignment wrapText="1"/>
    </ndxf>
  </rcc>
  <rcc rId="5630" sId="1" numFmtId="4">
    <oc r="A862">
      <v>43</v>
    </oc>
    <nc r="A862">
      <v>46</v>
    </nc>
  </rcc>
  <rcc rId="5631" sId="1" numFmtId="4">
    <oc r="A863">
      <v>44</v>
    </oc>
    <nc r="A863">
      <v>47</v>
    </nc>
  </rcc>
  <rcc rId="5632" sId="1">
    <oc r="A866">
      <v>45</v>
    </oc>
    <nc r="A866">
      <v>48</v>
    </nc>
  </rcc>
  <rcc rId="5633" sId="1">
    <oc r="A867">
      <v>46</v>
    </oc>
    <nc r="A867">
      <v>49</v>
    </nc>
  </rcc>
  <rcc rId="5634" sId="1">
    <oc r="A868">
      <v>47</v>
    </oc>
    <nc r="A868">
      <v>50</v>
    </nc>
  </rcc>
  <rcc rId="5635" sId="1">
    <oc r="A869">
      <v>48</v>
    </oc>
    <nc r="A869">
      <v>51</v>
    </nc>
  </rcc>
  <rcc rId="5636" sId="1">
    <oc r="A870">
      <v>49</v>
    </oc>
    <nc r="A870">
      <v>52</v>
    </nc>
  </rcc>
  <rcc rId="5637" sId="1">
    <oc r="A871">
      <v>50</v>
    </oc>
    <nc r="A871">
      <v>53</v>
    </nc>
  </rcc>
  <rcc rId="5638" sId="1" odxf="1" dxf="1">
    <oc r="A872">
      <v>58</v>
    </oc>
    <nc r="A872">
      <v>54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39" sId="1">
    <oc r="A873">
      <v>51</v>
    </oc>
    <nc r="A873">
      <v>55</v>
    </nc>
  </rcc>
  <rcc rId="5640" sId="1">
    <oc r="A878">
      <v>52</v>
    </oc>
    <nc r="A878">
      <v>56</v>
    </nc>
  </rcc>
  <rcc rId="5641" sId="1">
    <oc r="A886">
      <v>53</v>
    </oc>
    <nc r="A886">
      <v>57</v>
    </nc>
  </rcc>
  <rcc rId="5642" sId="1">
    <oc r="A874">
      <v>54</v>
    </oc>
    <nc r="A874">
      <v>58</v>
    </nc>
  </rcc>
  <rcc rId="5643" sId="1">
    <oc r="A875">
      <v>55</v>
    </oc>
    <nc r="A875">
      <v>59</v>
    </nc>
  </rcc>
  <rcc rId="5644" sId="1">
    <oc r="A876">
      <v>56</v>
    </oc>
    <nc r="A876">
      <v>60</v>
    </nc>
  </rcc>
  <rcc rId="5645" sId="1" odxf="1" dxf="1">
    <oc r="A879">
      <v>65</v>
    </oc>
    <nc r="A879">
      <v>61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46" sId="1" odxf="1" dxf="1">
    <oc r="A880">
      <v>66</v>
    </oc>
    <nc r="A880">
      <v>62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47" sId="1" odxf="1" dxf="1">
    <oc r="A881">
      <v>73</v>
    </oc>
    <nc r="A881">
      <v>63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48" sId="1" odxf="1" dxf="1">
    <oc r="A882">
      <v>74</v>
    </oc>
    <nc r="A882">
      <v>64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49" sId="1" odxf="1" dxf="1">
    <oc r="A883">
      <v>83</v>
    </oc>
    <nc r="A883">
      <v>65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50" sId="1" odxf="1" dxf="1">
    <oc r="A884">
      <v>84</v>
    </oc>
    <nc r="A884">
      <v>66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51" sId="1" odxf="1" dxf="1">
    <oc r="A885">
      <v>81</v>
    </oc>
    <nc r="A885">
      <v>67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52" sId="1">
    <oc r="A877">
      <v>57</v>
    </oc>
    <nc r="A877">
      <v>68</v>
    </nc>
  </rcc>
  <rcc rId="5653" sId="1">
    <oc r="A889">
      <v>58</v>
    </oc>
    <nc r="A889">
      <v>69</v>
    </nc>
  </rcc>
  <rfmt sheetId="1" sqref="A893" start="0" length="0">
    <dxf>
      <numFmt numFmtId="0" formatCode="General"/>
      <fill>
        <patternFill patternType="none">
          <bgColor indexed="65"/>
        </patternFill>
      </fill>
      <alignment wrapText="1"/>
    </dxf>
  </rfmt>
  <rfmt sheetId="1" sqref="A895" start="0" length="0">
    <dxf>
      <numFmt numFmtId="0" formatCode="General"/>
      <fill>
        <patternFill patternType="none">
          <bgColor indexed="65"/>
        </patternFill>
      </fill>
      <alignment wrapText="1"/>
    </dxf>
  </rfmt>
  <rfmt sheetId="1" sqref="A900" start="0" length="0">
    <dxf>
      <numFmt numFmtId="0" formatCode="General"/>
      <fill>
        <patternFill patternType="none">
          <bgColor indexed="65"/>
        </patternFill>
      </fill>
      <alignment wrapText="1"/>
    </dxf>
  </rfmt>
  <rfmt sheetId="1" sqref="A902" start="0" length="0">
    <dxf>
      <numFmt numFmtId="0" formatCode="General"/>
      <fill>
        <patternFill patternType="none">
          <bgColor indexed="65"/>
        </patternFill>
      </fill>
      <alignment wrapText="1"/>
    </dxf>
  </rfmt>
  <rfmt sheetId="1" sqref="A903" start="0" length="0">
    <dxf>
      <numFmt numFmtId="0" formatCode="General"/>
      <fill>
        <patternFill patternType="none">
          <bgColor indexed="65"/>
        </patternFill>
      </fill>
      <alignment wrapText="1"/>
    </dxf>
  </rfmt>
  <rcc rId="5654" sId="1">
    <oc r="A906">
      <v>68</v>
    </oc>
    <nc r="A906">
      <v>84</v>
    </nc>
  </rcc>
  <rfmt sheetId="1" sqref="A923" start="0" length="0">
    <dxf>
      <fill>
        <patternFill patternType="none">
          <bgColor indexed="65"/>
        </patternFill>
      </fill>
    </dxf>
  </rfmt>
  <rfmt sheetId="1" sqref="A924" start="0" length="0">
    <dxf>
      <fill>
        <patternFill patternType="none">
          <bgColor indexed="65"/>
        </patternFill>
      </fill>
    </dxf>
  </rfmt>
  <rfmt sheetId="1" sqref="A925" start="0" length="0">
    <dxf>
      <fill>
        <patternFill patternType="none">
          <bgColor indexed="65"/>
        </patternFill>
      </fill>
    </dxf>
  </rfmt>
  <rfmt sheetId="1" sqref="A926" start="0" length="0">
    <dxf>
      <fill>
        <patternFill patternType="none">
          <bgColor indexed="65"/>
        </patternFill>
      </fill>
    </dxf>
  </rfmt>
  <rfmt sheetId="1" sqref="A929" start="0" length="0">
    <dxf>
      <fill>
        <patternFill patternType="none">
          <bgColor indexed="65"/>
        </patternFill>
      </fill>
    </dxf>
  </rfmt>
  <rfmt sheetId="1" sqref="A930" start="0" length="0">
    <dxf>
      <fill>
        <patternFill patternType="none">
          <bgColor indexed="65"/>
        </patternFill>
      </fill>
    </dxf>
  </rfmt>
  <rfmt sheetId="1" sqref="A934" start="0" length="0">
    <dxf>
      <fill>
        <patternFill patternType="none">
          <bgColor indexed="65"/>
        </patternFill>
      </fill>
    </dxf>
  </rfmt>
  <rfmt sheetId="1" sqref="A936" start="0" length="0">
    <dxf>
      <fill>
        <patternFill patternType="none">
          <bgColor indexed="65"/>
        </patternFill>
      </fill>
    </dxf>
  </rfmt>
  <rfmt sheetId="1" sqref="A937" start="0" length="0">
    <dxf>
      <fill>
        <patternFill patternType="none">
          <bgColor indexed="65"/>
        </patternFill>
      </fill>
    </dxf>
  </rfmt>
  <rfmt sheetId="1" sqref="A945" start="0" length="0">
    <dxf>
      <fill>
        <patternFill patternType="none">
          <bgColor indexed="65"/>
        </patternFill>
      </fill>
    </dxf>
  </rfmt>
  <rcc rId="5655" sId="1">
    <oc r="A987">
      <v>137</v>
    </oc>
    <nc r="A987">
      <v>163</v>
    </nc>
  </rcc>
  <rcc rId="5656" sId="1">
    <oc r="A890">
      <v>59</v>
    </oc>
    <nc r="A890">
      <v>70</v>
    </nc>
  </rcc>
  <rcc rId="5657" sId="1">
    <oc r="A891">
      <v>60</v>
    </oc>
    <nc r="A891">
      <v>71</v>
    </nc>
  </rcc>
  <rcc rId="5658" sId="1">
    <oc r="A892">
      <v>61</v>
    </oc>
    <nc r="A892">
      <v>72</v>
    </nc>
  </rcc>
  <rcc rId="5659" sId="1">
    <nc r="A893">
      <v>73</v>
    </nc>
  </rcc>
  <rcc rId="5660" sId="1">
    <oc r="A894">
      <v>62</v>
    </oc>
    <nc r="A894">
      <v>74</v>
    </nc>
  </rcc>
  <rcc rId="5661" sId="1">
    <nc r="A895">
      <v>75</v>
    </nc>
  </rcc>
  <rcc rId="5662" sId="1">
    <oc r="A896">
      <v>63</v>
    </oc>
    <nc r="A896">
      <v>76</v>
    </nc>
  </rcc>
  <rcc rId="5663" sId="1">
    <oc r="A897">
      <v>64</v>
    </oc>
    <nc r="A897">
      <v>77</v>
    </nc>
  </rcc>
  <rcc rId="5664" sId="1">
    <oc r="A898">
      <v>65</v>
    </oc>
    <nc r="A898">
      <v>78</v>
    </nc>
  </rcc>
  <rcc rId="5665" sId="1">
    <oc r="A899">
      <v>66</v>
    </oc>
    <nc r="A899">
      <v>79</v>
    </nc>
  </rcc>
  <rcc rId="5666" sId="1">
    <nc r="A900">
      <v>80</v>
    </nc>
  </rcc>
  <rcc rId="5667" sId="1">
    <oc r="A901">
      <v>67</v>
    </oc>
    <nc r="A901">
      <v>81</v>
    </nc>
  </rcc>
  <rcc rId="5668" sId="1">
    <nc r="A902">
      <v>82</v>
    </nc>
  </rcc>
  <rcc rId="5669" sId="1">
    <nc r="A903">
      <v>83</v>
    </nc>
  </rcc>
  <rcc rId="5670" sId="1">
    <oc r="A907">
      <v>69</v>
    </oc>
    <nc r="A907">
      <v>85</v>
    </nc>
  </rcc>
  <rcc rId="5671" sId="1">
    <oc r="A908">
      <v>70</v>
    </oc>
    <nc r="A908">
      <v>86</v>
    </nc>
  </rcc>
  <rcc rId="5672" sId="1">
    <oc r="A909">
      <v>71</v>
    </oc>
    <nc r="A909">
      <v>87</v>
    </nc>
  </rcc>
  <rcc rId="5673" sId="1">
    <oc r="A910">
      <v>72</v>
    </oc>
    <nc r="A910">
      <v>88</v>
    </nc>
  </rcc>
  <rcc rId="5674" sId="1">
    <oc r="A911">
      <v>73</v>
    </oc>
    <nc r="A911">
      <v>89</v>
    </nc>
  </rcc>
  <rcc rId="5675" sId="1">
    <oc r="A912">
      <v>74</v>
    </oc>
    <nc r="A912">
      <v>90</v>
    </nc>
  </rcc>
  <rcc rId="5676" sId="1">
    <oc r="A913">
      <v>75</v>
    </oc>
    <nc r="A913">
      <v>91</v>
    </nc>
  </rcc>
  <rcc rId="5677" sId="1">
    <oc r="A914">
      <v>76</v>
    </oc>
    <nc r="A914">
      <v>92</v>
    </nc>
  </rcc>
  <rcc rId="5678" sId="1">
    <oc r="A915">
      <v>77</v>
    </oc>
    <nc r="A915">
      <v>93</v>
    </nc>
  </rcc>
  <rcc rId="5679" sId="1">
    <oc r="A916">
      <v>78</v>
    </oc>
    <nc r="A916">
      <v>94</v>
    </nc>
  </rcc>
  <rcc rId="5680" sId="1">
    <oc r="A917">
      <v>79</v>
    </oc>
    <nc r="A917">
      <v>95</v>
    </nc>
  </rcc>
  <rcc rId="5681" sId="1">
    <oc r="A918">
      <v>80</v>
    </oc>
    <nc r="A918">
      <v>96</v>
    </nc>
  </rcc>
  <rcc rId="5682" sId="1">
    <oc r="A919">
      <v>81</v>
    </oc>
    <nc r="A919">
      <v>97</v>
    </nc>
  </rcc>
  <rcc rId="5683" sId="1">
    <oc r="A920">
      <v>82</v>
    </oc>
    <nc r="A920">
      <v>98</v>
    </nc>
  </rcc>
  <rcc rId="5684" sId="1">
    <oc r="A921">
      <v>83</v>
    </oc>
    <nc r="A921">
      <v>99</v>
    </nc>
  </rcc>
  <rcc rId="5685" sId="1">
    <oc r="A922">
      <v>84</v>
    </oc>
    <nc r="A922">
      <v>100</v>
    </nc>
  </rcc>
  <rcc rId="5686" sId="1">
    <nc r="A923">
      <v>101</v>
    </nc>
  </rcc>
  <rcc rId="5687" sId="1">
    <oc r="A924">
      <v>116</v>
    </oc>
    <nc r="A924">
      <v>102</v>
    </nc>
  </rcc>
  <rcc rId="5688" sId="1">
    <oc r="A925">
      <v>117</v>
    </oc>
    <nc r="A925">
      <v>103</v>
    </nc>
  </rcc>
  <rcc rId="5689" sId="1">
    <oc r="A926">
      <v>113</v>
    </oc>
    <nc r="A926">
      <v>104</v>
    </nc>
  </rcc>
  <rcc rId="5690" sId="1">
    <oc r="A927">
      <v>85</v>
    </oc>
    <nc r="A927">
      <v>105</v>
    </nc>
  </rcc>
  <rcc rId="5691" sId="1">
    <oc r="A928">
      <v>86</v>
    </oc>
    <nc r="A928">
      <v>106</v>
    </nc>
  </rcc>
  <rcc rId="5692" sId="1">
    <oc r="A929">
      <v>120</v>
    </oc>
    <nc r="A929">
      <v>107</v>
    </nc>
  </rcc>
  <rcc rId="5693" sId="1">
    <oc r="A930">
      <v>114</v>
    </oc>
    <nc r="A930">
      <v>108</v>
    </nc>
  </rcc>
  <rcc rId="5694" sId="1">
    <oc r="A931">
      <v>87</v>
    </oc>
    <nc r="A931">
      <v>109</v>
    </nc>
  </rcc>
  <rcc rId="5695" sId="1">
    <oc r="A932">
      <v>88</v>
    </oc>
    <nc r="A932">
      <v>110</v>
    </nc>
  </rcc>
  <rcc rId="5696" sId="1">
    <oc r="A933">
      <v>89</v>
    </oc>
    <nc r="A933">
      <v>111</v>
    </nc>
  </rcc>
  <rcc rId="5697" sId="1">
    <oc r="A934">
      <v>127</v>
    </oc>
    <nc r="A934">
      <v>112</v>
    </nc>
  </rcc>
  <rcc rId="5698" sId="1">
    <oc r="A935">
      <v>90</v>
    </oc>
    <nc r="A935">
      <v>113</v>
    </nc>
  </rcc>
  <rcc rId="5699" sId="1">
    <oc r="A936">
      <v>122</v>
    </oc>
    <nc r="A936">
      <v>114</v>
    </nc>
  </rcc>
  <rcc rId="5700" sId="1">
    <oc r="A937">
      <v>123</v>
    </oc>
    <nc r="A937">
      <v>115</v>
    </nc>
  </rcc>
  <rcc rId="5701" sId="1">
    <oc r="A938">
      <v>91</v>
    </oc>
    <nc r="A938">
      <v>116</v>
    </nc>
  </rcc>
  <rcc rId="5702" sId="1">
    <oc r="A939">
      <v>92</v>
    </oc>
    <nc r="A939">
      <v>117</v>
    </nc>
  </rcc>
  <rcc rId="5703" sId="1">
    <oc r="A940">
      <v>93</v>
    </oc>
    <nc r="A940">
      <v>118</v>
    </nc>
  </rcc>
  <rcc rId="5704" sId="1">
    <oc r="A941">
      <v>94</v>
    </oc>
    <nc r="A941">
      <v>119</v>
    </nc>
  </rcc>
  <rcc rId="5705" sId="1">
    <oc r="A942">
      <v>95</v>
    </oc>
    <nc r="A942">
      <v>120</v>
    </nc>
  </rcc>
  <rcc rId="5706" sId="1">
    <oc r="A943">
      <v>96</v>
    </oc>
    <nc r="A943">
      <v>121</v>
    </nc>
  </rcc>
  <rcc rId="5707" sId="1">
    <oc r="A944">
      <v>97</v>
    </oc>
    <nc r="A944">
      <v>122</v>
    </nc>
  </rcc>
  <rcc rId="5708" sId="1">
    <oc r="A945">
      <v>134</v>
    </oc>
    <nc r="A945">
      <v>123</v>
    </nc>
  </rcc>
  <rcc rId="5709" sId="1">
    <oc r="A946">
      <v>98</v>
    </oc>
    <nc r="A946">
      <v>124</v>
    </nc>
  </rcc>
  <rcc rId="5710" sId="1">
    <oc r="A947">
      <v>99</v>
    </oc>
    <nc r="A947">
      <v>125</v>
    </nc>
  </rcc>
  <rcc rId="5711" sId="1">
    <oc r="A948">
      <v>100</v>
    </oc>
    <nc r="A948">
      <v>126</v>
    </nc>
  </rcc>
  <rcc rId="5712" sId="1">
    <oc r="A949">
      <v>101</v>
    </oc>
    <nc r="A949">
      <v>127</v>
    </nc>
  </rcc>
  <rcc rId="5713" sId="1">
    <oc r="A950">
      <v>102</v>
    </oc>
    <nc r="A950">
      <v>128</v>
    </nc>
  </rcc>
  <rcc rId="5714" sId="1">
    <oc r="A951">
      <v>103</v>
    </oc>
    <nc r="A951">
      <v>129</v>
    </nc>
  </rcc>
  <rcc rId="5715" sId="1">
    <oc r="A952">
      <v>104</v>
    </oc>
    <nc r="A952">
      <v>130</v>
    </nc>
  </rcc>
  <rcc rId="5716" sId="1">
    <oc r="A953">
      <v>105</v>
    </oc>
    <nc r="A953">
      <v>131</v>
    </nc>
  </rcc>
  <rcc rId="5717" sId="1">
    <oc r="A954">
      <v>106</v>
    </oc>
    <nc r="A954">
      <v>132</v>
    </nc>
  </rcc>
  <rcc rId="5718" sId="1">
    <oc r="A955">
      <v>107</v>
    </oc>
    <nc r="A955">
      <v>133</v>
    </nc>
  </rcc>
  <rcc rId="5719" sId="1">
    <oc r="A956">
      <v>108</v>
    </oc>
    <nc r="A956">
      <v>134</v>
    </nc>
  </rcc>
  <rcc rId="5720" sId="1">
    <oc r="A957">
      <v>109</v>
    </oc>
    <nc r="A957">
      <v>135</v>
    </nc>
  </rcc>
  <rcc rId="5721" sId="1">
    <oc r="A958">
      <v>110</v>
    </oc>
    <nc r="A958">
      <v>136</v>
    </nc>
  </rcc>
  <rcc rId="5722" sId="1">
    <oc r="A959">
      <v>111</v>
    </oc>
    <nc r="A959">
      <v>137</v>
    </nc>
  </rcc>
  <rcc rId="5723" sId="1">
    <oc r="A960">
      <v>112</v>
    </oc>
    <nc r="A960">
      <v>138</v>
    </nc>
  </rcc>
  <rcc rId="5724" sId="1">
    <oc r="A961">
      <v>113</v>
    </oc>
    <nc r="A961">
      <v>139</v>
    </nc>
  </rcc>
  <rcc rId="5725" sId="1">
    <oc r="A962">
      <v>114</v>
    </oc>
    <nc r="A962">
      <v>140</v>
    </nc>
  </rcc>
  <rcc rId="5726" sId="1">
    <oc r="A963">
      <v>115</v>
    </oc>
    <nc r="A963">
      <v>141</v>
    </nc>
  </rcc>
  <rcc rId="5727" sId="1">
    <oc r="A964">
      <v>116</v>
    </oc>
    <nc r="A964">
      <v>142</v>
    </nc>
  </rcc>
  <rcc rId="5728" sId="1">
    <oc r="A965">
      <v>117</v>
    </oc>
    <nc r="A965">
      <v>143</v>
    </nc>
  </rcc>
  <rcc rId="5729" sId="1">
    <oc r="A966">
      <v>118</v>
    </oc>
    <nc r="A966">
      <v>144</v>
    </nc>
  </rcc>
  <rcc rId="5730" sId="1">
    <oc r="A967">
      <v>119</v>
    </oc>
    <nc r="A967">
      <v>145</v>
    </nc>
  </rcc>
  <rcc rId="5731" sId="1">
    <oc r="A968">
      <v>120</v>
    </oc>
    <nc r="A968">
      <v>146</v>
    </nc>
  </rcc>
  <rcc rId="5732" sId="1">
    <oc r="A969">
      <v>121</v>
    </oc>
    <nc r="A969">
      <v>147</v>
    </nc>
  </rcc>
  <rcc rId="5733" sId="1">
    <oc r="A970">
      <v>122</v>
    </oc>
    <nc r="A970">
      <v>148</v>
    </nc>
  </rcc>
  <rcc rId="5734" sId="1">
    <oc r="A971">
      <v>123</v>
    </oc>
    <nc r="A971">
      <v>149</v>
    </nc>
  </rcc>
  <rcc rId="5735" sId="1">
    <oc r="A972">
      <v>124</v>
    </oc>
    <nc r="A972">
      <v>150</v>
    </nc>
  </rcc>
  <rcc rId="5736" sId="1">
    <oc r="A973">
      <v>125</v>
    </oc>
    <nc r="A973">
      <v>151</v>
    </nc>
  </rcc>
  <rcc rId="5737" sId="1">
    <oc r="A974">
      <v>126</v>
    </oc>
    <nc r="A974">
      <v>152</v>
    </nc>
  </rcc>
  <rcc rId="5738" sId="1">
    <oc r="A975">
      <v>127</v>
    </oc>
    <nc r="A975">
      <v>153</v>
    </nc>
  </rcc>
  <rcc rId="5739" sId="1">
    <oc r="A976">
      <v>128</v>
    </oc>
    <nc r="A976">
      <v>154</v>
    </nc>
  </rcc>
  <rcc rId="5740" sId="1">
    <oc r="A977">
      <v>129</v>
    </oc>
    <nc r="A977">
      <v>155</v>
    </nc>
  </rcc>
  <rcc rId="5741" sId="1">
    <oc r="A978">
      <v>130</v>
    </oc>
    <nc r="A978">
      <v>156</v>
    </nc>
  </rcc>
  <rcc rId="5742" sId="1">
    <oc r="A979">
      <v>131</v>
    </oc>
    <nc r="A979">
      <v>157</v>
    </nc>
  </rcc>
  <rcc rId="5743" sId="1">
    <oc r="A980">
      <v>132</v>
    </oc>
    <nc r="A980">
      <v>158</v>
    </nc>
  </rcc>
  <rcc rId="5744" sId="1">
    <oc r="A981">
      <v>133</v>
    </oc>
    <nc r="A981">
      <v>159</v>
    </nc>
  </rcc>
  <rcc rId="5745" sId="1">
    <oc r="A982">
      <v>134</v>
    </oc>
    <nc r="A982">
      <v>160</v>
    </nc>
  </rcc>
  <rcc rId="5746" sId="1">
    <oc r="A983">
      <v>135</v>
    </oc>
    <nc r="A983">
      <v>161</v>
    </nc>
  </rcc>
  <rcc rId="5747" sId="1">
    <oc r="A984">
      <v>136</v>
    </oc>
    <nc r="A984">
      <v>162</v>
    </nc>
  </rcc>
  <rcc rId="5748" sId="1">
    <oc r="A988">
      <v>138</v>
    </oc>
    <nc r="A988">
      <v>164</v>
    </nc>
  </rcc>
  <rcc rId="5749" sId="1">
    <oc r="A989">
      <v>139</v>
    </oc>
    <nc r="A989">
      <v>165</v>
    </nc>
  </rcc>
  <rcc rId="5750" sId="1">
    <oc r="A990">
      <v>140</v>
    </oc>
    <nc r="A990">
      <v>166</v>
    </nc>
  </rcc>
  <rcc rId="5751" sId="1">
    <oc r="A991">
      <v>141</v>
    </oc>
    <nc r="A991">
      <v>167</v>
    </nc>
  </rcc>
  <rcc rId="5752" sId="1">
    <oc r="A992">
      <v>142</v>
    </oc>
    <nc r="A992">
      <v>168</v>
    </nc>
  </rcc>
  <rcc rId="5753" sId="1">
    <oc r="A993">
      <v>143</v>
    </oc>
    <nc r="A993">
      <v>169</v>
    </nc>
  </rcc>
  <rcc rId="5754" sId="1">
    <oc r="A994">
      <v>144</v>
    </oc>
    <nc r="A994">
      <v>170</v>
    </nc>
  </rcc>
  <rcc rId="5755" sId="1">
    <oc r="A995">
      <v>145</v>
    </oc>
    <nc r="A995">
      <v>171</v>
    </nc>
  </rcc>
  <rcc rId="5756" sId="1">
    <oc r="A996">
      <v>146</v>
    </oc>
    <nc r="A996">
      <v>172</v>
    </nc>
  </rcc>
  <rcc rId="5757" sId="1">
    <oc r="A997">
      <v>147</v>
    </oc>
    <nc r="A997">
      <v>173</v>
    </nc>
  </rcc>
  <rcc rId="5758" sId="1">
    <oc r="A998">
      <v>148</v>
    </oc>
    <nc r="A998">
      <v>174</v>
    </nc>
  </rcc>
  <rcc rId="5759" sId="1">
    <oc r="A999">
      <v>149</v>
    </oc>
    <nc r="A999">
      <v>175</v>
    </nc>
  </rcc>
  <rcc rId="5760" sId="1">
    <oc r="A1000">
      <v>150</v>
    </oc>
    <nc r="A1000">
      <v>176</v>
    </nc>
  </rcc>
  <rcc rId="5761" sId="1">
    <oc r="A1001">
      <v>151</v>
    </oc>
    <nc r="A1001">
      <v>177</v>
    </nc>
  </rcc>
  <rcc rId="5762" sId="1">
    <oc r="A1002">
      <v>152</v>
    </oc>
    <nc r="A1002">
      <v>178</v>
    </nc>
  </rcc>
  <rcc rId="5763" sId="1">
    <oc r="A1003">
      <v>153</v>
    </oc>
    <nc r="A1003">
      <v>179</v>
    </nc>
  </rcc>
  <rcc rId="5764" sId="1" odxf="1" dxf="1">
    <oc r="A1004">
      <v>191</v>
    </oc>
    <nc r="A1004">
      <v>180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765" sId="1">
    <oc r="A1005">
      <v>154</v>
    </oc>
    <nc r="A1005">
      <v>181</v>
    </nc>
  </rcc>
  <rcc rId="5766" sId="1">
    <oc r="A1006">
      <v>155</v>
    </oc>
    <nc r="A1006">
      <v>182</v>
    </nc>
  </rcc>
  <rcc rId="5767" sId="1">
    <oc r="A1007">
      <v>156</v>
    </oc>
    <nc r="A1007">
      <v>183</v>
    </nc>
  </rcc>
  <rcc rId="5768" sId="1">
    <oc r="A1008">
      <v>157</v>
    </oc>
    <nc r="A1008">
      <v>184</v>
    </nc>
  </rcc>
  <rcc rId="5769" sId="1">
    <oc r="A1009">
      <v>158</v>
    </oc>
    <nc r="A1009">
      <v>185</v>
    </nc>
  </rcc>
  <rcc rId="5770" sId="1">
    <oc r="A1010">
      <v>159</v>
    </oc>
    <nc r="A1010">
      <v>186</v>
    </nc>
  </rcc>
  <rcc rId="5771" sId="1">
    <oc r="A1013">
      <v>160</v>
    </oc>
    <nc r="A1013">
      <v>187</v>
    </nc>
  </rcc>
  <rcc rId="5772" sId="1">
    <oc r="A1014">
      <v>161</v>
    </oc>
    <nc r="A1014">
      <v>188</v>
    </nc>
  </rcc>
  <rcc rId="5773" sId="1" odxf="1" dxf="1">
    <oc r="A1015">
      <v>199</v>
    </oc>
    <nc r="A1015">
      <v>189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774" sId="1">
    <oc r="A1016">
      <v>162</v>
    </oc>
    <nc r="A1016">
      <v>190</v>
    </nc>
  </rcc>
  <rcc rId="5775" sId="1">
    <oc r="A1017">
      <v>163</v>
    </oc>
    <nc r="A1017">
      <v>191</v>
    </nc>
  </rcc>
  <rcc rId="5776" sId="1">
    <oc r="A1018">
      <v>164</v>
    </oc>
    <nc r="A1018">
      <v>192</v>
    </nc>
  </rcc>
  <rcc rId="5777" sId="1" odxf="1" dxf="1">
    <nc r="A1019">
      <v>193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778" sId="1" odxf="1" dxf="1">
    <nc r="A1020">
      <v>194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779" sId="1">
    <oc r="A1021">
      <v>165</v>
    </oc>
    <nc r="A1021">
      <v>195</v>
    </nc>
  </rcc>
  <rcc rId="5780" sId="1">
    <oc r="A1022">
      <v>166</v>
    </oc>
    <nc r="A1022">
      <v>196</v>
    </nc>
  </rcc>
  <rcc rId="5781" sId="1">
    <oc r="A1023">
      <v>167</v>
    </oc>
    <nc r="A1023">
      <v>197</v>
    </nc>
  </rcc>
  <rcc rId="5782" sId="1">
    <oc r="A1024">
      <v>168</v>
    </oc>
    <nc r="A1024">
      <v>198</v>
    </nc>
  </rcc>
  <rcc rId="5783" sId="1">
    <oc r="A1025">
      <v>169</v>
    </oc>
    <nc r="A1025">
      <v>199</v>
    </nc>
  </rcc>
  <rcc rId="5784" sId="1">
    <oc r="A1026">
      <v>170</v>
    </oc>
    <nc r="A1026">
      <v>200</v>
    </nc>
  </rcc>
  <rcc rId="5785" sId="1">
    <oc r="A1027">
      <v>171</v>
    </oc>
    <nc r="A1027">
      <v>201</v>
    </nc>
  </rcc>
  <rcc rId="5786" sId="1">
    <oc r="A1028">
      <v>172</v>
    </oc>
    <nc r="A1028">
      <v>202</v>
    </nc>
  </rcc>
  <rcc rId="5787" sId="1">
    <oc r="A1029">
      <v>173</v>
    </oc>
    <nc r="A1029">
      <v>203</v>
    </nc>
  </rcc>
  <rcc rId="5788" sId="1">
    <oc r="A1030">
      <v>174</v>
    </oc>
    <nc r="A1030">
      <v>204</v>
    </nc>
  </rcc>
  <rcc rId="5789" sId="1">
    <oc r="A1031">
      <v>175</v>
    </oc>
    <nc r="A1031">
      <v>205</v>
    </nc>
  </rcc>
  <rcc rId="5790" sId="1">
    <oc r="A1032">
      <v>176</v>
    </oc>
    <nc r="A1032">
      <v>206</v>
    </nc>
  </rcc>
  <rcc rId="5791" sId="1">
    <oc r="A1033">
      <v>177</v>
    </oc>
    <nc r="A1033">
      <v>207</v>
    </nc>
  </rcc>
  <rcc rId="5792" sId="1">
    <oc r="A1034">
      <v>178</v>
    </oc>
    <nc r="A1034">
      <v>208</v>
    </nc>
  </rcc>
  <rcc rId="5793" sId="1">
    <oc r="A1035">
      <v>179</v>
    </oc>
    <nc r="A1035">
      <v>209</v>
    </nc>
  </rcc>
  <rcc rId="5794" sId="1">
    <oc r="A1036">
      <v>180</v>
    </oc>
    <nc r="A1036">
      <v>210</v>
    </nc>
  </rcc>
  <rcc rId="5795" sId="1">
    <oc r="A1037">
      <v>181</v>
    </oc>
    <nc r="A1037">
      <v>211</v>
    </nc>
  </rcc>
  <rcc rId="5796" sId="1">
    <oc r="A1038">
      <v>182</v>
    </oc>
    <nc r="A1038">
      <v>212</v>
    </nc>
  </rcc>
  <rcc rId="5797" sId="1">
    <oc r="A1039">
      <v>183</v>
    </oc>
    <nc r="A1039">
      <v>213</v>
    </nc>
  </rcc>
  <rcc rId="5798" sId="1">
    <oc r="A1040">
      <v>184</v>
    </oc>
    <nc r="A1040">
      <v>214</v>
    </nc>
  </rcc>
  <rcc rId="5799" sId="1">
    <oc r="A1041">
      <v>185</v>
    </oc>
    <nc r="A1041">
      <v>215</v>
    </nc>
  </rcc>
  <rcc rId="5800" sId="1">
    <oc r="A1042">
      <v>186</v>
    </oc>
    <nc r="A1042">
      <v>216</v>
    </nc>
  </rcc>
  <rcc rId="5801" sId="1">
    <oc r="A1043">
      <v>187</v>
    </oc>
    <nc r="A1043">
      <v>217</v>
    </nc>
  </rcc>
  <rcc rId="5802" sId="1">
    <oc r="A1044">
      <v>188</v>
    </oc>
    <nc r="A1044">
      <v>218</v>
    </nc>
  </rcc>
  <rcc rId="5803" sId="1">
    <oc r="A1045">
      <v>189</v>
    </oc>
    <nc r="A1045">
      <v>219</v>
    </nc>
  </rcc>
  <rcc rId="5804" sId="1">
    <oc r="A1046">
      <v>190</v>
    </oc>
    <nc r="A1046">
      <v>220</v>
    </nc>
  </rcc>
  <rcc rId="5805" sId="1">
    <oc r="A1047">
      <v>191</v>
    </oc>
    <nc r="A1047">
      <v>221</v>
    </nc>
  </rcc>
  <rcc rId="5806" sId="1">
    <oc r="A1048">
      <v>192</v>
    </oc>
    <nc r="A1048">
      <v>222</v>
    </nc>
  </rcc>
  <rcc rId="5807" sId="1">
    <oc r="A1049">
      <v>193</v>
    </oc>
    <nc r="A1049">
      <v>223</v>
    </nc>
  </rcc>
  <rcc rId="5808" sId="1">
    <oc r="A1050">
      <v>194</v>
    </oc>
    <nc r="A1050">
      <v>224</v>
    </nc>
  </rcc>
  <rcc rId="5809" sId="1">
    <oc r="A1051">
      <v>195</v>
    </oc>
    <nc r="A1051">
      <v>225</v>
    </nc>
  </rcc>
  <rcc rId="5810" sId="1">
    <oc r="A1052">
      <v>196</v>
    </oc>
    <nc r="A1052">
      <v>226</v>
    </nc>
  </rcc>
  <rcc rId="5811" sId="1">
    <oc r="A1053">
      <v>197</v>
    </oc>
    <nc r="A1053">
      <v>227</v>
    </nc>
  </rcc>
  <rcc rId="5812" sId="1" odxf="1" dxf="1">
    <nc r="A1054">
      <v>228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13" sId="1">
    <oc r="A1055">
      <v>198</v>
    </oc>
    <nc r="A1055">
      <v>229</v>
    </nc>
  </rcc>
  <rcc rId="5814" sId="1" odxf="1" dxf="1">
    <nc r="A1056">
      <v>230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15" sId="1">
    <oc r="A1057">
      <v>199</v>
    </oc>
    <nc r="A1057">
      <v>231</v>
    </nc>
  </rcc>
  <rcc rId="5816" sId="1">
    <oc r="A1058">
      <v>200</v>
    </oc>
    <nc r="A1058">
      <v>232</v>
    </nc>
  </rcc>
  <rcc rId="5817" sId="1">
    <oc r="A1059">
      <v>201</v>
    </oc>
    <nc r="A1059">
      <v>233</v>
    </nc>
  </rcc>
  <rcc rId="5818" sId="1">
    <oc r="A1060">
      <v>202</v>
    </oc>
    <nc r="A1060">
      <v>234</v>
    </nc>
  </rcc>
  <rcc rId="5819" sId="1">
    <oc r="A1061">
      <v>203</v>
    </oc>
    <nc r="A1061">
      <v>235</v>
    </nc>
  </rcc>
  <rcc rId="5820" sId="1">
    <oc r="A1062">
      <v>204</v>
    </oc>
    <nc r="A1062">
      <v>236</v>
    </nc>
  </rcc>
  <rcc rId="5821" sId="1">
    <oc r="A1063">
      <v>205</v>
    </oc>
    <nc r="A1063">
      <v>237</v>
    </nc>
  </rcc>
  <rcc rId="5822" sId="1">
    <oc r="A1064">
      <v>206</v>
    </oc>
    <nc r="A1064">
      <v>238</v>
    </nc>
  </rcc>
  <rcc rId="5823" sId="1">
    <oc r="A1065">
      <v>207</v>
    </oc>
    <nc r="A1065">
      <v>239</v>
    </nc>
  </rcc>
  <rcc rId="5824" sId="1">
    <oc r="A1066">
      <v>208</v>
    </oc>
    <nc r="A1066">
      <v>240</v>
    </nc>
  </rcc>
  <rcc rId="5825" sId="1">
    <oc r="A1067">
      <v>209</v>
    </oc>
    <nc r="A1067">
      <v>241</v>
    </nc>
  </rcc>
  <rcc rId="5826" sId="1">
    <oc r="A1068">
      <v>210</v>
    </oc>
    <nc r="A1068">
      <v>242</v>
    </nc>
  </rcc>
  <rcc rId="5827" sId="1">
    <oc r="A1069">
      <v>211</v>
    </oc>
    <nc r="A1069">
      <v>243</v>
    </nc>
  </rcc>
  <rcc rId="5828" sId="1">
    <oc r="A1070">
      <v>212</v>
    </oc>
    <nc r="A1070">
      <v>244</v>
    </nc>
  </rcc>
  <rcc rId="5829" sId="1">
    <oc r="A1071">
      <v>213</v>
    </oc>
    <nc r="A1071">
      <v>245</v>
    </nc>
  </rcc>
  <rcc rId="5830" sId="1" odxf="1" dxf="1">
    <nc r="A1072">
      <v>246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31" sId="1" odxf="1" dxf="1">
    <nc r="A1073">
      <v>247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32" sId="1" odxf="1" dxf="1">
    <nc r="A1074">
      <v>248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33" sId="1">
    <oc r="A1075">
      <v>214</v>
    </oc>
    <nc r="A1075">
      <v>249</v>
    </nc>
  </rcc>
  <rcc rId="5834" sId="1">
    <oc r="A1076">
      <v>215</v>
    </oc>
    <nc r="A1076">
      <v>250</v>
    </nc>
  </rcc>
  <rcc rId="5835" sId="1">
    <oc r="A1077">
      <v>216</v>
    </oc>
    <nc r="A1077">
      <v>251</v>
    </nc>
  </rcc>
  <rcc rId="5836" sId="1">
    <oc r="A1078">
      <v>217</v>
    </oc>
    <nc r="A1078">
      <v>252</v>
    </nc>
  </rcc>
  <rcc rId="5837" sId="1">
    <oc r="A1079">
      <v>218</v>
    </oc>
    <nc r="A1079">
      <v>253</v>
    </nc>
  </rcc>
  <rcc rId="5838" sId="1">
    <oc r="A1080">
      <v>219</v>
    </oc>
    <nc r="A1080">
      <v>254</v>
    </nc>
  </rcc>
  <rcc rId="5839" sId="1">
    <oc r="A1081">
      <v>220</v>
    </oc>
    <nc r="A1081">
      <v>255</v>
    </nc>
  </rcc>
  <rcc rId="5840" sId="1">
    <oc r="A1082">
      <v>221</v>
    </oc>
    <nc r="A1082">
      <v>256</v>
    </nc>
  </rcc>
  <rcc rId="5841" sId="1">
    <oc r="A1083">
      <v>222</v>
    </oc>
    <nc r="A1083">
      <v>257</v>
    </nc>
  </rcc>
  <rcc rId="5842" sId="1">
    <oc r="A1084">
      <v>223</v>
    </oc>
    <nc r="A1084">
      <v>258</v>
    </nc>
  </rcc>
  <rcc rId="5843" sId="1">
    <oc r="A1085">
      <v>224</v>
    </oc>
    <nc r="A1085">
      <v>259</v>
    </nc>
  </rcc>
  <rcc rId="5844" sId="1">
    <oc r="A1086">
      <v>225</v>
    </oc>
    <nc r="A1086">
      <v>260</v>
    </nc>
  </rcc>
  <rcc rId="5845" sId="1">
    <oc r="A1087">
      <v>226</v>
    </oc>
    <nc r="A1087">
      <v>261</v>
    </nc>
  </rcc>
  <rcc rId="5846" sId="1">
    <oc r="A1088">
      <v>227</v>
    </oc>
    <nc r="A1088">
      <v>262</v>
    </nc>
  </rcc>
  <rcc rId="5847" sId="1">
    <oc r="A1089">
      <v>228</v>
    </oc>
    <nc r="A1089">
      <v>263</v>
    </nc>
  </rcc>
  <rcc rId="5848" sId="1">
    <oc r="A1090">
      <v>229</v>
    </oc>
    <nc r="A1090">
      <v>264</v>
    </nc>
  </rcc>
  <rcc rId="5849" sId="1">
    <oc r="A1091">
      <v>230</v>
    </oc>
    <nc r="A1091">
      <v>265</v>
    </nc>
  </rcc>
  <rcc rId="5850" sId="1">
    <oc r="A1092">
      <v>231</v>
    </oc>
    <nc r="A1092">
      <v>266</v>
    </nc>
  </rcc>
  <rcc rId="5851" sId="1">
    <oc r="A1093">
      <v>232</v>
    </oc>
    <nc r="A1093">
      <v>267</v>
    </nc>
  </rcc>
  <rcc rId="5852" sId="1">
    <oc r="A1094">
      <v>233</v>
    </oc>
    <nc r="A1094">
      <v>268</v>
    </nc>
  </rcc>
  <rcc rId="5853" sId="1">
    <oc r="A1095">
      <v>234</v>
    </oc>
    <nc r="A1095">
      <v>269</v>
    </nc>
  </rcc>
  <rcc rId="5854" sId="1" odxf="1" dxf="1">
    <oc r="A1096">
      <v>271</v>
    </oc>
    <nc r="A1096">
      <v>270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55" sId="1">
    <oc r="A1097">
      <v>235</v>
    </oc>
    <nc r="A1097">
      <v>271</v>
    </nc>
  </rcc>
  <rcc rId="5856" sId="1">
    <oc r="A1098">
      <v>236</v>
    </oc>
    <nc r="A1098">
      <v>272</v>
    </nc>
  </rcc>
  <rcc rId="5857" sId="1">
    <oc r="A1099">
      <v>237</v>
    </oc>
    <nc r="A1099">
      <v>273</v>
    </nc>
  </rcc>
  <rcc rId="5858" sId="1">
    <oc r="A1100">
      <v>238</v>
    </oc>
    <nc r="A1100">
      <v>274</v>
    </nc>
  </rcc>
  <rcc rId="5859" sId="1">
    <oc r="A1101">
      <v>239</v>
    </oc>
    <nc r="A1101">
      <v>275</v>
    </nc>
  </rcc>
  <rcc rId="5860" sId="1">
    <oc r="A1102">
      <v>240</v>
    </oc>
    <nc r="A1102">
      <v>276</v>
    </nc>
  </rcc>
  <rcc rId="5861" sId="1">
    <oc r="A1103">
      <v>241</v>
    </oc>
    <nc r="A1103">
      <v>277</v>
    </nc>
  </rcc>
  <rcc rId="5862" sId="1">
    <oc r="A1104">
      <v>242</v>
    </oc>
    <nc r="A1104">
      <v>278</v>
    </nc>
  </rcc>
  <rcc rId="5863" sId="1">
    <oc r="A1105">
      <v>243</v>
    </oc>
    <nc r="A1105">
      <v>279</v>
    </nc>
  </rcc>
  <rcc rId="5864" sId="1">
    <oc r="A1106">
      <v>244</v>
    </oc>
    <nc r="A1106">
      <v>280</v>
    </nc>
  </rcc>
  <rcc rId="5865" sId="1">
    <oc r="A1107">
      <v>245</v>
    </oc>
    <nc r="A1107">
      <v>281</v>
    </nc>
  </rcc>
  <rcc rId="5866" sId="1">
    <oc r="A1108">
      <v>246</v>
    </oc>
    <nc r="A1108">
      <v>282</v>
    </nc>
  </rcc>
  <rcc rId="5867" sId="1">
    <oc r="A1109">
      <v>247</v>
    </oc>
    <nc r="A1109">
      <v>283</v>
    </nc>
  </rcc>
  <rcc rId="5868" sId="1">
    <oc r="A1110">
      <v>248</v>
    </oc>
    <nc r="A1110">
      <v>284</v>
    </nc>
  </rcc>
  <rcc rId="5869" sId="1">
    <oc r="A1111">
      <v>249</v>
    </oc>
    <nc r="A1111">
      <v>285</v>
    </nc>
  </rcc>
  <rcc rId="5870" sId="1">
    <oc r="A1112">
      <v>250</v>
    </oc>
    <nc r="A1112">
      <v>286</v>
    </nc>
  </rcc>
  <rcc rId="5871" sId="1">
    <oc r="A1113">
      <v>251</v>
    </oc>
    <nc r="A1113">
      <v>287</v>
    </nc>
  </rcc>
  <rcc rId="5872" sId="1">
    <oc r="A1114">
      <v>252</v>
    </oc>
    <nc r="A1114">
      <v>288</v>
    </nc>
  </rcc>
  <rcc rId="5873" sId="1">
    <oc r="A1115">
      <v>253</v>
    </oc>
    <nc r="A1115">
      <v>289</v>
    </nc>
  </rcc>
  <rcc rId="5874" sId="1">
    <oc r="A1116">
      <v>254</v>
    </oc>
    <nc r="A1116">
      <v>290</v>
    </nc>
  </rcc>
  <rcc rId="5875" sId="1">
    <oc r="A1117">
      <v>255</v>
    </oc>
    <nc r="A1117">
      <v>291</v>
    </nc>
  </rcc>
  <rcc rId="5876" sId="1" odxf="1" dxf="1">
    <nc r="A1118">
      <v>292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77" sId="1" odxf="1" dxf="1">
    <nc r="A1119">
      <v>293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78" sId="1">
    <oc r="A1122">
      <v>256</v>
    </oc>
    <nc r="A1122">
      <v>294</v>
    </nc>
  </rcc>
  <rcc rId="5879" sId="1">
    <oc r="A1123">
      <v>257</v>
    </oc>
    <nc r="A1123">
      <v>295</v>
    </nc>
  </rcc>
  <rcc rId="5880" sId="1">
    <oc r="A1124">
      <v>258</v>
    </oc>
    <nc r="A1124">
      <v>296</v>
    </nc>
  </rcc>
  <rcc rId="5881" sId="1">
    <oc r="A1125">
      <v>259</v>
    </oc>
    <nc r="A1125">
      <v>297</v>
    </nc>
  </rcc>
  <rcc rId="5882" sId="1">
    <oc r="A1126">
      <v>260</v>
    </oc>
    <nc r="A1126">
      <v>298</v>
    </nc>
  </rcc>
  <rcc rId="5883" sId="1">
    <oc r="A1127">
      <v>261</v>
    </oc>
    <nc r="A1127">
      <v>299</v>
    </nc>
  </rcc>
  <rcc rId="5884" sId="1">
    <oc r="A1128">
      <v>262</v>
    </oc>
    <nc r="A1128">
      <v>300</v>
    </nc>
  </rcc>
  <rcc rId="5885" sId="1">
    <oc r="A1129">
      <v>263</v>
    </oc>
    <nc r="A1129">
      <v>301</v>
    </nc>
  </rcc>
  <rcc rId="5886" sId="1" odxf="1" dxf="1">
    <oc r="A1130">
      <v>298</v>
    </oc>
    <nc r="A1130">
      <v>302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887" sId="1">
    <oc r="A1131">
      <v>264</v>
    </oc>
    <nc r="A1131">
      <v>303</v>
    </nc>
  </rcc>
  <rcc rId="5888" sId="1">
    <oc r="A1134">
      <v>265</v>
    </oc>
    <nc r="A1134">
      <v>304</v>
    </nc>
  </rcc>
  <rcc rId="5889" sId="1">
    <oc r="A1135">
      <v>266</v>
    </oc>
    <nc r="A1135">
      <v>305</v>
    </nc>
  </rcc>
  <rcc rId="5890" sId="1">
    <oc r="A1136">
      <v>267</v>
    </oc>
    <nc r="A1136">
      <v>306</v>
    </nc>
  </rcc>
  <rcc rId="5891" sId="1">
    <oc r="A1137">
      <v>268</v>
    </oc>
    <nc r="A1137">
      <v>307</v>
    </nc>
  </rcc>
  <rcc rId="5892" sId="1">
    <oc r="A1138">
      <v>269</v>
    </oc>
    <nc r="A1138">
      <v>308</v>
    </nc>
  </rcc>
  <rcc rId="5893" sId="1">
    <oc r="A1139">
      <v>270</v>
    </oc>
    <nc r="A1139">
      <v>309</v>
    </nc>
  </rcc>
  <rcc rId="5894" sId="1" odxf="1" dxf="1">
    <oc r="A1140">
      <v>316</v>
    </oc>
    <nc r="A1140">
      <v>310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895" sId="1">
    <oc r="A1141">
      <v>271</v>
    </oc>
    <nc r="A1141">
      <v>311</v>
    </nc>
  </rcc>
  <rcc rId="5896" sId="1">
    <oc r="A1142">
      <v>272</v>
    </oc>
    <nc r="A1142">
      <v>312</v>
    </nc>
  </rcc>
  <rcc rId="5897" sId="1">
    <oc r="A1143">
      <v>273</v>
    </oc>
    <nc r="A1143">
      <v>313</v>
    </nc>
  </rcc>
  <rcc rId="5898" sId="1">
    <oc r="A1144">
      <v>274</v>
    </oc>
    <nc r="A1144">
      <v>314</v>
    </nc>
  </rcc>
  <rcc rId="5899" sId="1">
    <oc r="A1145">
      <v>275</v>
    </oc>
    <nc r="A1145">
      <v>315</v>
    </nc>
  </rcc>
  <rcc rId="5900" sId="1">
    <oc r="A1146">
      <v>276</v>
    </oc>
    <nc r="A1146">
      <v>316</v>
    </nc>
  </rcc>
  <rcc rId="5901" sId="1">
    <oc r="A1147">
      <v>277</v>
    </oc>
    <nc r="A1147">
      <v>317</v>
    </nc>
  </rcc>
  <rcc rId="5902" sId="1">
    <oc r="A1148">
      <v>278</v>
    </oc>
    <nc r="A1148">
      <v>318</v>
    </nc>
  </rcc>
  <rcc rId="5903" sId="1">
    <oc r="A1149">
      <v>279</v>
    </oc>
    <nc r="A1149">
      <v>319</v>
    </nc>
  </rcc>
  <rcc rId="5904" sId="1">
    <oc r="A1150">
      <v>280</v>
    </oc>
    <nc r="A1150">
      <v>320</v>
    </nc>
  </rcc>
  <rcc rId="5905" sId="1">
    <oc r="A1151">
      <v>281</v>
    </oc>
    <nc r="A1151">
      <v>321</v>
    </nc>
  </rcc>
  <rcc rId="5906" sId="1">
    <oc r="A1152">
      <v>282</v>
    </oc>
    <nc r="A1152">
      <v>322</v>
    </nc>
  </rcc>
  <rcc rId="5907" sId="1">
    <oc r="A1153">
      <v>283</v>
    </oc>
    <nc r="A1153">
      <v>323</v>
    </nc>
  </rcc>
  <rcc rId="5908" sId="1">
    <oc r="A1154">
      <v>284</v>
    </oc>
    <nc r="A1154">
      <v>324</v>
    </nc>
  </rcc>
  <rcc rId="5909" sId="1">
    <oc r="A1155">
      <v>285</v>
    </oc>
    <nc r="A1155">
      <v>325</v>
    </nc>
  </rcc>
  <rcc rId="5910" sId="1">
    <oc r="A1156">
      <v>286</v>
    </oc>
    <nc r="A1156">
      <v>326</v>
    </nc>
  </rcc>
  <rcc rId="5911" sId="1">
    <oc r="A1157">
      <v>287</v>
    </oc>
    <nc r="A1157">
      <v>327</v>
    </nc>
  </rcc>
  <rcc rId="5912" sId="1">
    <oc r="A1158">
      <v>288</v>
    </oc>
    <nc r="A1158">
      <v>328</v>
    </nc>
  </rcc>
  <rcc rId="5913" sId="1">
    <oc r="A1159">
      <v>289</v>
    </oc>
    <nc r="A1159">
      <v>329</v>
    </nc>
  </rcc>
  <rcc rId="5914" sId="1">
    <oc r="A1160">
      <v>290</v>
    </oc>
    <nc r="A1160">
      <v>330</v>
    </nc>
  </rcc>
  <rcc rId="5915" sId="1">
    <oc r="A1161">
      <v>291</v>
    </oc>
    <nc r="A1161">
      <v>331</v>
    </nc>
  </rcc>
  <rcc rId="5916" sId="1">
    <oc r="A1162">
      <v>292</v>
    </oc>
    <nc r="A1162">
      <v>332</v>
    </nc>
  </rcc>
  <rcc rId="5917" sId="1">
    <oc r="A1163">
      <v>293</v>
    </oc>
    <nc r="A1163">
      <v>333</v>
    </nc>
  </rcc>
  <rcc rId="5918" sId="1">
    <oc r="A1164">
      <v>294</v>
    </oc>
    <nc r="A1164">
      <v>334</v>
    </nc>
  </rcc>
  <rcc rId="5919" sId="1">
    <oc r="A1165">
      <v>295</v>
    </oc>
    <nc r="A1165">
      <v>335</v>
    </nc>
  </rcc>
  <rcc rId="5920" sId="1">
    <oc r="A1166">
      <v>296</v>
    </oc>
    <nc r="A1166">
      <v>336</v>
    </nc>
  </rcc>
  <rcc rId="5921" sId="1">
    <oc r="A1167">
      <v>297</v>
    </oc>
    <nc r="A1167">
      <v>337</v>
    </nc>
  </rcc>
  <rcc rId="5922" sId="1">
    <oc r="A1168">
      <v>298</v>
    </oc>
    <nc r="A1168">
      <v>338</v>
    </nc>
  </rcc>
  <rcc rId="5923" sId="1">
    <oc r="A1169">
      <v>299</v>
    </oc>
    <nc r="A1169">
      <v>339</v>
    </nc>
  </rcc>
  <rcc rId="5924" sId="1">
    <oc r="A1170">
      <v>300</v>
    </oc>
    <nc r="A1170">
      <v>340</v>
    </nc>
  </rcc>
  <rcc rId="5925" sId="1">
    <oc r="A1171">
      <v>301</v>
    </oc>
    <nc r="A1171">
      <v>341</v>
    </nc>
  </rcc>
  <rcc rId="5926" sId="1">
    <oc r="A1174">
      <v>302</v>
    </oc>
    <nc r="A1174">
      <v>342</v>
    </nc>
  </rcc>
  <rcc rId="5927" sId="1">
    <oc r="A1175">
      <v>303</v>
    </oc>
    <nc r="A1175">
      <v>343</v>
    </nc>
  </rcc>
  <rcc rId="5928" sId="1">
    <oc r="A1176">
      <v>304</v>
    </oc>
    <nc r="A1176">
      <v>344</v>
    </nc>
  </rcc>
  <rcc rId="5929" sId="1">
    <oc r="A1177">
      <v>305</v>
    </oc>
    <nc r="A1177">
      <v>345</v>
    </nc>
  </rcc>
  <rcc rId="5930" sId="1">
    <oc r="A1178">
      <v>306</v>
    </oc>
    <nc r="A1178">
      <v>346</v>
    </nc>
  </rcc>
  <rcc rId="5931" sId="1">
    <oc r="A1179">
      <v>307</v>
    </oc>
    <nc r="A1179">
      <v>347</v>
    </nc>
  </rcc>
  <rcc rId="5932" sId="1">
    <oc r="A1180">
      <v>308</v>
    </oc>
    <nc r="A1180">
      <v>348</v>
    </nc>
  </rcc>
  <rcc rId="5933" sId="1">
    <oc r="A1183">
      <v>309</v>
    </oc>
    <nc r="A1183">
      <v>349</v>
    </nc>
  </rcc>
  <rcc rId="5934" sId="1">
    <oc r="A1184">
      <v>310</v>
    </oc>
    <nc r="A1184">
      <v>350</v>
    </nc>
  </rcc>
  <rcc rId="5935" sId="1">
    <oc r="A1185">
      <v>311</v>
    </oc>
    <nc r="A1185">
      <v>351</v>
    </nc>
  </rcc>
  <rcc rId="5936" sId="1">
    <oc r="A1186">
      <v>312</v>
    </oc>
    <nc r="A1186">
      <v>352</v>
    </nc>
  </rcc>
  <rcc rId="5937" sId="1">
    <oc r="A1187">
      <v>313</v>
    </oc>
    <nc r="A1187">
      <v>353</v>
    </nc>
  </rcc>
  <rcc rId="5938" sId="1">
    <oc r="A1188">
      <v>314</v>
    </oc>
    <nc r="A1188">
      <v>354</v>
    </nc>
  </rcc>
  <rcc rId="5939" sId="1">
    <oc r="A1189">
      <v>315</v>
    </oc>
    <nc r="A1189">
      <v>355</v>
    </nc>
  </rcc>
  <rcc rId="5940" sId="1">
    <oc r="A1190">
      <v>316</v>
    </oc>
    <nc r="A1190">
      <v>356</v>
    </nc>
  </rcc>
  <rcc rId="5941" sId="1">
    <oc r="A1191">
      <v>317</v>
    </oc>
    <nc r="A1191">
      <v>357</v>
    </nc>
  </rcc>
  <rcc rId="5942" sId="1">
    <oc r="A1192">
      <v>318</v>
    </oc>
    <nc r="A1192">
      <v>358</v>
    </nc>
  </rcc>
  <rcc rId="5943" sId="1">
    <oc r="A1193">
      <v>319</v>
    </oc>
    <nc r="A1193">
      <v>359</v>
    </nc>
  </rcc>
  <rcc rId="5944" sId="1">
    <oc r="A1194">
      <v>320</v>
    </oc>
    <nc r="A1194">
      <v>360</v>
    </nc>
  </rcc>
  <rcc rId="5945" sId="1">
    <oc r="A1195">
      <v>321</v>
    </oc>
    <nc r="A1195">
      <v>361</v>
    </nc>
  </rcc>
  <rcc rId="5946" sId="1">
    <oc r="A1196">
      <v>322</v>
    </oc>
    <nc r="A1196">
      <v>362</v>
    </nc>
  </rcc>
  <rcc rId="5947" sId="1">
    <oc r="A1197">
      <v>323</v>
    </oc>
    <nc r="A1197">
      <v>363</v>
    </nc>
  </rcc>
  <rcc rId="5948" sId="1">
    <oc r="A1198">
      <v>324</v>
    </oc>
    <nc r="A1198">
      <v>364</v>
    </nc>
  </rcc>
  <rcc rId="5949" sId="1">
    <oc r="A1199">
      <v>325</v>
    </oc>
    <nc r="A1199">
      <v>365</v>
    </nc>
  </rcc>
  <rcc rId="5950" sId="1">
    <oc r="A1202">
      <v>326</v>
    </oc>
    <nc r="A1202">
      <v>366</v>
    </nc>
  </rcc>
  <rcc rId="5951" sId="1">
    <oc r="A1203">
      <v>327</v>
    </oc>
    <nc r="A1203">
      <v>367</v>
    </nc>
  </rcc>
  <rcc rId="5952" sId="1">
    <oc r="A1204">
      <v>328</v>
    </oc>
    <nc r="A1204">
      <v>368</v>
    </nc>
  </rcc>
  <rcc rId="5953" sId="1">
    <oc r="A1205">
      <v>329</v>
    </oc>
    <nc r="A1205">
      <v>369</v>
    </nc>
  </rcc>
  <rcc rId="5954" sId="1" odxf="1" dxf="1">
    <oc r="A1206">
      <v>387</v>
    </oc>
    <nc r="A1206">
      <v>370</v>
    </nc>
    <odxf>
      <fill>
        <patternFill patternType="solid">
          <bgColor rgb="FFFFFF00"/>
        </patternFill>
      </fill>
      <border outline="0">
        <right/>
      </border>
    </odxf>
    <ndxf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5955" sId="1">
    <oc r="A1207">
      <v>330</v>
    </oc>
    <nc r="A1207">
      <v>371</v>
    </nc>
  </rcc>
  <rcc rId="5956" sId="1">
    <oc r="A1210">
      <v>331</v>
    </oc>
    <nc r="A1210">
      <v>372</v>
    </nc>
  </rcc>
  <rcc rId="5957" sId="1">
    <oc r="A1211">
      <v>332</v>
    </oc>
    <nc r="A1211">
      <v>373</v>
    </nc>
  </rcc>
  <rcc rId="5958" sId="1">
    <oc r="A1212">
      <v>333</v>
    </oc>
    <nc r="A1212">
      <v>374</v>
    </nc>
  </rcc>
  <rcc rId="5959" sId="1">
    <oc r="A1213">
      <v>334</v>
    </oc>
    <nc r="A1213">
      <v>375</v>
    </nc>
  </rcc>
  <rcc rId="5960" sId="1">
    <oc r="A1214">
      <v>335</v>
    </oc>
    <nc r="A1214">
      <v>376</v>
    </nc>
  </rcc>
  <rcc rId="5961" sId="1">
    <oc r="A1215">
      <v>336</v>
    </oc>
    <nc r="A1215">
      <v>377</v>
    </nc>
  </rcc>
  <rcc rId="5962" sId="1">
    <oc r="A1216">
      <v>337</v>
    </oc>
    <nc r="A1216">
      <v>378</v>
    </nc>
  </rcc>
  <rcc rId="5963" sId="1">
    <oc r="A1217">
      <v>338</v>
    </oc>
    <nc r="A1217">
      <v>379</v>
    </nc>
  </rcc>
  <rcc rId="5964" sId="1">
    <oc r="A1218">
      <v>339</v>
    </oc>
    <nc r="A1218">
      <v>380</v>
    </nc>
  </rcc>
  <rcc rId="5965" sId="1">
    <oc r="A1219">
      <v>340</v>
    </oc>
    <nc r="A1219">
      <v>381</v>
    </nc>
  </rcc>
  <rcc rId="5966" sId="1">
    <oc r="A1220">
      <v>341</v>
    </oc>
    <nc r="A1220">
      <v>382</v>
    </nc>
  </rcc>
  <rcc rId="5967" sId="1">
    <oc r="A1221">
      <v>342</v>
    </oc>
    <nc r="A1221">
      <v>383</v>
    </nc>
  </rcc>
  <rcc rId="5968" sId="1">
    <oc r="A1222">
      <v>343</v>
    </oc>
    <nc r="A1222">
      <v>384</v>
    </nc>
  </rcc>
  <rcc rId="5969" sId="1">
    <oc r="A1223">
      <v>344</v>
    </oc>
    <nc r="A1223">
      <v>385</v>
    </nc>
  </rcc>
  <rcc rId="5970" sId="1">
    <oc r="A1224">
      <v>345</v>
    </oc>
    <nc r="A1224">
      <v>386</v>
    </nc>
  </rcc>
  <rcc rId="5971" sId="1">
    <oc r="A1225">
      <v>346</v>
    </oc>
    <nc r="A1225">
      <v>387</v>
    </nc>
  </rcc>
  <rcc rId="5972" sId="1">
    <oc r="A1226">
      <v>347</v>
    </oc>
    <nc r="A1226">
      <v>388</v>
    </nc>
  </rcc>
  <rcc rId="5973" sId="1">
    <oc r="A1227">
      <v>348</v>
    </oc>
    <nc r="A1227">
      <v>389</v>
    </nc>
  </rcc>
  <rcc rId="5974" sId="1">
    <oc r="A1228">
      <v>349</v>
    </oc>
    <nc r="A1228">
      <v>390</v>
    </nc>
  </rcc>
  <rcc rId="5975" sId="1" odxf="1" dxf="1">
    <nc r="A1229">
      <v>391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76" sId="1">
    <oc r="A1230">
      <v>350</v>
    </oc>
    <nc r="A1230">
      <v>392</v>
    </nc>
  </rcc>
  <rcc rId="5977" sId="1">
    <oc r="A1231">
      <v>351</v>
    </oc>
    <nc r="A1231">
      <v>393</v>
    </nc>
  </rcc>
  <rcc rId="5978" sId="1">
    <oc r="A1232">
      <v>352</v>
    </oc>
    <nc r="A1232">
      <v>394</v>
    </nc>
  </rcc>
  <rcc rId="5979" sId="1">
    <oc r="A1233">
      <v>353</v>
    </oc>
    <nc r="A1233">
      <v>395</v>
    </nc>
  </rcc>
  <rcc rId="5980" sId="1">
    <oc r="A1234">
      <v>354</v>
    </oc>
    <nc r="A1234">
      <v>396</v>
    </nc>
  </rcc>
  <rcc rId="5981" sId="1">
    <oc r="A1235">
      <v>355</v>
    </oc>
    <nc r="A1235">
      <v>397</v>
    </nc>
  </rcc>
  <rcc rId="5982" sId="1" odxf="1" dxf="1">
    <nc r="A1236">
      <v>398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83" sId="1">
    <oc r="A1237">
      <v>356</v>
    </oc>
    <nc r="A1237">
      <v>399</v>
    </nc>
  </rcc>
  <rcc rId="5984" sId="1">
    <oc r="A1238">
      <v>357</v>
    </oc>
    <nc r="A1238">
      <v>400</v>
    </nc>
  </rcc>
  <rcc rId="5985" sId="1">
    <oc r="A1239">
      <v>358</v>
    </oc>
    <nc r="A1239">
      <v>401</v>
    </nc>
  </rcc>
  <rcc rId="5986" sId="1">
    <oc r="A1240">
      <v>359</v>
    </oc>
    <nc r="A1240">
      <v>402</v>
    </nc>
  </rcc>
  <rcc rId="5987" sId="1" odxf="1" dxf="1">
    <nc r="A1241">
      <v>403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88" sId="1" odxf="1" dxf="1">
    <nc r="A1242">
      <v>404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89" sId="1">
    <oc r="A1243">
      <v>360</v>
    </oc>
    <nc r="A1243">
      <v>405</v>
    </nc>
  </rcc>
  <rcc rId="5990" sId="1">
    <oc r="A1244">
      <v>361</v>
    </oc>
    <nc r="A1244">
      <v>406</v>
    </nc>
  </rcc>
  <rcc rId="5991" sId="1">
    <oc r="A1245">
      <v>362</v>
    </oc>
    <nc r="A1245">
      <v>407</v>
    </nc>
  </rcc>
  <rcc rId="5992" sId="1">
    <oc r="A1246">
      <v>363</v>
    </oc>
    <nc r="A1246">
      <v>408</v>
    </nc>
  </rcc>
  <rcc rId="5993" sId="1">
    <oc r="A1247">
      <v>364</v>
    </oc>
    <nc r="A1247">
      <v>409</v>
    </nc>
  </rcc>
  <rcc rId="5994" sId="1">
    <oc r="A1248">
      <v>365</v>
    </oc>
    <nc r="A1248">
      <v>410</v>
    </nc>
  </rcc>
  <rcc rId="5995" sId="1" odxf="1" dxf="1">
    <nc r="A1249">
      <v>411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96" sId="1" odxf="1" dxf="1">
    <nc r="A1250">
      <v>412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97" sId="1">
    <oc r="A1251">
      <v>366</v>
    </oc>
    <nc r="A1251">
      <v>413</v>
    </nc>
  </rcc>
  <rcc rId="5998" sId="1">
    <oc r="A1252">
      <v>367</v>
    </oc>
    <nc r="A1252">
      <v>414</v>
    </nc>
  </rcc>
  <rcc rId="5999" sId="1">
    <oc r="A1253">
      <v>368</v>
    </oc>
    <nc r="A1253">
      <v>415</v>
    </nc>
  </rcc>
  <rcc rId="6000" sId="1">
    <oc r="A1254">
      <v>369</v>
    </oc>
    <nc r="A1254">
      <v>416</v>
    </nc>
  </rcc>
  <rcc rId="6001" sId="1" odxf="1" dxf="1">
    <nc r="A1255">
      <v>417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02" sId="1">
    <oc r="A1256">
      <v>370</v>
    </oc>
    <nc r="A1256">
      <v>418</v>
    </nc>
  </rcc>
  <rcc rId="6003" sId="1" odxf="1" dxf="1">
    <nc r="A1257">
      <v>419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04" sId="1">
    <oc r="A1258">
      <v>371</v>
    </oc>
    <nc r="A1258">
      <v>420</v>
    </nc>
  </rcc>
  <rcc rId="6005" sId="1">
    <oc r="A1259">
      <v>372</v>
    </oc>
    <nc r="A1259">
      <v>421</v>
    </nc>
  </rcc>
  <rcc rId="6006" sId="1">
    <oc r="A1260">
      <v>373</v>
    </oc>
    <nc r="A1260">
      <v>422</v>
    </nc>
  </rcc>
  <rcc rId="6007" sId="1">
    <oc r="A1261">
      <v>374</v>
    </oc>
    <nc r="A1261">
      <v>423</v>
    </nc>
  </rcc>
  <rcc rId="6008" sId="1">
    <oc r="A1262">
      <v>375</v>
    </oc>
    <nc r="A1262">
      <v>424</v>
    </nc>
  </rcc>
  <rcc rId="6009" sId="1">
    <oc r="A1263">
      <v>376</v>
    </oc>
    <nc r="A1263">
      <v>425</v>
    </nc>
  </rcc>
  <rcc rId="6010" sId="1" odxf="1" dxf="1">
    <nc r="A1264">
      <v>426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11" sId="1">
    <oc r="A1265">
      <v>377</v>
    </oc>
    <nc r="A1265">
      <v>427</v>
    </nc>
  </rcc>
  <rcc rId="6012" sId="1" odxf="1" dxf="1">
    <nc r="A1266">
      <v>428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13" sId="1">
    <oc r="A1267">
      <v>378</v>
    </oc>
    <nc r="A1267">
      <v>429</v>
    </nc>
  </rcc>
  <rcc rId="6014" sId="1">
    <oc r="A1268">
      <v>379</v>
    </oc>
    <nc r="A1268">
      <v>430</v>
    </nc>
  </rcc>
  <rcc rId="6015" sId="1">
    <oc r="A1269">
      <v>380</v>
    </oc>
    <nc r="A1269">
      <v>431</v>
    </nc>
  </rcc>
  <rcc rId="6016" sId="1">
    <oc r="A1270">
      <v>381</v>
    </oc>
    <nc r="A1270">
      <v>432</v>
    </nc>
  </rcc>
  <rcc rId="6017" sId="1">
    <oc r="A1271">
      <v>382</v>
    </oc>
    <nc r="A1271">
      <v>433</v>
    </nc>
  </rcc>
  <rcc rId="6018" sId="1">
    <oc r="A1272">
      <v>383</v>
    </oc>
    <nc r="A1272">
      <v>434</v>
    </nc>
  </rcc>
  <rcc rId="6019" sId="1">
    <oc r="A1273">
      <v>384</v>
    </oc>
    <nc r="A1273">
      <v>435</v>
    </nc>
  </rcc>
  <rcc rId="6020" sId="1">
    <oc r="A1274">
      <v>385</v>
    </oc>
    <nc r="A1274">
      <v>436</v>
    </nc>
  </rcc>
  <rcc rId="6021" sId="1">
    <oc r="A1275">
      <v>386</v>
    </oc>
    <nc r="A1275">
      <v>437</v>
    </nc>
  </rcc>
  <rcc rId="6022" sId="1">
    <oc r="A1276">
      <v>387</v>
    </oc>
    <nc r="A1276">
      <v>438</v>
    </nc>
  </rcc>
  <rcc rId="6023" sId="1">
    <oc r="A1277">
      <v>388</v>
    </oc>
    <nc r="A1277">
      <v>439</v>
    </nc>
  </rcc>
  <rcc rId="6024" sId="1">
    <oc r="A1278">
      <v>389</v>
    </oc>
    <nc r="A1278">
      <v>440</v>
    </nc>
  </rcc>
  <rcc rId="6025" sId="1">
    <oc r="A1279">
      <v>390</v>
    </oc>
    <nc r="A1279">
      <v>441</v>
    </nc>
  </rcc>
  <rcc rId="6026" sId="1" odxf="1" dxf="1">
    <nc r="A1280">
      <v>442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27" sId="1" odxf="1" dxf="1">
    <nc r="A1281">
      <v>443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28" sId="1" odxf="1" dxf="1">
    <nc r="A1282">
      <v>444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29" sId="1">
    <oc r="A1283">
      <v>391</v>
    </oc>
    <nc r="A1283">
      <v>445</v>
    </nc>
  </rcc>
  <rcc rId="6030" sId="1">
    <oc r="A1284">
      <v>392</v>
    </oc>
    <nc r="A1284">
      <v>446</v>
    </nc>
  </rcc>
  <rcc rId="6031" sId="1">
    <oc r="A1285">
      <v>393</v>
    </oc>
    <nc r="A1285">
      <v>447</v>
    </nc>
  </rcc>
  <rcc rId="6032" sId="1">
    <oc r="A1286">
      <v>394</v>
    </oc>
    <nc r="A1286">
      <v>448</v>
    </nc>
  </rcc>
  <rcc rId="6033" sId="1">
    <oc r="A1287">
      <v>395</v>
    </oc>
    <nc r="A1287">
      <v>449</v>
    </nc>
  </rcc>
  <rcc rId="6034" sId="1">
    <oc r="A1288">
      <v>396</v>
    </oc>
    <nc r="A1288">
      <v>450</v>
    </nc>
  </rcc>
  <rcc rId="6035" sId="1">
    <oc r="A1289">
      <v>397</v>
    </oc>
    <nc r="A1289">
      <v>451</v>
    </nc>
  </rcc>
  <rcc rId="6036" sId="1">
    <oc r="A1290">
      <v>398</v>
    </oc>
    <nc r="A1290">
      <v>452</v>
    </nc>
  </rcc>
  <rcc rId="6037" sId="1">
    <oc r="A1291">
      <v>399</v>
    </oc>
    <nc r="A1291">
      <v>453</v>
    </nc>
  </rcc>
  <rcc rId="6038" sId="1">
    <oc r="A1292">
      <v>400</v>
    </oc>
    <nc r="A1292">
      <v>454</v>
    </nc>
  </rcc>
  <rcc rId="6039" sId="1">
    <oc r="A1293">
      <v>401</v>
    </oc>
    <nc r="A1293">
      <v>455</v>
    </nc>
  </rcc>
  <rcc rId="6040" sId="1">
    <oc r="A1294">
      <v>402</v>
    </oc>
    <nc r="A1294">
      <v>456</v>
    </nc>
  </rcc>
  <rcc rId="6041" sId="1" odxf="1" dxf="1">
    <nc r="A1295">
      <v>457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42" sId="1">
    <oc r="A1296">
      <v>403</v>
    </oc>
    <nc r="A1296">
      <v>458</v>
    </nc>
  </rcc>
  <rcc rId="6043" sId="1">
    <oc r="A1297">
      <v>404</v>
    </oc>
    <nc r="A1297">
      <v>459</v>
    </nc>
  </rcc>
  <rcc rId="6044" sId="1">
    <oc r="A1298">
      <v>405</v>
    </oc>
    <nc r="A1298">
      <v>460</v>
    </nc>
  </rcc>
  <rcc rId="6045" sId="1">
    <oc r="A1300">
      <v>406</v>
    </oc>
    <nc r="A1300">
      <v>461</v>
    </nc>
  </rcc>
  <rcc rId="6046" sId="1">
    <oc r="A1301">
      <v>407</v>
    </oc>
    <nc r="A1301">
      <v>462</v>
    </nc>
  </rcc>
  <rcc rId="6047" sId="1">
    <oc r="A1302">
      <v>408</v>
    </oc>
    <nc r="A1302">
      <v>463</v>
    </nc>
  </rcc>
  <rcc rId="6048" sId="1">
    <oc r="A1303">
      <v>409</v>
    </oc>
    <nc r="A1303">
      <v>464</v>
    </nc>
  </rcc>
  <rcc rId="6049" sId="1">
    <oc r="A1304">
      <v>410</v>
    </oc>
    <nc r="A1304">
      <v>465</v>
    </nc>
  </rcc>
  <rcc rId="6050" sId="1">
    <oc r="A1305">
      <v>411</v>
    </oc>
    <nc r="A1305">
      <v>466</v>
    </nc>
  </rcc>
  <rcc rId="6051" sId="1">
    <oc r="A1306">
      <v>412</v>
    </oc>
    <nc r="A1306">
      <v>467</v>
    </nc>
  </rcc>
  <rcc rId="6052" sId="1">
    <oc r="A1307">
      <v>413</v>
    </oc>
    <nc r="A1307">
      <v>468</v>
    </nc>
  </rcc>
  <rcc rId="6053" sId="1">
    <oc r="A1308">
      <v>414</v>
    </oc>
    <nc r="A1308">
      <v>469</v>
    </nc>
  </rcc>
  <rcc rId="6054" sId="1">
    <oc r="A1309">
      <v>415</v>
    </oc>
    <nc r="A1309">
      <v>470</v>
    </nc>
  </rcc>
  <rcc rId="6055" sId="1">
    <oc r="A1310">
      <v>416</v>
    </oc>
    <nc r="A1310">
      <v>471</v>
    </nc>
  </rcc>
  <rcc rId="6056" sId="1">
    <oc r="A1311">
      <v>417</v>
    </oc>
    <nc r="A1311">
      <v>472</v>
    </nc>
  </rcc>
  <rcc rId="6057" sId="1">
    <oc r="A1312">
      <v>418</v>
    </oc>
    <nc r="A1312">
      <v>473</v>
    </nc>
  </rcc>
  <rcc rId="6058" sId="1">
    <oc r="A1313">
      <v>419</v>
    </oc>
    <nc r="A1313">
      <v>474</v>
    </nc>
  </rcc>
  <rcc rId="6059" sId="1">
    <oc r="A1314">
      <v>420</v>
    </oc>
    <nc r="A1314">
      <v>475</v>
    </nc>
  </rcc>
  <rcc rId="6060" sId="1">
    <oc r="A1315">
      <v>421</v>
    </oc>
    <nc r="A1315">
      <v>476</v>
    </nc>
  </rcc>
  <rcc rId="6061" sId="1">
    <oc r="A1316">
      <v>422</v>
    </oc>
    <nc r="A1316">
      <v>477</v>
    </nc>
  </rcc>
  <rcc rId="6062" sId="1">
    <oc r="A1317">
      <v>423</v>
    </oc>
    <nc r="A1317">
      <v>478</v>
    </nc>
  </rcc>
  <rcc rId="6063" sId="1">
    <oc r="A1318">
      <v>424</v>
    </oc>
    <nc r="A1318">
      <v>479</v>
    </nc>
  </rcc>
  <rcc rId="6064" sId="1">
    <oc r="A1321">
      <v>425</v>
    </oc>
    <nc r="A1321">
      <v>480</v>
    </nc>
  </rcc>
  <rcc rId="6065" sId="1" odxf="1" dxf="1">
    <nc r="A1319">
      <v>481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66" sId="1" odxf="1" dxf="1">
    <nc r="A1320">
      <v>482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67" sId="1">
    <oc r="A1299">
      <v>426</v>
    </oc>
    <nc r="A1299">
      <v>483</v>
    </nc>
  </rcc>
  <rcc rId="6068" sId="1">
    <oc r="A1322">
      <v>427</v>
    </oc>
    <nc r="A1322">
      <v>484</v>
    </nc>
  </rcc>
  <rcc rId="6069" sId="1">
    <oc r="A1323">
      <v>428</v>
    </oc>
    <nc r="A1323">
      <v>485</v>
    </nc>
  </rcc>
  <rcc rId="6070" sId="1">
    <oc r="A1324">
      <v>429</v>
    </oc>
    <nc r="A1324">
      <v>486</v>
    </nc>
  </rcc>
  <rcc rId="6071" sId="1">
    <oc r="A1325">
      <v>430</v>
    </oc>
    <nc r="A1325">
      <v>487</v>
    </nc>
  </rcc>
  <rcc rId="6072" sId="1">
    <oc r="A1326">
      <v>431</v>
    </oc>
    <nc r="A1326">
      <v>488</v>
    </nc>
  </rcc>
  <rcc rId="6073" sId="1">
    <oc r="A1327">
      <v>432</v>
    </oc>
    <nc r="A1327">
      <v>489</v>
    </nc>
  </rcc>
  <rcc rId="6074" sId="1">
    <oc r="A1328">
      <v>433</v>
    </oc>
    <nc r="A1328">
      <v>490</v>
    </nc>
  </rcc>
  <rcc rId="6075" sId="1">
    <oc r="A1329">
      <v>434</v>
    </oc>
    <nc r="A1329">
      <v>491</v>
    </nc>
  </rcc>
  <rcc rId="6076" sId="1">
    <oc r="A1330">
      <v>435</v>
    </oc>
    <nc r="A1330">
      <v>492</v>
    </nc>
  </rcc>
  <rcc rId="6077" sId="1">
    <oc r="A1331">
      <v>436</v>
    </oc>
    <nc r="A1331">
      <v>493</v>
    </nc>
  </rcc>
  <rcc rId="6078" sId="1">
    <oc r="A1332">
      <v>437</v>
    </oc>
    <nc r="A1332">
      <v>494</v>
    </nc>
  </rcc>
  <rcc rId="6079" sId="1">
    <oc r="A1333">
      <v>438</v>
    </oc>
    <nc r="A1333">
      <v>495</v>
    </nc>
  </rcc>
  <rcc rId="6080" sId="1">
    <oc r="A1334">
      <v>439</v>
    </oc>
    <nc r="A1334">
      <v>496</v>
    </nc>
  </rcc>
  <rcc rId="6081" sId="1">
    <oc r="A1335">
      <v>440</v>
    </oc>
    <nc r="A1335">
      <v>497</v>
    </nc>
  </rcc>
  <rcc rId="6082" sId="1">
    <oc r="A1336">
      <v>441</v>
    </oc>
    <nc r="A1336">
      <v>498</v>
    </nc>
  </rcc>
  <rcc rId="6083" sId="1">
    <oc r="A1337">
      <v>442</v>
    </oc>
    <nc r="A1337">
      <v>499</v>
    </nc>
  </rcc>
  <rcc rId="6084" sId="1">
    <oc r="A1338">
      <v>443</v>
    </oc>
    <nc r="A1338">
      <v>500</v>
    </nc>
  </rcc>
  <rcc rId="6085" sId="1">
    <oc r="A1339">
      <v>444</v>
    </oc>
    <nc r="A1339">
      <v>501</v>
    </nc>
  </rcc>
  <rcc rId="6086" sId="1">
    <oc r="A1340">
      <v>445</v>
    </oc>
    <nc r="A1340">
      <v>502</v>
    </nc>
  </rcc>
  <rcc rId="6087" sId="1">
    <oc r="A1341">
      <v>446</v>
    </oc>
    <nc r="A1341">
      <v>503</v>
    </nc>
  </rcc>
  <rcc rId="6088" sId="1">
    <oc r="A1342">
      <v>447</v>
    </oc>
    <nc r="A1342">
      <v>504</v>
    </nc>
  </rcc>
  <rcc rId="6089" sId="1">
    <oc r="A1343">
      <v>448</v>
    </oc>
    <nc r="A1343">
      <v>505</v>
    </nc>
  </rcc>
  <rcc rId="6090" sId="1">
    <oc r="A1344">
      <v>449</v>
    </oc>
    <nc r="A1344">
      <v>506</v>
    </nc>
  </rcc>
  <rcc rId="6091" sId="1">
    <oc r="A1345">
      <v>450</v>
    </oc>
    <nc r="A1345">
      <v>507</v>
    </nc>
  </rcc>
  <rcc rId="6092" sId="1">
    <oc r="A1346">
      <v>451</v>
    </oc>
    <nc r="A1346">
      <v>508</v>
    </nc>
  </rcc>
  <rcc rId="6093" sId="1">
    <oc r="A1347">
      <v>452</v>
    </oc>
    <nc r="A1347">
      <v>509</v>
    </nc>
  </rcc>
  <rcc rId="6094" sId="1">
    <oc r="A1348">
      <v>453</v>
    </oc>
    <nc r="A1348">
      <v>510</v>
    </nc>
  </rcc>
  <rcc rId="6095" sId="1" odxf="1" dxf="1">
    <nc r="A1349">
      <v>511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96" sId="1">
    <oc r="A1350">
      <v>454</v>
    </oc>
    <nc r="A1350">
      <v>512</v>
    </nc>
  </rcc>
  <rcc rId="6097" sId="1">
    <oc r="A1351">
      <v>455</v>
    </oc>
    <nc r="A1351">
      <v>513</v>
    </nc>
  </rcc>
  <rcc rId="6098" sId="1" odxf="1" dxf="1">
    <nc r="A1352">
      <v>514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99" sId="1" odxf="1" dxf="1">
    <nc r="A1353">
      <v>515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00" sId="1">
    <oc r="A1354">
      <v>456</v>
    </oc>
    <nc r="A1354">
      <v>516</v>
    </nc>
  </rcc>
  <rcc rId="6101" sId="1">
    <oc r="A1355">
      <v>457</v>
    </oc>
    <nc r="A1355">
      <v>517</v>
    </nc>
  </rcc>
  <rcc rId="6102" sId="1">
    <oc r="A1356">
      <v>458</v>
    </oc>
    <nc r="A1356">
      <v>518</v>
    </nc>
  </rcc>
  <rcc rId="6103" sId="1">
    <oc r="A1357">
      <v>459</v>
    </oc>
    <nc r="A1357">
      <v>519</v>
    </nc>
  </rcc>
  <rcc rId="6104" sId="1">
    <oc r="A1358">
      <v>460</v>
    </oc>
    <nc r="A1358">
      <v>520</v>
    </nc>
  </rcc>
  <rcc rId="6105" sId="1">
    <oc r="A1359">
      <v>461</v>
    </oc>
    <nc r="A1359">
      <v>521</v>
    </nc>
  </rcc>
  <rcc rId="6106" sId="1">
    <oc r="A1360">
      <v>462</v>
    </oc>
    <nc r="A1360">
      <v>522</v>
    </nc>
  </rcc>
  <rcc rId="6107" sId="1">
    <oc r="A1363">
      <v>463</v>
    </oc>
    <nc r="A1363">
      <v>523</v>
    </nc>
  </rcc>
  <rcc rId="6108" sId="1">
    <oc r="A1364">
      <v>464</v>
    </oc>
    <nc r="A1364">
      <v>524</v>
    </nc>
  </rcc>
  <rcc rId="6109" sId="1" odxf="1" dxf="1">
    <nc r="A1365">
      <v>525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0" sId="1">
    <oc r="A1366">
      <v>465</v>
    </oc>
    <nc r="A1366">
      <v>526</v>
    </nc>
  </rcc>
  <rcc rId="6111" sId="1" odxf="1" dxf="1">
    <oc r="A1367">
      <v>596</v>
    </oc>
    <nc r="A1367">
      <v>527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2" sId="1" odxf="1" dxf="1">
    <oc r="A1368">
      <v>587</v>
    </oc>
    <nc r="A1368">
      <v>528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3" sId="1">
    <oc r="A1369">
      <v>466</v>
    </oc>
    <nc r="A1369">
      <v>529</v>
    </nc>
  </rcc>
  <rcc rId="6114" sId="1" odxf="1" dxf="1">
    <oc r="A1370">
      <v>588</v>
    </oc>
    <nc r="A1370">
      <v>530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5" sId="1" odxf="1" dxf="1">
    <oc r="A1371">
      <v>591</v>
    </oc>
    <nc r="A1371">
      <v>531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6" sId="1" odxf="1" dxf="1">
    <oc r="A1372">
      <v>589</v>
    </oc>
    <nc r="A1372">
      <v>532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7" sId="1" odxf="1" dxf="1">
    <oc r="A1373">
      <v>590</v>
    </oc>
    <nc r="A1373">
      <v>533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8" sId="1">
    <oc r="A1374">
      <v>467</v>
    </oc>
    <nc r="A1374">
      <v>534</v>
    </nc>
  </rcc>
  <rcc rId="6119" sId="1" odxf="1" dxf="1">
    <oc r="A1375">
      <v>593</v>
    </oc>
    <nc r="A1375">
      <v>535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20" sId="1">
    <oc r="A1376">
      <v>468</v>
    </oc>
    <nc r="A1376">
      <v>536</v>
    </nc>
  </rcc>
  <rcc rId="6121" sId="1">
    <oc r="A1377">
      <v>469</v>
    </oc>
    <nc r="A1377">
      <v>537</v>
    </nc>
  </rcc>
  <rcc rId="6122" sId="1">
    <oc r="A1378">
      <v>470</v>
    </oc>
    <nc r="A1378">
      <v>538</v>
    </nc>
  </rcc>
  <rcc rId="6123" sId="1">
    <oc r="A1379">
      <v>471</v>
    </oc>
    <nc r="A1379">
      <v>539</v>
    </nc>
  </rcc>
  <rcc rId="6124" sId="1">
    <oc r="A1380">
      <v>472</v>
    </oc>
    <nc r="A1380">
      <v>540</v>
    </nc>
  </rcc>
  <rcc rId="6125" sId="1">
    <oc r="A1381">
      <v>473</v>
    </oc>
    <nc r="A1381">
      <v>541</v>
    </nc>
  </rcc>
  <rcc rId="6126" sId="1">
    <oc r="A1382">
      <v>474</v>
    </oc>
    <nc r="A1382">
      <v>542</v>
    </nc>
  </rcc>
  <rcc rId="6127" sId="1" odxf="1" dxf="1">
    <oc r="A1383">
      <v>598</v>
    </oc>
    <nc r="A1383">
      <v>543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28" sId="1" odxf="1" dxf="1">
    <oc r="A1384">
      <v>597</v>
    </oc>
    <nc r="A1384">
      <v>544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29" sId="1">
    <oc r="A1385">
      <v>475</v>
    </oc>
    <nc r="A1385">
      <v>545</v>
    </nc>
  </rcc>
  <rcc rId="6130" sId="1">
    <oc r="A1386">
      <v>476</v>
    </oc>
    <nc r="A1386">
      <v>546</v>
    </nc>
  </rcc>
  <rcc rId="6131" sId="1">
    <oc r="A1387">
      <v>477</v>
    </oc>
    <nc r="A1387">
      <v>547</v>
    </nc>
  </rcc>
  <rcc rId="6132" sId="1">
    <oc r="A1388">
      <v>478</v>
    </oc>
    <nc r="A1388">
      <v>548</v>
    </nc>
  </rcc>
  <rcc rId="6133" sId="1">
    <oc r="A1389">
      <v>479</v>
    </oc>
    <nc r="A1389">
      <v>549</v>
    </nc>
  </rcc>
  <rcc rId="6134" sId="1">
    <oc r="A1390">
      <v>480</v>
    </oc>
    <nc r="A1390">
      <v>550</v>
    </nc>
  </rcc>
  <rcc rId="6135" sId="1">
    <oc r="A1391">
      <v>481</v>
    </oc>
    <nc r="A1391">
      <v>551</v>
    </nc>
  </rcc>
  <rcc rId="6136" sId="1">
    <oc r="A1394">
      <v>482</v>
    </oc>
    <nc r="A1394">
      <v>552</v>
    </nc>
  </rcc>
  <rcc rId="6137" sId="1">
    <oc r="A1395">
      <v>483</v>
    </oc>
    <nc r="A1395">
      <v>553</v>
    </nc>
  </rcc>
  <rcc rId="6138" sId="1">
    <oc r="A1396">
      <v>484</v>
    </oc>
    <nc r="A1396">
      <v>554</v>
    </nc>
  </rcc>
  <rcc rId="6139" sId="1">
    <oc r="A1397">
      <v>485</v>
    </oc>
    <nc r="A1397">
      <v>555</v>
    </nc>
  </rcc>
  <rcc rId="6140" sId="1">
    <oc r="A1398">
      <v>486</v>
    </oc>
    <nc r="A1398">
      <v>556</v>
    </nc>
  </rcc>
  <rcc rId="6141" sId="1">
    <oc r="A1399">
      <v>487</v>
    </oc>
    <nc r="A1399">
      <v>557</v>
    </nc>
  </rcc>
  <rcc rId="6142" sId="1">
    <oc r="A1400">
      <v>488</v>
    </oc>
    <nc r="A1400">
      <v>558</v>
    </nc>
  </rcc>
  <rcc rId="6143" sId="1">
    <oc r="A1401">
      <v>489</v>
    </oc>
    <nc r="A1401">
      <v>559</v>
    </nc>
  </rcc>
  <rcc rId="6144" sId="1">
    <oc r="A1402">
      <v>490</v>
    </oc>
    <nc r="A1402">
      <v>560</v>
    </nc>
  </rcc>
  <rcc rId="6145" sId="1">
    <oc r="A1403">
      <v>491</v>
    </oc>
    <nc r="A1403">
      <v>561</v>
    </nc>
  </rcc>
  <rcc rId="6146" sId="1">
    <oc r="A1404">
      <v>492</v>
    </oc>
    <nc r="A1404">
      <v>562</v>
    </nc>
  </rcc>
  <rcc rId="6147" sId="1" odxf="1" dxf="1">
    <nc r="A1405">
      <v>563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48" sId="1" odxf="1" dxf="1">
    <nc r="A1406">
      <v>564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49" sId="1">
    <oc r="A1407">
      <v>493</v>
    </oc>
    <nc r="A1407">
      <v>565</v>
    </nc>
  </rcc>
  <rcc rId="6150" sId="1">
    <oc r="A1408">
      <v>494</v>
    </oc>
    <nc r="A1408">
      <v>566</v>
    </nc>
  </rcc>
  <rcc rId="6151" sId="1">
    <oc r="A1409">
      <v>495</v>
    </oc>
    <nc r="A1409">
      <v>567</v>
    </nc>
  </rcc>
  <rcc rId="6152" sId="1">
    <oc r="A1410">
      <v>496</v>
    </oc>
    <nc r="A1410">
      <v>568</v>
    </nc>
  </rcc>
  <rcc rId="6153" sId="1">
    <oc r="A1411">
      <v>497</v>
    </oc>
    <nc r="A1411">
      <v>569</v>
    </nc>
  </rcc>
  <rcc rId="6154" sId="1">
    <oc r="A1412">
      <v>498</v>
    </oc>
    <nc r="A1412">
      <v>570</v>
    </nc>
  </rcc>
  <rcc rId="6155" sId="1">
    <oc r="A1413">
      <v>499</v>
    </oc>
    <nc r="A1413">
      <v>571</v>
    </nc>
  </rcc>
  <rcc rId="6156" sId="1">
    <oc r="A1414">
      <v>500</v>
    </oc>
    <nc r="A1414">
      <v>572</v>
    </nc>
  </rcc>
  <rcc rId="6157" sId="1">
    <oc r="A1415">
      <v>501</v>
    </oc>
    <nc r="A1415">
      <v>573</v>
    </nc>
  </rcc>
  <rcc rId="6158" sId="1">
    <oc r="A1416">
      <v>502</v>
    </oc>
    <nc r="A1416">
      <v>574</v>
    </nc>
  </rcc>
  <rcc rId="6159" sId="1">
    <oc r="A1417">
      <v>503</v>
    </oc>
    <nc r="A1417">
      <v>575</v>
    </nc>
  </rcc>
  <rcc rId="6160" sId="1">
    <oc r="A1418">
      <v>504</v>
    </oc>
    <nc r="A1418">
      <v>576</v>
    </nc>
  </rcc>
  <rcc rId="6161" sId="1">
    <oc r="A1419">
      <v>505</v>
    </oc>
    <nc r="A1419">
      <v>577</v>
    </nc>
  </rcc>
  <rcc rId="6162" sId="1">
    <oc r="A1420">
      <v>506</v>
    </oc>
    <nc r="A1420">
      <v>578</v>
    </nc>
  </rcc>
  <rcc rId="6163" sId="1">
    <oc r="A1421">
      <v>507</v>
    </oc>
    <nc r="A1421">
      <v>579</v>
    </nc>
  </rcc>
  <rcc rId="6164" sId="1" odxf="1" dxf="1">
    <nc r="A1422">
      <v>580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65" sId="1" odxf="1" dxf="1">
    <nc r="A1423">
      <v>581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66" sId="1" odxf="1" dxf="1">
    <nc r="A1424">
      <v>582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67" sId="1">
    <oc r="A1425">
      <v>508</v>
    </oc>
    <nc r="A1425">
      <v>583</v>
    </nc>
  </rcc>
  <rcc rId="6168" sId="1">
    <oc r="A1426">
      <v>509</v>
    </oc>
    <nc r="A1426">
      <v>584</v>
    </nc>
  </rcc>
  <rcc rId="6169" sId="1">
    <oc r="A1427">
      <v>510</v>
    </oc>
    <nc r="A1427">
      <v>585</v>
    </nc>
  </rcc>
  <rcc rId="6170" sId="1">
    <oc r="A1428">
      <v>511</v>
    </oc>
    <nc r="A1428">
      <v>586</v>
    </nc>
  </rcc>
  <rcc rId="6171" sId="1">
    <oc r="A1429">
      <v>512</v>
    </oc>
    <nc r="A1429">
      <v>587</v>
    </nc>
  </rcc>
  <rcc rId="6172" sId="1">
    <oc r="A1430">
      <v>513</v>
    </oc>
    <nc r="A1430">
      <v>588</v>
    </nc>
  </rcc>
  <rcc rId="6173" sId="1">
    <oc r="A1431">
      <v>514</v>
    </oc>
    <nc r="A1431">
      <v>589</v>
    </nc>
  </rcc>
  <rcc rId="6174" sId="1">
    <oc r="A1432">
      <v>515</v>
    </oc>
    <nc r="A1432">
      <v>590</v>
    </nc>
  </rcc>
  <rcc rId="6175" sId="1">
    <oc r="A1433">
      <v>516</v>
    </oc>
    <nc r="A1433">
      <v>591</v>
    </nc>
  </rcc>
  <rcc rId="6176" sId="1">
    <oc r="A1434">
      <v>517</v>
    </oc>
    <nc r="A1434">
      <v>592</v>
    </nc>
  </rcc>
  <rcc rId="6177" sId="1" odxf="1" dxf="1">
    <nc r="A1435">
      <v>593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78" sId="1">
    <oc r="A1436">
      <v>518</v>
    </oc>
    <nc r="A1436">
      <v>594</v>
    </nc>
  </rcc>
  <rcc rId="6179" sId="1">
    <oc r="A1437">
      <v>519</v>
    </oc>
    <nc r="A1437">
      <v>595</v>
    </nc>
  </rcc>
  <rcc rId="6180" sId="1">
    <oc r="A1438">
      <v>520</v>
    </oc>
    <nc r="A1438">
      <v>596</v>
    </nc>
  </rcc>
  <rcc rId="6181" sId="1">
    <oc r="A1439">
      <v>521</v>
    </oc>
    <nc r="A1439">
      <v>597</v>
    </nc>
  </rcc>
  <rcc rId="6182" sId="1">
    <oc r="A1440">
      <v>522</v>
    </oc>
    <nc r="A1440">
      <v>598</v>
    </nc>
  </rcc>
  <rcc rId="6183" sId="1">
    <oc r="A1441">
      <v>523</v>
    </oc>
    <nc r="A1441">
      <v>599</v>
    </nc>
  </rcc>
  <rcc rId="6184" sId="1" odxf="1" dxf="1">
    <nc r="A1442">
      <v>600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85" sId="1">
    <oc r="A1443">
      <v>524</v>
    </oc>
    <nc r="A1443">
      <v>601</v>
    </nc>
  </rcc>
  <rcc rId="6186" sId="1">
    <oc r="A1444">
      <v>525</v>
    </oc>
    <nc r="A1444">
      <v>602</v>
    </nc>
  </rcc>
  <rcc rId="6187" sId="1" odxf="1" dxf="1">
    <nc r="A1445">
      <v>603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88" sId="1">
    <oc r="A1446">
      <v>526</v>
    </oc>
    <nc r="A1446">
      <v>604</v>
    </nc>
  </rcc>
  <rcc rId="6189" sId="1">
    <oc r="A1447">
      <v>527</v>
    </oc>
    <nc r="A1447">
      <v>605</v>
    </nc>
  </rcc>
  <rcc rId="6190" sId="1">
    <oc r="A1448">
      <v>528</v>
    </oc>
    <nc r="A1448">
      <v>606</v>
    </nc>
  </rcc>
  <rcc rId="6191" sId="1">
    <oc r="A1449">
      <v>529</v>
    </oc>
    <nc r="A1449">
      <v>607</v>
    </nc>
  </rcc>
  <rcc rId="6192" sId="1">
    <oc r="A1450">
      <v>530</v>
    </oc>
    <nc r="A1450">
      <v>608</v>
    </nc>
  </rcc>
  <rcc rId="6193" sId="1" odxf="1" dxf="1">
    <nc r="A1451">
      <v>609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94" sId="1">
    <oc r="A1452">
      <v>531</v>
    </oc>
    <nc r="A1452">
      <v>610</v>
    </nc>
  </rcc>
  <rcc rId="6195" sId="1">
    <oc r="A1453">
      <v>532</v>
    </oc>
    <nc r="A1453">
      <v>611</v>
    </nc>
  </rcc>
  <rcc rId="6196" sId="1">
    <oc r="A1454">
      <v>533</v>
    </oc>
    <nc r="A1454">
      <v>612</v>
    </nc>
  </rcc>
  <rcc rId="6197" sId="1">
    <oc r="A1455">
      <v>534</v>
    </oc>
    <nc r="A1455">
      <v>613</v>
    </nc>
  </rcc>
  <rcc rId="6198" sId="1">
    <oc r="A1456">
      <v>535</v>
    </oc>
    <nc r="A1456">
      <v>614</v>
    </nc>
  </rcc>
  <rcc rId="6199" sId="1">
    <oc r="A1457">
      <v>536</v>
    </oc>
    <nc r="A1457">
      <v>615</v>
    </nc>
  </rcc>
  <rcc rId="6200" sId="1">
    <oc r="A1458">
      <v>537</v>
    </oc>
    <nc r="A1458">
      <v>616</v>
    </nc>
  </rcc>
  <rcc rId="6201" sId="1">
    <oc r="A1459">
      <v>538</v>
    </oc>
    <nc r="A1459">
      <v>617</v>
    </nc>
  </rcc>
  <rcc rId="6202" sId="1" odxf="1" dxf="1">
    <nc r="A1460">
      <v>618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03" sId="1">
    <oc r="A1463">
      <v>539</v>
    </oc>
    <nc r="A1463">
      <v>619</v>
    </nc>
  </rcc>
  <rcc rId="6204" sId="1">
    <oc r="A1464">
      <v>540</v>
    </oc>
    <nc r="A1464">
      <v>620</v>
    </nc>
  </rcc>
  <rcc rId="6205" sId="1">
    <oc r="A1465">
      <v>541</v>
    </oc>
    <nc r="A1465">
      <v>621</v>
    </nc>
  </rcc>
  <rcc rId="6206" sId="1">
    <oc r="A1466">
      <v>542</v>
    </oc>
    <nc r="A1466">
      <v>622</v>
    </nc>
  </rcc>
  <rcc rId="6207" sId="1">
    <oc r="A1467">
      <v>543</v>
    </oc>
    <nc r="A1467">
      <v>623</v>
    </nc>
  </rcc>
  <rcc rId="6208" sId="1">
    <oc r="A1468">
      <v>544</v>
    </oc>
    <nc r="A1468">
      <v>624</v>
    </nc>
  </rcc>
  <rcc rId="6209" sId="1">
    <oc r="A1469">
      <v>545</v>
    </oc>
    <nc r="A1469">
      <v>625</v>
    </nc>
  </rcc>
  <rcc rId="6210" sId="1">
    <oc r="A1470">
      <v>546</v>
    </oc>
    <nc r="A1470">
      <v>626</v>
    </nc>
  </rcc>
  <rcc rId="6211" sId="1">
    <oc r="A1471">
      <v>547</v>
    </oc>
    <nc r="A1471">
      <v>627</v>
    </nc>
  </rcc>
  <rcc rId="6212" sId="1">
    <oc r="A1472">
      <v>548</v>
    </oc>
    <nc r="A1472">
      <v>628</v>
    </nc>
  </rcc>
  <rcc rId="6213" sId="1">
    <oc r="A1475">
      <v>549</v>
    </oc>
    <nc r="A1475">
      <v>629</v>
    </nc>
  </rcc>
  <rcc rId="6214" sId="1">
    <oc r="A1476">
      <v>550</v>
    </oc>
    <nc r="A1476">
      <v>630</v>
    </nc>
  </rcc>
  <rcc rId="6215" sId="1">
    <oc r="A1477">
      <v>551</v>
    </oc>
    <nc r="A1477">
      <v>631</v>
    </nc>
  </rcc>
  <rcc rId="6216" sId="1">
    <oc r="A1478">
      <v>552</v>
    </oc>
    <nc r="A1478">
      <v>632</v>
    </nc>
  </rcc>
  <rcc rId="6217" sId="1">
    <oc r="A1479">
      <v>553</v>
    </oc>
    <nc r="A1479">
      <v>633</v>
    </nc>
  </rcc>
  <rcc rId="6218" sId="1">
    <oc r="A1480">
      <v>554</v>
    </oc>
    <nc r="A1480">
      <v>634</v>
    </nc>
  </rcc>
  <rcc rId="6219" sId="1">
    <oc r="A1481">
      <v>555</v>
    </oc>
    <nc r="A1481">
      <v>635</v>
    </nc>
  </rcc>
  <rcc rId="6220" sId="1">
    <oc r="A1482">
      <v>556</v>
    </oc>
    <nc r="A1482">
      <v>636</v>
    </nc>
  </rcc>
  <rcc rId="6221" sId="1" odxf="1" dxf="1">
    <nc r="A1483">
      <v>637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22" sId="1">
    <oc r="A1484">
      <v>557</v>
    </oc>
    <nc r="A1484">
      <v>638</v>
    </nc>
  </rcc>
  <rcc rId="6223" sId="1">
    <oc r="A1485">
      <v>558</v>
    </oc>
    <nc r="A1485">
      <v>639</v>
    </nc>
  </rcc>
  <rcc rId="6224" sId="1">
    <oc r="A1486">
      <v>559</v>
    </oc>
    <nc r="A1486">
      <v>640</v>
    </nc>
  </rcc>
  <rcc rId="6225" sId="1">
    <oc r="A1487">
      <v>560</v>
    </oc>
    <nc r="A1487">
      <v>641</v>
    </nc>
  </rcc>
  <rcc rId="6226" sId="1">
    <oc r="A1488">
      <v>561</v>
    </oc>
    <nc r="A1488">
      <v>642</v>
    </nc>
  </rcc>
  <rcc rId="6227" sId="1">
    <oc r="A1489">
      <v>562</v>
    </oc>
    <nc r="A1489">
      <v>643</v>
    </nc>
  </rcc>
  <rcc rId="6228" sId="1">
    <oc r="A1490">
      <v>563</v>
    </oc>
    <nc r="A1490">
      <v>644</v>
    </nc>
  </rcc>
  <rcc rId="6229" sId="1">
    <oc r="A1491">
      <v>564</v>
    </oc>
    <nc r="A1491">
      <v>645</v>
    </nc>
  </rcc>
  <rcc rId="6230" sId="1">
    <oc r="A1492">
      <v>565</v>
    </oc>
    <nc r="A1492">
      <v>646</v>
    </nc>
  </rcc>
  <rcc rId="6231" sId="1">
    <oc r="A1493">
      <v>566</v>
    </oc>
    <nc r="A1493">
      <v>647</v>
    </nc>
  </rcc>
  <rcc rId="6232" sId="1">
    <oc r="A1494">
      <v>567</v>
    </oc>
    <nc r="A1494">
      <v>648</v>
    </nc>
  </rcc>
  <rcc rId="6233" sId="1">
    <oc r="A1495">
      <v>568</v>
    </oc>
    <nc r="A1495">
      <v>649</v>
    </nc>
  </rcc>
  <rcc rId="6234" sId="1">
    <oc r="A1496">
      <v>569</v>
    </oc>
    <nc r="A1496">
      <v>650</v>
    </nc>
  </rcc>
  <rcc rId="6235" sId="1">
    <oc r="A1497">
      <v>570</v>
    </oc>
    <nc r="A1497">
      <v>651</v>
    </nc>
  </rcc>
  <rcc rId="6236" sId="1">
    <oc r="A1498">
      <v>571</v>
    </oc>
    <nc r="A1498">
      <v>652</v>
    </nc>
  </rcc>
  <rcc rId="6237" sId="1">
    <oc r="A1499">
      <v>572</v>
    </oc>
    <nc r="A1499">
      <v>653</v>
    </nc>
  </rcc>
  <rcc rId="6238" sId="1">
    <oc r="A1500">
      <v>573</v>
    </oc>
    <nc r="A1500">
      <v>654</v>
    </nc>
  </rcc>
  <rcc rId="6239" sId="1">
    <oc r="A1501">
      <v>574</v>
    </oc>
    <nc r="A1501">
      <v>655</v>
    </nc>
  </rcc>
  <rcc rId="6240" sId="1">
    <oc r="A1502">
      <v>575</v>
    </oc>
    <nc r="A1502">
      <v>656</v>
    </nc>
  </rcc>
  <rcc rId="6241" sId="1">
    <oc r="A1503">
      <v>576</v>
    </oc>
    <nc r="A1503">
      <v>657</v>
    </nc>
  </rcc>
  <rcc rId="6242" sId="1">
    <oc r="A1504">
      <v>577</v>
    </oc>
    <nc r="A1504">
      <v>658</v>
    </nc>
  </rcc>
  <rcc rId="6243" sId="1">
    <oc r="A1505">
      <v>578</v>
    </oc>
    <nc r="A1505">
      <v>659</v>
    </nc>
  </rcc>
  <rcc rId="6244" sId="1">
    <oc r="A1506">
      <v>579</v>
    </oc>
    <nc r="A1506">
      <v>660</v>
    </nc>
  </rcc>
  <rcc rId="6245" sId="1">
    <oc r="A1507">
      <v>580</v>
    </oc>
    <nc r="A1507">
      <v>661</v>
    </nc>
  </rcc>
  <rcc rId="6246" sId="1">
    <oc r="A1508">
      <v>581</v>
    </oc>
    <nc r="A1508">
      <v>662</v>
    </nc>
  </rcc>
  <rcc rId="6247" sId="1">
    <oc r="A1509">
      <v>582</v>
    </oc>
    <nc r="A1509">
      <v>663</v>
    </nc>
  </rcc>
  <rcc rId="6248" sId="1">
    <oc r="A1510">
      <v>583</v>
    </oc>
    <nc r="A1510">
      <v>664</v>
    </nc>
  </rcc>
  <rcc rId="6249" sId="1">
    <oc r="A1511">
      <v>584</v>
    </oc>
    <nc r="A1511">
      <v>665</v>
    </nc>
  </rcc>
  <rcc rId="6250" sId="1">
    <oc r="A1512">
      <v>585</v>
    </oc>
    <nc r="A1512">
      <v>666</v>
    </nc>
  </rcc>
  <rcc rId="6251" sId="1">
    <oc r="A1513">
      <v>586</v>
    </oc>
    <nc r="A1513">
      <v>667</v>
    </nc>
  </rcc>
  <rcc rId="6252" sId="1">
    <oc r="A1514">
      <v>587</v>
    </oc>
    <nc r="A1514">
      <v>668</v>
    </nc>
  </rcc>
  <rcc rId="6253" sId="1">
    <oc r="A1515">
      <v>588</v>
    </oc>
    <nc r="A1515">
      <v>669</v>
    </nc>
  </rcc>
  <rcc rId="6254" sId="1">
    <oc r="A1516">
      <v>589</v>
    </oc>
    <nc r="A1516">
      <v>670</v>
    </nc>
  </rcc>
  <rcc rId="6255" sId="1">
    <oc r="A1517">
      <v>590</v>
    </oc>
    <nc r="A1517">
      <v>671</v>
    </nc>
  </rcc>
  <rcc rId="6256" sId="1">
    <oc r="A1518">
      <v>591</v>
    </oc>
    <nc r="A1518">
      <v>672</v>
    </nc>
  </rcc>
  <rcc rId="6257" sId="1">
    <oc r="A1519">
      <v>592</v>
    </oc>
    <nc r="A1519">
      <v>673</v>
    </nc>
  </rcc>
  <rcc rId="6258" sId="1">
    <oc r="A1520">
      <v>593</v>
    </oc>
    <nc r="A1520">
      <v>674</v>
    </nc>
  </rcc>
  <rcc rId="6259" sId="1" odxf="1" dxf="1">
    <nc r="A1521">
      <v>675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60" sId="1">
    <oc r="A1522">
      <v>594</v>
    </oc>
    <nc r="A1522">
      <v>676</v>
    </nc>
  </rcc>
  <rcc rId="6261" sId="1">
    <oc r="A1523">
      <v>595</v>
    </oc>
    <nc r="A1523">
      <v>677</v>
    </nc>
  </rcc>
  <rcc rId="6262" sId="1">
    <oc r="A1524">
      <v>596</v>
    </oc>
    <nc r="A1524">
      <v>678</v>
    </nc>
  </rcc>
  <rcc rId="6263" sId="1">
    <oc r="A1525">
      <v>597</v>
    </oc>
    <nc r="A1525">
      <v>679</v>
    </nc>
  </rcc>
  <rcc rId="6264" sId="1">
    <oc r="A1526">
      <v>598</v>
    </oc>
    <nc r="A1526">
      <v>680</v>
    </nc>
  </rcc>
  <rcc rId="6265" sId="1">
    <oc r="A1527">
      <v>599</v>
    </oc>
    <nc r="A1527">
      <v>681</v>
    </nc>
  </rcc>
  <rcc rId="6266" sId="1">
    <oc r="A1528">
      <v>600</v>
    </oc>
    <nc r="A1528">
      <v>682</v>
    </nc>
  </rcc>
  <rcc rId="6267" sId="1">
    <oc r="A1529">
      <v>601</v>
    </oc>
    <nc r="A1529">
      <v>683</v>
    </nc>
  </rcc>
  <rcc rId="6268" sId="1">
    <oc r="A1530">
      <v>602</v>
    </oc>
    <nc r="A1530">
      <v>684</v>
    </nc>
  </rcc>
  <rcc rId="6269" sId="1">
    <oc r="A1531">
      <v>603</v>
    </oc>
    <nc r="A1531">
      <v>685</v>
    </nc>
  </rcc>
  <rcc rId="6270" sId="1">
    <oc r="A1532">
      <v>604</v>
    </oc>
    <nc r="A1532">
      <v>686</v>
    </nc>
  </rcc>
  <rcc rId="6271" sId="1">
    <oc r="A1533">
      <v>605</v>
    </oc>
    <nc r="A1533">
      <v>687</v>
    </nc>
  </rcc>
  <rcc rId="6272" sId="1">
    <oc r="A1534">
      <v>606</v>
    </oc>
    <nc r="A1534">
      <v>688</v>
    </nc>
  </rcc>
  <rcc rId="6273" sId="1">
    <oc r="A1535">
      <v>607</v>
    </oc>
    <nc r="A1535">
      <v>689</v>
    </nc>
  </rcc>
  <rcc rId="6274" sId="1">
    <oc r="A1536">
      <v>608</v>
    </oc>
    <nc r="A1536">
      <v>690</v>
    </nc>
  </rcc>
  <rcc rId="6275" sId="1">
    <oc r="A1537">
      <v>609</v>
    </oc>
    <nc r="A1537">
      <v>691</v>
    </nc>
  </rcc>
  <rcc rId="6276" sId="1">
    <oc r="A1538">
      <v>610</v>
    </oc>
    <nc r="A1538">
      <v>692</v>
    </nc>
  </rcc>
  <rcc rId="6277" sId="1">
    <oc r="A1539">
      <v>611</v>
    </oc>
    <nc r="A1539">
      <v>693</v>
    </nc>
  </rcc>
  <rcc rId="6278" sId="1">
    <oc r="A1540">
      <v>612</v>
    </oc>
    <nc r="A1540">
      <v>694</v>
    </nc>
  </rcc>
  <rcc rId="6279" sId="1">
    <oc r="A1541">
      <v>613</v>
    </oc>
    <nc r="A1541">
      <v>695</v>
    </nc>
  </rcc>
  <rcc rId="6280" sId="1">
    <oc r="A1542">
      <v>614</v>
    </oc>
    <nc r="A1542">
      <v>696</v>
    </nc>
  </rcc>
  <rcc rId="6281" sId="1">
    <oc r="A1543">
      <v>615</v>
    </oc>
    <nc r="A1543">
      <v>697</v>
    </nc>
  </rcc>
  <rcc rId="6282" sId="1">
    <oc r="A1544">
      <v>616</v>
    </oc>
    <nc r="A1544">
      <v>698</v>
    </nc>
  </rcc>
  <rcc rId="6283" sId="1">
    <oc r="A1545">
      <v>617</v>
    </oc>
    <nc r="A1545">
      <v>699</v>
    </nc>
  </rcc>
  <rcc rId="6284" sId="1">
    <oc r="A1546">
      <v>618</v>
    </oc>
    <nc r="A1546">
      <v>700</v>
    </nc>
  </rcc>
  <rcc rId="6285" sId="1">
    <oc r="A1547">
      <v>619</v>
    </oc>
    <nc r="A1547">
      <v>701</v>
    </nc>
  </rcc>
  <rcc rId="6286" sId="1">
    <oc r="A1548">
      <v>620</v>
    </oc>
    <nc r="A1548">
      <v>702</v>
    </nc>
  </rcc>
  <rcc rId="6287" sId="1">
    <oc r="A1549">
      <v>621</v>
    </oc>
    <nc r="A1549">
      <v>703</v>
    </nc>
  </rcc>
  <rcc rId="6288" sId="1">
    <oc r="A1550">
      <v>622</v>
    </oc>
    <nc r="A1550">
      <v>704</v>
    </nc>
  </rcc>
  <rcc rId="6289" sId="1">
    <oc r="A1551">
      <v>623</v>
    </oc>
    <nc r="A1551">
      <v>705</v>
    </nc>
  </rcc>
  <rcc rId="6290" sId="1">
    <oc r="A1552">
      <v>624</v>
    </oc>
    <nc r="A1552">
      <v>706</v>
    </nc>
  </rcc>
  <rcc rId="6291" sId="1">
    <oc r="A1553">
      <v>625</v>
    </oc>
    <nc r="A1553">
      <v>707</v>
    </nc>
  </rcc>
  <rcc rId="6292" sId="1" numFmtId="4">
    <oc r="A1556">
      <v>772</v>
    </oc>
    <nc r="A1556">
      <v>708</v>
    </nc>
  </rcc>
  <rcc rId="6293" sId="1" odxf="1" dxf="1" numFmtId="4">
    <oc r="A1557">
      <v>626</v>
    </oc>
    <nc r="A1557">
      <v>709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294" sId="1" odxf="1" dxf="1" numFmtId="4">
    <oc r="A1558">
      <v>627</v>
    </oc>
    <nc r="A1558">
      <v>710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295" sId="1" odxf="1" dxf="1" numFmtId="4">
    <oc r="A1559">
      <v>628</v>
    </oc>
    <nc r="A1559">
      <v>711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296" sId="1" odxf="1" dxf="1" numFmtId="4">
    <oc r="A1560">
      <v>629</v>
    </oc>
    <nc r="A1560">
      <v>712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297" sId="1" odxf="1" dxf="1" numFmtId="4">
    <nc r="A1561">
      <v>713</v>
    </nc>
    <odxf>
      <font>
        <sz val="9"/>
        <color auto="1"/>
        <name val="Times New Roman"/>
        <family val="1"/>
        <charset val="204"/>
        <scheme val="none"/>
      </font>
    </odxf>
    <ndxf>
      <font>
        <sz val="9"/>
        <color auto="1"/>
        <name val="Times New Roman"/>
        <family val="1"/>
        <charset val="204"/>
        <scheme val="none"/>
      </font>
    </ndxf>
  </rcc>
  <rcc rId="6298" sId="1" odxf="1" dxf="1" numFmtId="4">
    <oc r="A1562">
      <v>630</v>
    </oc>
    <nc r="A1562">
      <v>714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299" sId="1" odxf="1" dxf="1" numFmtId="4">
    <oc r="A1563">
      <v>631</v>
    </oc>
    <nc r="A1563">
      <v>715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0" sId="1" odxf="1" dxf="1" numFmtId="4">
    <nc r="A1564">
      <v>716</v>
    </nc>
    <odxf>
      <font>
        <sz val="9"/>
        <color auto="1"/>
        <name val="Times New Roman"/>
        <family val="1"/>
        <charset val="204"/>
        <scheme val="none"/>
      </font>
    </odxf>
    <ndxf>
      <font>
        <sz val="9"/>
        <color auto="1"/>
        <name val="Times New Roman"/>
        <family val="1"/>
        <charset val="204"/>
        <scheme val="none"/>
      </font>
    </ndxf>
  </rcc>
  <rcc rId="6301" sId="1" odxf="1" dxf="1" numFmtId="4">
    <nc r="A1565">
      <v>717</v>
    </nc>
    <odxf>
      <font>
        <sz val="9"/>
        <color auto="1"/>
        <name val="Times New Roman"/>
        <family val="1"/>
        <charset val="204"/>
        <scheme val="none"/>
      </font>
    </odxf>
    <ndxf>
      <font>
        <sz val="9"/>
        <color auto="1"/>
        <name val="Times New Roman"/>
        <family val="1"/>
        <charset val="204"/>
        <scheme val="none"/>
      </font>
    </ndxf>
  </rcc>
  <rcc rId="6302" sId="1" odxf="1" dxf="1" numFmtId="4">
    <oc r="A1566">
      <v>632</v>
    </oc>
    <nc r="A1566">
      <v>718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3" sId="1" odxf="1" dxf="1" numFmtId="4">
    <oc r="A1567">
      <v>633</v>
    </oc>
    <nc r="A1567">
      <v>719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4" sId="1" odxf="1" dxf="1" numFmtId="4">
    <oc r="A1568">
      <v>634</v>
    </oc>
    <nc r="A1568">
      <v>720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5" sId="1" odxf="1" dxf="1" numFmtId="4">
    <oc r="A1569">
      <v>635</v>
    </oc>
    <nc r="A1569">
      <v>721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6" sId="1" odxf="1" dxf="1" numFmtId="4">
    <oc r="A1570">
      <v>636</v>
    </oc>
    <nc r="A1570">
      <v>722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7" sId="1" odxf="1" dxf="1" numFmtId="4">
    <oc r="A1571">
      <v>637</v>
    </oc>
    <nc r="A1571">
      <v>723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8" sId="1" odxf="1" dxf="1" numFmtId="4">
    <oc r="A1572">
      <v>638</v>
    </oc>
    <nc r="A1572">
      <v>724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9" sId="1" odxf="1" dxf="1" numFmtId="4">
    <oc r="A1573">
      <v>639</v>
    </oc>
    <nc r="A1573">
      <v>725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0" sId="1" odxf="1" dxf="1" numFmtId="4">
    <oc r="A1574">
      <v>640</v>
    </oc>
    <nc r="A1574">
      <v>726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1" sId="1" odxf="1" dxf="1" numFmtId="4">
    <oc r="A1575">
      <v>641</v>
    </oc>
    <nc r="A1575">
      <v>727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2" sId="1" odxf="1" dxf="1" numFmtId="4">
    <oc r="A1576">
      <v>642</v>
    </oc>
    <nc r="A1576">
      <v>728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3" sId="1" odxf="1" dxf="1" numFmtId="4">
    <oc r="A1577">
      <v>643</v>
    </oc>
    <nc r="A1577">
      <v>729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4" sId="1" odxf="1" dxf="1" numFmtId="4">
    <nc r="A1578">
      <v>730</v>
    </nc>
    <odxf>
      <font>
        <sz val="9"/>
        <color auto="1"/>
        <name val="Times New Roman"/>
        <family val="1"/>
        <charset val="204"/>
        <scheme val="none"/>
      </font>
    </odxf>
    <ndxf>
      <font>
        <sz val="9"/>
        <color auto="1"/>
        <name val="Times New Roman"/>
        <family val="1"/>
        <charset val="204"/>
        <scheme val="none"/>
      </font>
    </ndxf>
  </rcc>
  <rcc rId="6315" sId="1" odxf="1" dxf="1" numFmtId="4">
    <oc r="A1579">
      <v>644</v>
    </oc>
    <nc r="A1579">
      <v>731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6" sId="1" odxf="1" dxf="1" numFmtId="4">
    <oc r="A1580">
      <v>645</v>
    </oc>
    <nc r="A1580">
      <v>732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7" sId="1" odxf="1" dxf="1" numFmtId="4">
    <oc r="A1581">
      <v>646</v>
    </oc>
    <nc r="A1581">
      <v>733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8" sId="1" odxf="1" dxf="1" numFmtId="4">
    <oc r="A1582">
      <v>647</v>
    </oc>
    <nc r="A1582">
      <v>734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</revisions>
</file>

<file path=xl/revisions/revisionLog2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19" sId="1" ref="A1370:XFD1370" action="insertRow"/>
  <rcc rId="6320" sId="1" odxf="1" dxf="1">
    <nc r="B1370" t="inlineStr">
      <is>
        <t>г. Советский, ул. Гастелло, д. 41</t>
      </is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6321" sId="1" odxf="1" dxf="1">
    <nc r="C1370">
      <f>ROUND(SUM(D1370+E1370+F1370+G1370+H1370+I1370+J1370+K1370+M1370+O1370+P1370+Q1370+R1370+S1370),2)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6322" sId="1" odxf="1" dxf="1">
    <nc r="D1370">
      <f>ROUND((F1370+G1370+H1370+I1370+J1370+K1370+M1370+O1370+P1370+Q1370+R1370+S1370)*0.0214,2)</f>
    </nc>
    <odxf>
      <numFmt numFmtId="165" formatCode="#,##0.00_р_."/>
      <fill>
        <patternFill patternType="none">
          <bgColor indexed="65"/>
        </patternFill>
      </fill>
    </odxf>
    <ndxf>
      <numFmt numFmtId="4" formatCode="#,##0.00"/>
      <fill>
        <patternFill patternType="solid">
          <bgColor rgb="FFFFFF00"/>
        </patternFill>
      </fill>
    </ndxf>
  </rcc>
  <rfmt sheetId="1" sqref="E1370" start="0" length="0">
    <dxf>
      <fill>
        <patternFill patternType="solid">
          <bgColor rgb="FFFFFF00"/>
        </patternFill>
      </fill>
      <border outline="0">
        <top/>
      </border>
    </dxf>
  </rfmt>
  <rfmt sheetId="1" sqref="F1370" start="0" length="0">
    <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dxf>
  </rfmt>
  <rcc rId="6323" sId="1" odxf="1" dxf="1" numFmtId="4">
    <nc r="G1370">
      <v>4263878.4000000004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ndxf>
  </rcc>
  <rcc rId="6324" sId="1" odxf="1" dxf="1" numFmtId="4">
    <nc r="H1370">
      <v>2181919.2000000002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ndxf>
  </rcc>
  <rcc rId="6325" sId="1" odxf="1" dxf="1" numFmtId="4">
    <nc r="I1370">
      <v>655648.80000000005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ndxf>
  </rcc>
  <rcc rId="6326" sId="1" odxf="1" dxf="1" numFmtId="4">
    <nc r="J1370">
      <v>1213012.8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ndxf>
  </rcc>
  <rfmt sheetId="1" sqref="K1370" start="0" length="0">
    <dxf>
      <fill>
        <patternFill patternType="solid">
          <bgColor rgb="FFFFFF00"/>
        </patternFill>
      </fill>
      <border outline="0">
        <top/>
      </border>
    </dxf>
  </rfmt>
  <rfmt sheetId="1" sqref="L1370" start="0" length="0">
    <dxf>
      <fill>
        <patternFill patternType="solid">
          <bgColor rgb="FFFFFF00"/>
        </patternFill>
      </fill>
      <border outline="0">
        <top/>
      </border>
    </dxf>
  </rfmt>
  <rfmt sheetId="1" sqref="M1370" start="0" length="0">
    <dxf>
      <fill>
        <patternFill patternType="solid">
          <bgColor rgb="FFFFFF00"/>
        </patternFill>
      </fill>
      <border outline="0">
        <top/>
      </border>
    </dxf>
  </rfmt>
  <rfmt sheetId="1" sqref="N1370" start="0" length="0">
    <dxf>
      <fill>
        <patternFill patternType="solid">
          <bgColor rgb="FFFFFF00"/>
        </patternFill>
      </fill>
      <border outline="0">
        <top/>
      </border>
    </dxf>
  </rfmt>
  <rfmt sheetId="1" sqref="O1370" start="0" length="0">
    <dxf>
      <numFmt numFmtId="166" formatCode="#\ ###\ ###\ ##0.00"/>
      <fill>
        <patternFill patternType="solid">
          <bgColor rgb="FFFFFF00"/>
        </patternFill>
      </fill>
      <alignment wrapText="1"/>
      <border outline="0">
        <left style="thin">
          <color indexed="64"/>
        </left>
        <top/>
      </border>
    </dxf>
  </rfmt>
  <rfmt sheetId="1" sqref="P1370" start="0" length="0">
    <dxf>
      <fill>
        <patternFill patternType="solid">
          <bgColor rgb="FFFFFF00"/>
        </patternFill>
      </fill>
      <border outline="0">
        <top/>
      </border>
    </dxf>
  </rfmt>
  <rfmt sheetId="1" sqref="Q1370" start="0" length="0">
    <dxf>
      <fill>
        <patternFill patternType="solid">
          <bgColor rgb="FFFFFF00"/>
        </patternFill>
      </fill>
      <border outline="0">
        <top/>
      </border>
    </dxf>
  </rfmt>
  <rfmt sheetId="1" sqref="R1370" start="0" length="0">
    <dxf>
      <fill>
        <patternFill patternType="solid">
          <bgColor rgb="FFFFFF00"/>
        </patternFill>
      </fill>
      <border outline="0">
        <top/>
      </border>
    </dxf>
  </rfmt>
  <rfmt sheetId="1" sqref="S1370" start="0" length="0">
    <dxf>
      <fill>
        <patternFill patternType="solid">
          <bgColor rgb="FFFFFF00"/>
        </patternFill>
      </fill>
      <border outline="0">
        <top/>
      </border>
    </dxf>
  </rfmt>
  <rfmt sheetId="1" sqref="T1370" start="0" length="0">
    <dxf>
      <fill>
        <patternFill patternType="solid">
          <bgColor rgb="FFFFFF00"/>
        </patternFill>
      </fill>
    </dxf>
  </rfmt>
  <rfmt sheetId="1" sqref="A1370:XFD1370" start="0" length="0">
    <dxf>
      <fill>
        <patternFill patternType="solid">
          <bgColor rgb="FFFFFF00"/>
        </patternFill>
      </fill>
    </dxf>
  </rfmt>
  <rrc rId="6327" sId="1" ref="A1368:XFD1368" action="deleteRow">
    <rfmt sheetId="1" xfDxf="1" sqref="A1368:XFD1368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368">
        <v>528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8" t="inlineStr">
        <is>
          <t>г. Советский, ул. Гастелло, д. 41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368">
        <f>ROUND(SUM(D1368+E1368+F1368+G1368+H1368+I1368+J1368+K1368+M1368+O1368+P1368+Q1368+R1368+S1368),2)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68">
        <f>ROUND((F1368+G1368+H1368+I1368+J1368+K1368+M1368+O1368+P1368+Q1368+R1368+S1368)*0.0214,2)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F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1368">
        <v>4263878.4000000004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368">
        <v>2181919.2000000002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1368">
        <v>655648.80000000005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1368">
        <v>1213012.8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fmt sheetId="1" sqref="K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L136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1368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</rrc>
  <rcc rId="6328" sId="1">
    <oc r="A1368">
      <v>529</v>
    </oc>
    <nc r="A1368">
      <v>528</v>
    </nc>
  </rcc>
  <rcc rId="6329" sId="1">
    <nc r="A1369">
      <v>529</v>
    </nc>
  </rcc>
  <rcv guid="{588C31BA-C36B-4B9E-AE8B-D926F1C5CA78}" action="delete"/>
  <rdn rId="0" localSheetId="1" customView="1" name="Z_588C31BA_C36B_4B9E_AE8B_D926F1C5CA78_.wvu.FilterData" hidden="1" oldHidden="1">
    <formula>'2020-2022'!$A$7:$S$2113</formula>
    <oldFormula>'2020-2022'!$A$7:$S$2113</oldFormula>
  </rdn>
  <rdn rId="0" localSheetId="2" customView="1" name="Z_588C31BA_C36B_4B9E_AE8B_D926F1C5CA78_.wvu.FilterData" hidden="1" oldHidden="1">
    <formula>Примечания!$A$2:$G$123</formula>
    <oldFormula>Примечания!$A$2:$G$123</oldFormula>
  </rdn>
  <rcv guid="{588C31BA-C36B-4B9E-AE8B-D926F1C5CA78}" action="add"/>
</revisions>
</file>

<file path=xl/revisions/revisionLog2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1377">
    <dxf>
      <fill>
        <patternFill patternType="solid">
          <bgColor rgb="FFFFFF00"/>
        </patternFill>
      </fill>
    </dxf>
  </rfmt>
  <rcc rId="6332" sId="1" numFmtId="4">
    <nc r="K1377">
      <v>275279.07</v>
    </nc>
  </rcc>
  <rrc rId="6333" sId="1" ref="A1367:XFD1367" action="deleteRow">
    <rfmt sheetId="1" xfDxf="1" sqref="A1367:XFD1367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367">
        <v>527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7" t="inlineStr">
        <is>
          <t>г. Советский, ул. Кошевого,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367">
        <v>281170.03999999998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67">
        <v>5890.97</v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6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6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6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367">
        <v>275279.07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36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4" sId="2" ref="A13:XFD13" action="deleteRow">
    <rfmt sheetId="2" xfDxf="1" sqref="A13:XFD13" start="0" length="0"/>
    <rcc rId="0" sId="2" dxf="1">
      <nc r="A13">
        <v>75</v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" t="inlineStr">
        <is>
          <t>г. Советский, ул. Кошевого,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13">
        <v>281170.03999999998</v>
      </nc>
      <ndxf>
        <font>
          <sz val="11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3" t="inlineStr">
        <is>
          <t>Перенос с 2020 по COVID (33/01-сд-2013 от 26.11.2020)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335" sId="1" ref="A1373:XFD1373" action="insertRow"/>
  <rrc rId="6336" sId="1" ref="A1373:XFD1373" action="deleteRow">
    <rfmt sheetId="1" xfDxf="1" sqref="A1373:XFD1373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373" start="0" length="0">
      <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73" start="0" length="0">
      <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F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G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H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I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J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K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L137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</rrc>
  <rrc rId="6337" sId="1" ref="A1373:XFD1373" action="insertRow"/>
  <rcc rId="6338" sId="1" odxf="1" dxf="1">
    <nc r="B1373" t="inlineStr">
      <is>
        <t>г. Советский, ул. Железнодорожная, д. 6</t>
      </is>
    </nc>
    <odxf>
      <border outline="0">
        <top/>
      </border>
    </odxf>
    <ndxf>
      <border outline="0">
        <top style="thin">
          <color indexed="64"/>
        </top>
      </border>
    </ndxf>
  </rcc>
  <rcc rId="6339" sId="1">
    <nc r="C1373">
      <f>ROUND(SUM(D1373+E1373+F1373+G1373+H1373+I1373+J1373+K1373+M1373+O1373+Q1373+S1373),2)</f>
    </nc>
  </rcc>
  <rcc rId="6340" sId="1">
    <nc r="D1373">
      <f>ROUND((F1373+G1373+H1373+I1373+J1373+K1373+M1373+O1373+Q1373+S1373)*0.0214,2)</f>
    </nc>
  </rcc>
  <rfmt sheetId="1" sqref="E1373" start="0" length="0">
    <dxf>
      <border outline="0">
        <top style="thin">
          <color indexed="64"/>
        </top>
      </border>
    </dxf>
  </rfmt>
  <rfmt sheetId="1" sqref="F1373" start="0" length="0">
    <dxf>
      <border outline="0">
        <top style="thin">
          <color indexed="64"/>
        </top>
      </border>
    </dxf>
  </rfmt>
  <rfmt sheetId="1" sqref="G1373" start="0" length="0">
    <dxf>
      <border outline="0">
        <top style="thin">
          <color indexed="64"/>
        </top>
      </border>
    </dxf>
  </rfmt>
  <rfmt sheetId="1" sqref="H1373" start="0" length="0">
    <dxf>
      <border outline="0">
        <top style="thin">
          <color indexed="64"/>
        </top>
      </border>
    </dxf>
  </rfmt>
  <rfmt sheetId="1" sqref="I1373" start="0" length="0">
    <dxf>
      <border outline="0">
        <top style="thin">
          <color indexed="64"/>
        </top>
      </border>
    </dxf>
  </rfmt>
  <rfmt sheetId="1" sqref="J1373" start="0" length="0">
    <dxf>
      <border outline="0">
        <top style="thin">
          <color indexed="64"/>
        </top>
      </border>
    </dxf>
  </rfmt>
  <rcc rId="6341" sId="1" odxf="1" dxf="1" numFmtId="4">
    <nc r="K1373">
      <v>539941.19999999995</v>
    </nc>
    <odxf>
      <border outline="0">
        <top/>
      </border>
    </odxf>
    <ndxf>
      <border outline="0">
        <top style="thin">
          <color indexed="64"/>
        </top>
      </border>
    </ndxf>
  </rcc>
  <rfmt sheetId="1" sqref="L1373" start="0" length="0">
    <dxf>
      <border outline="0">
        <top style="thin">
          <color indexed="64"/>
        </top>
      </border>
    </dxf>
  </rfmt>
  <rfmt sheetId="1" sqref="M1373" start="0" length="0">
    <dxf>
      <border outline="0">
        <top style="thin">
          <color indexed="64"/>
        </top>
      </border>
    </dxf>
  </rfmt>
  <rfmt sheetId="1" sqref="N1373" start="0" length="0">
    <dxf>
      <border outline="0">
        <top style="thin">
          <color indexed="64"/>
        </top>
      </border>
    </dxf>
  </rfmt>
  <rfmt sheetId="1" sqref="O1373" start="0" length="0">
    <dxf>
      <border outline="0">
        <left/>
        <top style="thin">
          <color indexed="64"/>
        </top>
      </border>
    </dxf>
  </rfmt>
  <rfmt sheetId="1" sqref="P1373" start="0" length="0">
    <dxf>
      <border outline="0">
        <top style="thin">
          <color indexed="64"/>
        </top>
      </border>
    </dxf>
  </rfmt>
  <rfmt sheetId="1" sqref="Q1373" start="0" length="0">
    <dxf>
      <border outline="0">
        <top style="thin">
          <color indexed="64"/>
        </top>
      </border>
    </dxf>
  </rfmt>
  <rfmt sheetId="1" sqref="R1373" start="0" length="0">
    <dxf>
      <border outline="0">
        <top style="thin">
          <color indexed="64"/>
        </top>
      </border>
    </dxf>
  </rfmt>
  <rfmt sheetId="1" sqref="S1373" start="0" length="0">
    <dxf>
      <border outline="0">
        <top style="thin">
          <color indexed="64"/>
        </top>
      </border>
    </dxf>
  </rfmt>
  <rrc rId="6342" sId="1" ref="A1370:XFD1370" action="deleteRow">
    <rfmt sheetId="1" xfDxf="1" sqref="A1370:XFD1370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370">
        <v>531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0" t="inlineStr">
        <is>
          <t>г. Советский, ул. Железнодорожная, д. 6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">
        <f>ROUND(SUM(D1370+E1370+F1370+G1370+H1370+I1370+J1370+K1370+M1370+O1370+Q1370+S1370),2)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0">
        <f>ROUND((F1370+G1370+H1370+I1370+J1370+K1370+M1370+O1370+Q1370+S1370)*0.0214,2)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370">
        <v>539941.19999999995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37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343" sId="1">
    <oc r="A1370">
      <v>532</v>
    </oc>
    <nc r="A1370">
      <v>531</v>
    </nc>
  </rcc>
  <rcc rId="6344" sId="1">
    <oc r="A1371">
      <v>533</v>
    </oc>
    <nc r="A1371">
      <v>532</v>
    </nc>
  </rcc>
  <rcc rId="6345" sId="1">
    <nc r="A1372">
      <v>533</v>
    </nc>
  </rcc>
  <rcv guid="{588C31BA-C36B-4B9E-AE8B-D926F1C5CA78}" action="delete"/>
  <rdn rId="0" localSheetId="1" customView="1" name="Z_588C31BA_C36B_4B9E_AE8B_D926F1C5CA78_.wvu.FilterData" hidden="1" oldHidden="1">
    <formula>'2020-2022'!$A$7:$S$2112</formula>
    <oldFormula>'2020-2022'!$A$7:$S$2112</oldFormula>
  </rdn>
  <rdn rId="0" localSheetId="2" customView="1" name="Z_588C31BA_C36B_4B9E_AE8B_D926F1C5CA78_.wvu.FilterData" hidden="1" oldHidden="1">
    <formula>Примечания!$A$2:$G$122</formula>
    <oldFormula>Примечания!$A$2:$G$122</oldFormula>
  </rdn>
  <rcv guid="{588C31BA-C36B-4B9E-AE8B-D926F1C5CA78}" action="add"/>
</revisions>
</file>

<file path=xl/revisions/revisionLog2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48" sId="1">
    <oc r="A1367">
      <v>528</v>
    </oc>
    <nc r="A1367">
      <v>527</v>
    </nc>
  </rcc>
  <rcc rId="6349" sId="1">
    <oc r="A1368">
      <v>529</v>
    </oc>
    <nc r="A1368">
      <v>528</v>
    </nc>
  </rcc>
  <rcc rId="6350" sId="1">
    <oc r="A1369">
      <v>530</v>
    </oc>
    <nc r="A1369">
      <v>529</v>
    </nc>
  </rcc>
  <rcc rId="6351" sId="1">
    <oc r="A1370">
      <v>531</v>
    </oc>
    <nc r="A1370">
      <v>530</v>
    </nc>
  </rcc>
  <rcc rId="6352" sId="1">
    <oc r="A1371">
      <v>532</v>
    </oc>
    <nc r="A1371">
      <v>531</v>
    </nc>
  </rcc>
  <rcc rId="6353" sId="1">
    <oc r="A1372">
      <v>533</v>
    </oc>
    <nc r="A1372">
      <v>532</v>
    </nc>
  </rcc>
  <rcc rId="6354" sId="1">
    <oc r="A1373">
      <v>534</v>
    </oc>
    <nc r="A1373">
      <v>533</v>
    </nc>
  </rcc>
  <rcc rId="6355" sId="1">
    <oc r="A1374">
      <v>535</v>
    </oc>
    <nc r="A1374">
      <v>534</v>
    </nc>
  </rcc>
  <rcc rId="6356" sId="1">
    <oc r="A1375">
      <v>536</v>
    </oc>
    <nc r="A1375">
      <v>535</v>
    </nc>
  </rcc>
  <rcc rId="6357" sId="1">
    <oc r="A1376">
      <v>537</v>
    </oc>
    <nc r="A1376">
      <v>536</v>
    </nc>
  </rcc>
</revisions>
</file>

<file path=xl/revisions/revisionLog2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8" sId="1" numFmtId="4">
    <oc r="G556">
      <v>1101598.5549999999</v>
    </oc>
    <nc r="G556">
      <v>1101598.56</v>
    </nc>
  </rcc>
  <rcc rId="6359" sId="1" numFmtId="4">
    <oc r="H556">
      <v>866738.46499999997</v>
    </oc>
    <nc r="H556">
      <v>866738.47</v>
    </nc>
  </rcc>
</revisions>
</file>

<file path=xl/revisions/revisionLog2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60" sId="1" numFmtId="4">
    <oc r="G837">
      <f>6844305.68/2</f>
    </oc>
    <nc r="G837">
      <v>3422152.84</v>
    </nc>
  </rcc>
  <rcc rId="6361" sId="1" numFmtId="4">
    <oc r="I837">
      <f>2375806.86/2</f>
    </oc>
    <nc r="I837">
      <v>1187903.43</v>
    </nc>
  </rcc>
  <rcc rId="6362" sId="1" numFmtId="4">
    <oc r="H837">
      <f>4968123.97/2</f>
    </oc>
    <nc r="H837">
      <v>2484061.9900000002</v>
    </nc>
  </rcc>
  <rcc rId="6363" sId="1" numFmtId="4">
    <oc r="J837">
      <f>2841390.43/2</f>
    </oc>
    <nc r="J837">
      <v>1420695.22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" sId="2">
    <nc r="E183" t="inlineStr">
      <is>
        <t>пгт. Малиновский, ул. Гагарина, д. 3</t>
      </is>
    </nc>
  </rcc>
  <rcc rId="266" sId="2">
    <nc r="F183">
      <v>274646.59999999998</v>
    </nc>
  </rcc>
  <rcc rId="267" sId="2">
    <nc r="E184" t="inlineStr">
      <is>
        <t>пгт. Малиновский, ул. Первомайская, д. 11</t>
      </is>
    </nc>
  </rcc>
  <rcc rId="268" sId="2" numFmtId="4">
    <nc r="F184">
      <v>161974.1</v>
    </nc>
  </rcc>
  <rcc rId="269" sId="2">
    <nc r="B183" t="inlineStr">
      <is>
        <t>-</t>
      </is>
    </nc>
  </rcc>
  <rcc rId="270" sId="2">
    <nc r="B184" t="inlineStr">
      <is>
        <t>-</t>
      </is>
    </nc>
  </rcc>
  <rcc rId="271" sId="2">
    <nc r="C183">
      <v>2021</v>
    </nc>
  </rcc>
  <rcc rId="272" sId="2">
    <nc r="C184">
      <v>2021</v>
    </nc>
  </rcc>
  <rcc rId="273" sId="2">
    <nc r="D183" t="inlineStr">
      <is>
        <t>Советский район</t>
      </is>
    </nc>
  </rcc>
  <rcc rId="274" sId="2" odxf="1" dxf="1">
    <nc r="D184" t="inlineStr">
      <is>
        <t>Советский район</t>
      </is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2"/>
        <name val="Times New Roman"/>
        <family val="1"/>
        <charset val="204"/>
        <scheme val="none"/>
      </font>
      <alignment wrapText="0"/>
    </ndxf>
  </rcc>
  <rrc rId="275" sId="1" ref="A1360:XFD1360" action="deleteRow">
    <rfmt sheetId="1" xfDxf="1" sqref="A1360:XFD1360" start="0" length="0">
      <dxf>
        <font>
          <color auto="1"/>
        </font>
      </dxf>
    </rfmt>
    <rcc rId="0" sId="1" dxf="1">
      <nc r="A1360">
        <v>484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0" t="inlineStr">
        <is>
          <t>пгт. Малиновский, ул. Гагарина, д. 3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">
        <f>ROUND(SUM(D1360+E1360+F1360+G1360+H1360+I1360+J1360+K1360+M1360+O1360+P1360+Q1360+R1360+S1360),2)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60">
        <v>274646.59999999998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6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" sId="1" ref="A1360:XFD1360" action="deleteRow">
    <rfmt sheetId="1" xfDxf="1" sqref="A1360:XFD1360" start="0" length="0">
      <dxf>
        <font>
          <color auto="1"/>
        </font>
      </dxf>
    </rfmt>
    <rcc rId="0" sId="1" dxf="1">
      <nc r="A1360">
        <v>485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0" t="inlineStr">
        <is>
          <t>пгт. Малиновский, ул. Первомайская, д. 11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">
        <f>ROUND(SUM(D1360+E1360+F1360+G1360+H1360+I1360+J1360+K1360+M1360+O1360+P1360+Q1360+R1360+S1360),2)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60">
        <v>161974.1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6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77" sId="2" odxf="1" dxf="1">
    <nc r="B185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278" sId="2" odxf="1" dxf="1">
    <nc r="B186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279" sId="2">
    <nc r="C185">
      <v>2022</v>
    </nc>
  </rcc>
  <rcc rId="280" sId="2">
    <nc r="C186">
      <v>2022</v>
    </nc>
  </rcc>
  <rcc rId="281" sId="2">
    <nc r="D185" t="inlineStr">
      <is>
        <t>Советский район</t>
      </is>
    </nc>
  </rcc>
  <rcc rId="282" sId="2">
    <nc r="D186" t="inlineStr">
      <is>
        <t>Советский район</t>
      </is>
    </nc>
  </rcc>
  <rfmt sheetId="2" sqref="G183" start="0" length="0">
    <dxf>
      <alignment wrapText="1"/>
    </dxf>
  </rfmt>
  <rcc rId="283" sId="2">
    <nc r="G183" t="inlineStr">
      <is>
        <t>Превышение стоимости ККР над предельной (протокол комиссии по УНКР от 07.09.2020)</t>
      </is>
    </nc>
  </rcc>
  <rcc rId="284" sId="2" odxf="1" dxf="1">
    <nc r="G184" t="inlineStr">
      <is>
        <t>Превышение стоимости ККР над предельной (протокол комиссии по УНКР от 07.09.2020)</t>
      </is>
    </nc>
    <odxf>
      <font>
        <sz val="12"/>
        <name val="Times New Roman"/>
        <family val="1"/>
        <charset val="204"/>
        <scheme val="none"/>
      </font>
    </odxf>
    <ndxf>
      <font>
        <sz val="12"/>
        <name val="Times New Roman"/>
        <family val="1"/>
        <charset val="204"/>
        <scheme val="none"/>
      </font>
    </ndxf>
  </rcc>
  <rcc rId="285" sId="2" odxf="1" dxf="1">
    <nc r="G185" t="inlineStr">
      <is>
        <t>Превышение стоимости ККР над предельной (протокол комиссии по УНКР от 07.09.2020)</t>
      </is>
    </nc>
    <odxf>
      <alignment wrapText="0"/>
    </odxf>
    <ndxf>
      <alignment wrapText="1"/>
    </ndxf>
  </rcc>
  <rcc rId="286" sId="2" odxf="1" dxf="1">
    <nc r="G186" t="inlineStr">
      <is>
        <t>Превышение стоимости ККР над предельной (протокол комиссии по УНКР от 07.09.2020)</t>
      </is>
    </nc>
    <odxf>
      <alignment wrapText="0"/>
    </odxf>
    <ndxf>
      <alignment wrapText="1"/>
    </ndxf>
  </rcc>
  <rcc rId="287" sId="2" odxf="1" dxf="1">
    <nc r="A184">
      <v>182</v>
    </nc>
    <odxf/>
    <ndxf/>
  </rcc>
  <rcc rId="288" sId="2" odxf="1" dxf="1">
    <nc r="A185">
      <v>183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289" sId="2" odxf="1" dxf="1">
    <nc r="A186">
      <v>184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fmt sheetId="2" sqref="E1:E1048576">
    <dxf>
      <alignment wrapText="1"/>
    </dxf>
  </rfmt>
  <rfmt sheetId="2" sqref="G1:G1048576">
    <dxf>
      <alignment wrapText="0"/>
    </dxf>
  </rfmt>
  <rfmt sheetId="2" sqref="G1:G1048576">
    <dxf>
      <alignment wrapText="1"/>
    </dxf>
  </rfmt>
  <rcc rId="290" sId="2">
    <nc r="E185" t="inlineStr">
      <is>
        <t>пгт. Малиновский, ул. Гагарина, д. 3</t>
      </is>
    </nc>
  </rcc>
  <rcc rId="291" sId="2">
    <nc r="F185">
      <v>4700784.63</v>
    </nc>
  </rcc>
  <rcc rId="292" sId="2">
    <nc r="E186" t="inlineStr">
      <is>
        <t>пгт. Малиновский, ул. Первомайская, д. 11</t>
      </is>
    </nc>
  </rcc>
  <rcc rId="293" sId="2">
    <nc r="F186">
      <v>3123034.45</v>
    </nc>
  </rcc>
  <rrc rId="294" sId="1" ref="A1946:XFD1946" action="deleteRow">
    <rfmt sheetId="1" xfDxf="1" sqref="A1946:XFD1946" start="0" length="0">
      <dxf>
        <font>
          <color auto="1"/>
        </font>
      </dxf>
    </rfmt>
    <rcc rId="0" sId="1" dxf="1">
      <nc r="A1946">
        <v>376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46" t="inlineStr">
        <is>
          <t>пгт. Малиновский, ул. Гагарина, д. 3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6">
        <f>ROUND(SUM(D1946+E1946+F1946+G1946+H1946+I1946+J1946+K1946+M1946+O1946+P1946+Q1946+R1946+S1946),2)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46">
        <f>ROUND((F1946+G1946+H1946+I1946+J1946+K1946+M1946+O1946+P1946+Q1946+R1946+S1946)*0.0214,2)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946">
        <v>1541226.9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4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946" t="inlineStr">
        <is>
          <t>плоская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946">
        <v>2897869.79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946">
        <v>163198.82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5" sId="1" ref="A1946:XFD1946" action="deleteRow">
    <rfmt sheetId="1" xfDxf="1" sqref="A1946:XFD1946" start="0" length="0">
      <dxf>
        <font>
          <color auto="1"/>
        </font>
      </dxf>
    </rfmt>
    <rcc rId="0" sId="1" dxf="1">
      <nc r="A1946">
        <v>377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46" t="inlineStr">
        <is>
          <t>пгт. Малиновский, ул. Первомайская, д. 11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6">
        <f>ROUND(SUM(D1946+E1946+F1946+G1946+H1946+I1946+J1946+K1946+M1946+O1946+P1946+Q1946+R1946+S1946),2)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46">
        <f>ROUND((F1946+G1946+H1946+I1946+J1946+K1946+M1946+O1946+P1946+Q1946+R1946+S1946)*0.0214,2)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946">
        <v>908945.79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946">
        <v>343376.42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4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946" t="inlineStr">
        <is>
          <t>плоская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946">
        <v>1709032.29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946">
        <v>96247.27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2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64" sId="1" ref="A874:XFD874" action="insertRow"/>
  <rcc rId="6365" sId="1" odxf="1" dxf="1">
    <nc r="B874" t="inlineStr">
      <is>
        <t>ул. Мира, д. 11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366" sId="1" odxf="1" dxf="1">
    <nc r="C874">
      <f>ROUND(SUM(D874+E874+F874+G874+H874+I874+J874+K874+M874+O874+P874+Q874+R874+S874),2)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6367" sId="1" odxf="1" dxf="1">
    <nc r="D874">
      <f>ROUND((F874+G874+H874+I874+J874+K874+M874+O874+P874+Q874+R874+S874)*0.0214,2)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874" start="0" length="0">
    <dxf>
      <fill>
        <patternFill patternType="solid">
          <bgColor rgb="FFFFFF00"/>
        </patternFill>
      </fill>
    </dxf>
  </rfmt>
  <rfmt sheetId="1" sqref="F874" start="0" length="0">
    <dxf>
      <fill>
        <patternFill patternType="solid">
          <bgColor rgb="FFFFFF00"/>
        </patternFill>
      </fill>
    </dxf>
  </rfmt>
  <rcc rId="6368" sId="1" odxf="1" dxf="1" numFmtId="4">
    <nc r="G874">
      <v>5792194.7999999998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fmt sheetId="1" sqref="H874" start="0" length="0">
    <dxf>
      <fill>
        <patternFill patternType="solid">
          <bgColor rgb="FFFFFF00"/>
        </patternFill>
      </fill>
    </dxf>
  </rfmt>
  <rfmt sheetId="1" sqref="I874" start="0" length="0">
    <dxf>
      <fill>
        <patternFill patternType="solid">
          <bgColor rgb="FFFFFF00"/>
        </patternFill>
      </fill>
    </dxf>
  </rfmt>
  <rfmt sheetId="1" sqref="J874" start="0" length="0">
    <dxf>
      <fill>
        <patternFill patternType="solid">
          <bgColor rgb="FFFFFF00"/>
        </patternFill>
      </fill>
    </dxf>
  </rfmt>
  <rfmt sheetId="1" sqref="K874" start="0" length="0">
    <dxf>
      <fill>
        <patternFill patternType="solid">
          <bgColor rgb="FFFFFF00"/>
        </patternFill>
      </fill>
    </dxf>
  </rfmt>
  <rfmt sheetId="1" sqref="L874" start="0" length="0">
    <dxf>
      <fill>
        <patternFill patternType="solid">
          <bgColor rgb="FFFFFF00"/>
        </patternFill>
      </fill>
    </dxf>
  </rfmt>
  <rfmt sheetId="1" sqref="M874" start="0" length="0">
    <dxf>
      <fill>
        <patternFill patternType="solid">
          <bgColor rgb="FFFFFF00"/>
        </patternFill>
      </fill>
    </dxf>
  </rfmt>
  <rfmt sheetId="1" sqref="N874" start="0" length="0">
    <dxf>
      <fill>
        <patternFill patternType="solid">
          <bgColor rgb="FFFFFF00"/>
        </patternFill>
      </fill>
    </dxf>
  </rfmt>
  <rfmt sheetId="1" sqref="O874" start="0" length="0">
    <dxf>
      <fill>
        <patternFill patternType="solid">
          <bgColor rgb="FFFFFF00"/>
        </patternFill>
      </fill>
      <border outline="0">
        <left/>
      </border>
    </dxf>
  </rfmt>
  <rfmt sheetId="1" sqref="P874" start="0" length="0">
    <dxf>
      <fill>
        <patternFill patternType="solid">
          <bgColor rgb="FFFFFF00"/>
        </patternFill>
      </fill>
    </dxf>
  </rfmt>
  <rfmt sheetId="1" sqref="Q874" start="0" length="0">
    <dxf>
      <fill>
        <patternFill patternType="solid">
          <bgColor rgb="FFFFFF00"/>
        </patternFill>
      </fill>
    </dxf>
  </rfmt>
  <rfmt sheetId="1" sqref="R874" start="0" length="0">
    <dxf>
      <fill>
        <patternFill patternType="solid">
          <bgColor rgb="FFFFFF00"/>
        </patternFill>
      </fill>
    </dxf>
  </rfmt>
  <rfmt sheetId="1" sqref="S874" start="0" length="0">
    <dxf>
      <fill>
        <patternFill patternType="solid">
          <bgColor rgb="FFFFFF00"/>
        </patternFill>
      </fill>
    </dxf>
  </rfmt>
  <rfmt sheetId="1" sqref="T874" start="0" length="0">
    <dxf>
      <fill>
        <patternFill patternType="solid">
          <bgColor rgb="FFFFFF00"/>
        </patternFill>
      </fill>
    </dxf>
  </rfmt>
  <rfmt sheetId="1" sqref="A874:XFD874" start="0" length="0">
    <dxf>
      <fill>
        <patternFill patternType="solid">
          <bgColor rgb="FFFFFF00"/>
        </patternFill>
      </fill>
    </dxf>
  </rfmt>
  <rrc rId="6369" sId="1" ref="A872:XFD872" action="deleteRow">
    <rfmt sheetId="1" xfDxf="1" sqref="A872:XFD872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872">
        <v>54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2" t="inlineStr">
        <is>
          <t>ул. Мира, д. 11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">
        <f>ROUND(SUM(D872+E872+F872+G872+H872+I872+J872+K872+M872+O872+P872+Q872+R872+S872),2)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872">
        <f>ROUND((F872+G872+H872+I872+J872+K872+M872+O872+P872+Q872+R872+S872)*0.0214,2)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72">
        <v>5792194.7999999998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370" sId="1">
    <oc r="A872">
      <v>55</v>
    </oc>
    <nc r="A872">
      <v>54</v>
    </nc>
  </rcc>
  <rcc rId="6371" sId="1">
    <nc r="A873">
      <v>55</v>
    </nc>
  </rcc>
</revisions>
</file>

<file path=xl/revisions/revisionLog2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72" sId="1" ref="A879:XFD879" action="insertRow"/>
  <rcc rId="6373" sId="1">
    <nc r="B879" t="inlineStr">
      <is>
        <t>ул. Мира, д. 9</t>
      </is>
    </nc>
  </rcc>
  <rcc rId="6374" sId="1" odxf="1" dxf="1">
    <nc r="C879">
      <f>ROUND(SUM(D879+E879+F879+G879+H879+I879+J879+K879+M879+O879+P879+Q879+R879+S879),2)</f>
    </nc>
    <odxf>
      <border outline="0">
        <top/>
      </border>
    </odxf>
    <ndxf>
      <border outline="0">
        <top style="thin">
          <color indexed="64"/>
        </top>
      </border>
    </ndxf>
  </rcc>
  <rcc rId="6375" sId="1">
    <nc r="D879">
      <f>ROUND((F879+G879+H879+I879+J879+K879+M879+O879+P879+Q879+R879+S879)*0.0214,2)</f>
    </nc>
  </rcc>
  <rcc rId="6376" sId="1" odxf="1" dxf="1" numFmtId="4">
    <nc r="F879">
      <v>2060788.17</v>
    </nc>
    <odxf>
      <numFmt numFmtId="166" formatCode="#\ ###\ ###\ ##0.00"/>
      <alignment wrapText="1"/>
    </odxf>
    <ndxf>
      <numFmt numFmtId="4" formatCode="#,##0.00"/>
      <alignment wrapText="0"/>
    </ndxf>
  </rcc>
  <rcc rId="6377" sId="1" odxf="1" dxf="1" numFmtId="4">
    <nc r="G879">
      <v>6512595.71</v>
    </nc>
    <odxf>
      <border outline="0">
        <left/>
      </border>
    </odxf>
    <ndxf>
      <border outline="0">
        <left style="thin">
          <color indexed="64"/>
        </left>
      </border>
    </ndxf>
  </rcc>
  <rcc rId="6378" sId="1" numFmtId="4">
    <nc r="H879">
      <v>4727343.34</v>
    </nc>
  </rcc>
  <rcc rId="6379" sId="1" numFmtId="4">
    <nc r="I879">
      <v>2260663.14</v>
    </nc>
  </rcc>
  <rcc rId="6380" sId="1" numFmtId="4">
    <nc r="J879">
      <v>2703682.16</v>
    </nc>
  </rcc>
  <rcc rId="6381" sId="1" numFmtId="4">
    <nc r="P879">
      <v>3023996.82</v>
    </nc>
  </rcc>
  <rrc rId="6382" sId="1" ref="A877:XFD877" action="deleteRow">
    <undo index="0" exp="area" dr="S866:S887" r="S888" sId="1"/>
    <undo index="0" exp="area" dr="R866:R887" r="R888" sId="1"/>
    <undo index="0" exp="area" dr="Q866:Q887" r="Q888" sId="1"/>
    <undo index="0" exp="area" dr="P866:P887" r="P888" sId="1"/>
    <undo index="0" exp="area" dr="O866:O887" r="O888" sId="1"/>
    <undo index="0" exp="area" dr="M866:M887" r="M888" sId="1"/>
    <undo index="0" exp="area" dr="L866:L887" r="L888" sId="1"/>
    <undo index="0" exp="area" dr="K866:K887" r="K888" sId="1"/>
    <undo index="0" exp="area" dr="J866:J887" r="J888" sId="1"/>
    <undo index="0" exp="area" dr="I866:I887" r="I888" sId="1"/>
    <undo index="0" exp="area" dr="H866:H887" r="H888" sId="1"/>
    <undo index="0" exp="area" dr="G866:G887" r="G888" sId="1"/>
    <undo index="0" exp="area" dr="F866:F887" r="F888" sId="1"/>
    <undo index="0" exp="area" dr="E866:E887" r="E888" sId="1"/>
    <undo index="0" exp="area" dr="D866:D887" r="D888" sId="1"/>
    <rfmt sheetId="1" xfDxf="1" sqref="A877:XFD877" start="0" length="0">
      <dxf>
        <font>
          <color auto="1"/>
        </font>
      </dxf>
    </rfmt>
    <rcc rId="0" sId="1" dxf="1">
      <nc r="A877">
        <v>68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7" t="inlineStr">
        <is>
          <t>ул. Мира, д. 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">
        <f>ROUND(SUM(D877+E877+F877+G877+H877+I877+J877+K877+M877+O877+P877+Q877+R877+S877),2)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7">
        <f>ROUND((F877+G877+H877+I877+J877+K877+M877+O877+P877+Q877+R877+S877)*0.0214,2)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877">
        <v>2060788.17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877">
        <v>6512595.71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77">
        <v>4727343.34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877">
        <v>2260663.14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77">
        <v>2703682.16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877">
        <v>3023996.82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87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383" sId="1">
    <nc r="A878">
      <v>61</v>
    </nc>
  </rcc>
  <rcc rId="6384" sId="1">
    <oc r="A879">
      <v>61</v>
    </oc>
    <nc r="A879">
      <v>62</v>
    </nc>
  </rcc>
  <rcc rId="6385" sId="1">
    <oc r="A880">
      <v>62</v>
    </oc>
    <nc r="A880">
      <v>63</v>
    </nc>
  </rcc>
  <rcc rId="6386" sId="1">
    <oc r="A881">
      <v>63</v>
    </oc>
    <nc r="A881">
      <v>64</v>
    </nc>
  </rcc>
  <rcc rId="6387" sId="1">
    <oc r="A882">
      <v>64</v>
    </oc>
    <nc r="A882">
      <v>65</v>
    </nc>
  </rcc>
  <rcc rId="6388" sId="1">
    <oc r="A883">
      <v>65</v>
    </oc>
    <nc r="A883">
      <v>66</v>
    </nc>
  </rcc>
  <rcc rId="6389" sId="1">
    <oc r="A884">
      <v>66</v>
    </oc>
    <nc r="A884">
      <v>67</v>
    </nc>
  </rcc>
  <rcc rId="6390" sId="1">
    <oc r="A885">
      <v>67</v>
    </oc>
    <nc r="A885">
      <v>68</v>
    </nc>
  </rcc>
  <rcc rId="6391" sId="1">
    <oc r="C880">
      <f>ROUND(SUM(D880+E880+F880+G880+H880+I880+J880+K880+M880+O880+P880+Q880+R880+S880),2)</f>
    </oc>
    <nc r="C880">
      <f>ROUND(SUM(D880+E880+F880+G880+H880+I880+J880+K880+M880+O880+P880+Q880+R880+S880),2)</f>
    </nc>
  </rcc>
  <rcc rId="6392" sId="1" numFmtId="4">
    <oc r="C881">
      <v>4029396.04</v>
    </oc>
    <nc r="C881">
      <f>ROUND(SUM(D881+E881+F881+G881+H881+I881+J881+K881+M881+O881+P881+Q881+R881+S881),2)</f>
    </nc>
  </rcc>
  <rcc rId="6393" sId="1">
    <oc r="C882">
      <f>ROUND(SUM(D882+E882+F882+G882+H882+I882+J882+K882+M882+O882+P882+Q882+R882+S882),2)</f>
    </oc>
    <nc r="C882">
      <f>ROUND(SUM(D882+E882+F882+G882+H882+I882+J882+K882+M882+O882+P882+Q882+R882+S882),2)</f>
    </nc>
  </rcc>
  <rcc rId="6394" sId="1">
    <oc r="C883">
      <f>ROUND(SUM(D883+E883+F883+G883+H883+I883+J883+K883+M883+O883+P883+Q883+R883+S883),2)</f>
    </oc>
    <nc r="C883">
      <f>ROUND(SUM(D883+E883+F883+G883+H883+I883+J883+K883+M883+O883+P883+Q883+R883+S883),2)</f>
    </nc>
  </rcc>
  <rcc rId="6395" sId="1">
    <oc r="C904">
      <f>ROUND(SUM(D904+E904+F904+G904+H904+I904+J904+K904+M904+O904+P904+Q904+R904+S904),2)</f>
    </oc>
    <nc r="C904">
      <f>ROUND(SUM(D904+E904+F904+G904+H904+I904+J904+K904+M904+O904+P904+Q904+R904+S904),2)</f>
    </nc>
  </rcc>
  <rcc rId="6396" sId="1">
    <oc r="Q904">
      <f>ROUND(SUM(Q889:Q901),2)</f>
    </oc>
    <nc r="Q904">
      <f>ROUND(SUM(Q889:Q903),2)</f>
    </nc>
  </rcc>
  <rcc rId="6397" sId="1">
    <oc r="G904">
      <f>ROUND(SUM(G889:G901),2)</f>
    </oc>
    <nc r="G904">
      <f>ROUND(SUM(G889:G903),2)</f>
    </nc>
  </rcc>
  <rcc rId="6398" sId="1">
    <oc r="D904">
      <f>ROUND(SUM(D889:D901),2)</f>
    </oc>
    <nc r="D904">
      <f>ROUND(SUM(D889:D903),2)</f>
    </nc>
  </rcc>
</revisions>
</file>

<file path=xl/revisions/revisionLog2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99" sId="1" ref="A932:XFD932" action="insertRow"/>
  <rrc rId="6400" sId="1" ref="A932:XFD932" action="insertRow"/>
  <rcc rId="6401" sId="1" odxf="1" dxf="1">
    <nc r="B932" t="inlineStr">
      <is>
        <t>мкр. 2-й, д. 22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02" sId="1" odxf="1" dxf="1">
    <nc r="C932">
      <f>ROUND(SUM(D932+E932+F932+G932+H932+I932+J932+K932+M932+O932+P932+Q932+R932+S932),2)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03" sId="1" odxf="1" dxf="1">
    <nc r="D932">
      <f>ROUND((F932+G932+H932+I932+J932+K932+M932+O932+P932+Q932+R932+S932)*0.0214,2)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32" start="0" length="0">
    <dxf>
      <fill>
        <patternFill patternType="solid">
          <bgColor rgb="FFFFFF00"/>
        </patternFill>
      </fill>
    </dxf>
  </rfmt>
  <rfmt sheetId="1" sqref="F932" start="0" length="0">
    <dxf>
      <numFmt numFmtId="4" formatCode="#,##0.00"/>
      <fill>
        <patternFill patternType="solid">
          <bgColor rgb="FFFFFF00"/>
        </patternFill>
      </fill>
      <alignment wrapText="0"/>
    </dxf>
  </rfmt>
  <rcc rId="6404" sId="1" odxf="1" dxf="1" numFmtId="4">
    <nc r="G932">
      <v>1147715.71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fmt sheetId="1" sqref="H932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I932" start="0" length="0">
    <dxf>
      <numFmt numFmtId="4" formatCode="#,##0.00"/>
      <fill>
        <patternFill patternType="solid">
          <bgColor rgb="FFFFFF00"/>
        </patternFill>
      </fill>
      <alignment wrapText="0"/>
    </dxf>
  </rfmt>
  <rcc rId="6405" sId="1" odxf="1" dxf="1" numFmtId="4">
    <nc r="J932">
      <v>370437.33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fmt sheetId="1" sqref="K932" start="0" length="0">
    <dxf>
      <fill>
        <patternFill patternType="solid">
          <bgColor rgb="FFFFFF00"/>
        </patternFill>
      </fill>
    </dxf>
  </rfmt>
  <rfmt sheetId="1" sqref="L932" start="0" length="0">
    <dxf>
      <fill>
        <patternFill patternType="solid">
          <bgColor rgb="FFFFFF00"/>
        </patternFill>
      </fill>
    </dxf>
  </rfmt>
  <rfmt sheetId="1" sqref="M932" start="0" length="0">
    <dxf>
      <fill>
        <patternFill patternType="solid">
          <bgColor rgb="FFFFFF00"/>
        </patternFill>
      </fill>
    </dxf>
  </rfmt>
  <rfmt sheetId="1" sqref="N932" start="0" length="0">
    <dxf>
      <fill>
        <patternFill patternType="solid">
          <bgColor rgb="FFFFFF00"/>
        </patternFill>
      </fill>
    </dxf>
  </rfmt>
  <rfmt sheetId="1" sqref="O932" start="0" length="0">
    <dxf>
      <fill>
        <patternFill patternType="solid">
          <bgColor rgb="FFFFFF00"/>
        </patternFill>
      </fill>
      <border outline="0">
        <left style="thin">
          <color indexed="64"/>
        </left>
      </border>
    </dxf>
  </rfmt>
  <rfmt sheetId="1" sqref="P932" start="0" length="0">
    <dxf>
      <fill>
        <patternFill patternType="solid">
          <bgColor rgb="FFFFFF00"/>
        </patternFill>
      </fill>
    </dxf>
  </rfmt>
  <rfmt sheetId="1" sqref="Q932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R932" start="0" length="0">
    <dxf>
      <fill>
        <patternFill patternType="solid">
          <bgColor rgb="FFFFFF00"/>
        </patternFill>
      </fill>
    </dxf>
  </rfmt>
  <rfmt sheetId="1" sqref="S932" start="0" length="0">
    <dxf>
      <fill>
        <patternFill patternType="solid">
          <bgColor rgb="FFFFFF00"/>
        </patternFill>
      </fill>
    </dxf>
  </rfmt>
  <rfmt sheetId="1" sqref="T932" start="0" length="0">
    <dxf>
      <fill>
        <patternFill patternType="solid">
          <bgColor rgb="FFFFFF00"/>
        </patternFill>
      </fill>
    </dxf>
  </rfmt>
  <rfmt sheetId="1" sqref="A932:XFD932" start="0" length="0">
    <dxf>
      <fill>
        <patternFill patternType="solid">
          <bgColor rgb="FFFFFF00"/>
        </patternFill>
      </fill>
    </dxf>
  </rfmt>
  <rcc rId="6406" sId="1" odxf="1" dxf="1">
    <nc r="B933" t="inlineStr">
      <is>
        <t>мкр. 2-й, д. 23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07" sId="1" odxf="1" dxf="1">
    <nc r="C933">
      <f>ROUND(SUM(D933+E933+F933+G933+H933+I933+J933+K933+M933+O933+P933+Q933+R933+S933),2)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08" sId="1" odxf="1" dxf="1">
    <nc r="D933">
      <f>ROUND((F933+G933+H933+I933+J933+K933+M933+O933+P933+Q933+R933+S933)*0.0214,2)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33" start="0" length="0">
    <dxf>
      <fill>
        <patternFill patternType="solid">
          <bgColor rgb="FFFFFF00"/>
        </patternFill>
      </fill>
    </dxf>
  </rfmt>
  <rfmt sheetId="1" sqref="F933" start="0" length="0">
    <dxf>
      <numFmt numFmtId="4" formatCode="#,##0.00"/>
      <fill>
        <patternFill patternType="solid">
          <bgColor rgb="FFFFFF00"/>
        </patternFill>
      </fill>
      <alignment wrapText="0"/>
    </dxf>
  </rfmt>
  <rcc rId="6409" sId="1" odxf="1" dxf="1" numFmtId="4">
    <nc r="G933">
      <v>2246999.52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cc rId="6410" sId="1" odxf="1" dxf="1" numFmtId="4">
    <nc r="H933">
      <v>1345411.5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cc rId="6411" sId="1" odxf="1" dxf="1" numFmtId="4">
    <nc r="I933">
      <v>581393.37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cc rId="6412" sId="1" odxf="1" dxf="1" numFmtId="4">
    <nc r="J933">
      <v>1034155.97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fmt sheetId="1" sqref="K933" start="0" length="0">
    <dxf>
      <fill>
        <patternFill patternType="solid">
          <bgColor rgb="FFFFFF00"/>
        </patternFill>
      </fill>
    </dxf>
  </rfmt>
  <rfmt sheetId="1" sqref="L933" start="0" length="0">
    <dxf>
      <fill>
        <patternFill patternType="solid">
          <bgColor rgb="FFFFFF00"/>
        </patternFill>
      </fill>
    </dxf>
  </rfmt>
  <rfmt sheetId="1" sqref="M933" start="0" length="0">
    <dxf>
      <fill>
        <patternFill patternType="solid">
          <bgColor rgb="FFFFFF00"/>
        </patternFill>
      </fill>
    </dxf>
  </rfmt>
  <rfmt sheetId="1" sqref="N933" start="0" length="0">
    <dxf>
      <fill>
        <patternFill patternType="solid">
          <bgColor rgb="FFFFFF00"/>
        </patternFill>
      </fill>
    </dxf>
  </rfmt>
  <rfmt sheetId="1" sqref="O933" start="0" length="0">
    <dxf>
      <fill>
        <patternFill patternType="solid">
          <bgColor rgb="FFFFFF00"/>
        </patternFill>
      </fill>
      <border outline="0">
        <left style="thin">
          <color indexed="64"/>
        </left>
      </border>
    </dxf>
  </rfmt>
  <rfmt sheetId="1" sqref="P933" start="0" length="0">
    <dxf>
      <fill>
        <patternFill patternType="solid">
          <bgColor rgb="FFFFFF00"/>
        </patternFill>
      </fill>
    </dxf>
  </rfmt>
  <rfmt sheetId="1" sqref="Q933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R933" start="0" length="0">
    <dxf>
      <fill>
        <patternFill patternType="solid">
          <bgColor rgb="FFFFFF00"/>
        </patternFill>
      </fill>
    </dxf>
  </rfmt>
  <rfmt sheetId="1" sqref="S933" start="0" length="0">
    <dxf>
      <fill>
        <patternFill patternType="solid">
          <bgColor rgb="FFFFFF00"/>
        </patternFill>
      </fill>
    </dxf>
  </rfmt>
  <rfmt sheetId="1" sqref="T933" start="0" length="0">
    <dxf>
      <fill>
        <patternFill patternType="solid">
          <bgColor rgb="FFFFFF00"/>
        </patternFill>
      </fill>
    </dxf>
  </rfmt>
  <rfmt sheetId="1" sqref="A933:XFD933" start="0" length="0">
    <dxf>
      <fill>
        <patternFill patternType="solid">
          <bgColor rgb="FFFFFF00"/>
        </patternFill>
      </fill>
    </dxf>
  </rfmt>
  <rrc rId="6413" sId="1" ref="A924:XFD924" action="deleteRow">
    <rfmt sheetId="1" xfDxf="1" sqref="A924:XFD924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924">
        <v>102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4" t="inlineStr">
        <is>
          <t>мкр. 2-й, д. 22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">
        <f>ROUND(SUM(D924+E924+F924+G924+H924+I924+J924+K924+M924+O924+P924+Q924+R924+S924),2)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4">
        <f>ROUND((F924+G924+H924+I924+J924+K924+M924+O924+P924+Q924+R924+S924)*0.0214,2)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4">
        <v>1147715.71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24">
        <v>370437.33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4" sId="1" ref="A924:XFD924" action="deleteRow">
    <rfmt sheetId="1" xfDxf="1" sqref="A924:XFD924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924">
        <v>103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4" t="inlineStr">
        <is>
          <t>мкр. 2-й, д. 23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">
        <f>ROUND(SUM(D924+E924+F924+G924+H924+I924+J924+K924+M924+O924+P924+Q924+R924+S924),2)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4">
        <f>ROUND((F924+G924+H924+I924+J924+K924+M924+O924+P924+Q924+R924+S924)*0.0214,2)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4">
        <v>2246999.52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24">
        <v>1345411.5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24">
        <v>581393.37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24">
        <v>1034155.97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5" sId="1" ref="A930:XFD930" action="insertRow"/>
  <rcc rId="6416" sId="1" odxf="1" dxf="1">
    <nc r="B930" t="inlineStr">
      <is>
        <t>мкр. 2-й, д. 19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17" sId="1" odxf="1" dxf="1">
    <nc r="C930">
      <f>ROUND(SUM(D930+E930+F930+G930+H930+I930+J930+K930+M930+O930+P930+Q930+R930+S930),2)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18" sId="1" odxf="1" dxf="1" numFmtId="4">
    <nc r="D930">
      <v>18983.599999999999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30" start="0" length="0">
    <dxf>
      <fill>
        <patternFill patternType="solid">
          <bgColor rgb="FFFFFF00"/>
        </patternFill>
      </fill>
    </dxf>
  </rfmt>
  <rfmt sheetId="1" sqref="F930" start="0" length="0">
    <dxf>
      <numFmt numFmtId="4" formatCode="#,##0.00"/>
      <fill>
        <patternFill patternType="solid">
          <bgColor rgb="FFFFFF00"/>
        </patternFill>
      </fill>
      <alignment wrapText="0"/>
    </dxf>
  </rfmt>
  <rcc rId="6419" sId="1" odxf="1" dxf="1" numFmtId="4">
    <nc r="G930">
      <v>1370779.9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fmt sheetId="1" sqref="H93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I93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J93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K930" start="0" length="0">
    <dxf>
      <fill>
        <patternFill patternType="solid">
          <bgColor rgb="FFFFFF00"/>
        </patternFill>
      </fill>
    </dxf>
  </rfmt>
  <rfmt sheetId="1" sqref="L930" start="0" length="0">
    <dxf>
      <fill>
        <patternFill patternType="solid">
          <bgColor rgb="FFFFFF00"/>
        </patternFill>
      </fill>
    </dxf>
  </rfmt>
  <rfmt sheetId="1" sqref="M930" start="0" length="0">
    <dxf>
      <fill>
        <patternFill patternType="solid">
          <bgColor rgb="FFFFFF00"/>
        </patternFill>
      </fill>
    </dxf>
  </rfmt>
  <rfmt sheetId="1" sqref="N930" start="0" length="0">
    <dxf>
      <fill>
        <patternFill patternType="solid">
          <bgColor rgb="FFFFFF00"/>
        </patternFill>
      </fill>
    </dxf>
  </rfmt>
  <rfmt sheetId="1" sqref="O930" start="0" length="0">
    <dxf>
      <fill>
        <patternFill patternType="solid">
          <bgColor rgb="FFFFFF00"/>
        </patternFill>
      </fill>
      <border outline="0">
        <left style="thin">
          <color indexed="64"/>
        </left>
      </border>
    </dxf>
  </rfmt>
  <rfmt sheetId="1" sqref="P930" start="0" length="0">
    <dxf>
      <fill>
        <patternFill patternType="solid">
          <bgColor rgb="FFFFFF00"/>
        </patternFill>
      </fill>
    </dxf>
  </rfmt>
  <rfmt sheetId="1" sqref="Q93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R930" start="0" length="0">
    <dxf>
      <fill>
        <patternFill patternType="solid">
          <bgColor rgb="FFFFFF00"/>
        </patternFill>
      </fill>
    </dxf>
  </rfmt>
  <rfmt sheetId="1" sqref="S930" start="0" length="0">
    <dxf>
      <fill>
        <patternFill patternType="solid">
          <bgColor rgb="FFFFFF00"/>
        </patternFill>
      </fill>
    </dxf>
  </rfmt>
  <rfmt sheetId="1" sqref="T930" start="0" length="0">
    <dxf>
      <fill>
        <patternFill patternType="solid">
          <bgColor rgb="FFFFFF00"/>
        </patternFill>
      </fill>
    </dxf>
  </rfmt>
  <rfmt sheetId="1" sqref="A930:XFD930" start="0" length="0">
    <dxf>
      <fill>
        <patternFill patternType="solid">
          <bgColor rgb="FFFFFF00"/>
        </patternFill>
      </fill>
    </dxf>
  </rfmt>
  <rrc rId="6420" sId="1" ref="A924:XFD924" action="deleteRow">
    <rfmt sheetId="1" xfDxf="1" sqref="A924:XFD924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924">
        <v>104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4" t="inlineStr">
        <is>
          <t>мкр. 2-й, д. 19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">
        <f>ROUND(SUM(D924+E924+F924+G924+H924+I924+J924+K924+M924+O924+P924+Q924+R924+S924),2)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24">
        <v>18983.599999999999</v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4">
        <v>1370779.9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1" sId="1" ref="A940:XFD940" action="insertRow"/>
  <rcc rId="6422" sId="1" odxf="1" dxf="1">
    <nc r="B940" t="inlineStr">
      <is>
        <t>мкр. 3-й, д. 5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23" sId="1" odxf="1" dxf="1">
    <nc r="C940">
      <f>ROUND(SUM(D940+E940+F940+G940+H940+I940+J940+K940+M940+O940+P940+Q940+R940+S940),2)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24" sId="1" odxf="1" dxf="1">
    <nc r="D940">
      <f>ROUND((F940+G940+H940+I940+J940+K940+M940+O940+Q940+S940)*0.0214,2)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40" start="0" length="0">
    <dxf>
      <fill>
        <patternFill patternType="solid">
          <bgColor rgb="FFFFFF00"/>
        </patternFill>
      </fill>
    </dxf>
  </rfmt>
  <rfmt sheetId="1" sqref="F940" start="0" length="0">
    <dxf>
      <fill>
        <patternFill patternType="solid">
          <bgColor rgb="FFFFFF00"/>
        </patternFill>
      </fill>
    </dxf>
  </rfmt>
  <rfmt sheetId="1" sqref="G940" start="0" length="0">
    <dxf>
      <fill>
        <patternFill patternType="solid">
          <bgColor rgb="FFFFFF00"/>
        </patternFill>
      </fill>
    </dxf>
  </rfmt>
  <rcc rId="6425" sId="1" odxf="1" dxf="1" numFmtId="4">
    <nc r="H940">
      <v>4130030.98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26" sId="1" odxf="1" dxf="1" numFmtId="4">
    <nc r="I940">
      <v>2426045.5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27" sId="1" odxf="1" dxf="1" numFmtId="4">
    <nc r="J940">
      <v>2362087.2400000002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K940" start="0" length="0">
    <dxf>
      <fill>
        <patternFill patternType="solid">
          <bgColor rgb="FFFFFF00"/>
        </patternFill>
      </fill>
    </dxf>
  </rfmt>
  <rfmt sheetId="1" sqref="L940" start="0" length="0">
    <dxf>
      <fill>
        <patternFill patternType="solid">
          <bgColor rgb="FFFFFF00"/>
        </patternFill>
      </fill>
    </dxf>
  </rfmt>
  <rfmt sheetId="1" sqref="M940" start="0" length="0">
    <dxf>
      <fill>
        <patternFill patternType="solid">
          <bgColor rgb="FFFFFF00"/>
        </patternFill>
      </fill>
    </dxf>
  </rfmt>
  <rfmt sheetId="1" sqref="N940" start="0" length="0">
    <dxf>
      <fill>
        <patternFill patternType="solid">
          <bgColor rgb="FFFFFF00"/>
        </patternFill>
      </fill>
    </dxf>
  </rfmt>
  <rfmt sheetId="1" sqref="O94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P940" start="0" length="0">
    <dxf>
      <fill>
        <patternFill patternType="solid">
          <bgColor rgb="FFFFFF00"/>
        </patternFill>
      </fill>
    </dxf>
  </rfmt>
  <rfmt sheetId="1" sqref="Q94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R940" start="0" length="0">
    <dxf>
      <fill>
        <patternFill patternType="solid">
          <bgColor rgb="FFFFFF00"/>
        </patternFill>
      </fill>
    </dxf>
  </rfmt>
  <rfmt sheetId="1" sqref="S940" start="0" length="0">
    <dxf>
      <fill>
        <patternFill patternType="solid">
          <bgColor rgb="FFFFFF00"/>
        </patternFill>
      </fill>
    </dxf>
  </rfmt>
  <rfmt sheetId="1" sqref="T940" start="0" length="0">
    <dxf>
      <fill>
        <patternFill patternType="solid">
          <bgColor rgb="FFFFFF00"/>
        </patternFill>
      </fill>
    </dxf>
  </rfmt>
  <rfmt sheetId="1" sqref="A940:XFD940" start="0" length="0">
    <dxf>
      <fill>
        <patternFill patternType="solid">
          <bgColor rgb="FFFFFF00"/>
        </patternFill>
      </fill>
    </dxf>
  </rfmt>
  <rrc rId="6428" sId="1" ref="A934:XFD934" action="deleteRow">
    <rfmt sheetId="1" xfDxf="1" sqref="A934:XFD934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934">
        <v>112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4" t="inlineStr">
        <is>
          <t>мкр. 3-й, д. 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">
        <f>ROUND(SUM(D934+E934+F934+G934+H934+I934+J934+K934+M934+O934+P934+Q934+R934+S934),2)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4">
        <f>ROUND((F934+G934+H934+I934+J934+K934+M934+O934+Q934+S934)*0.0214,2)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34">
        <v>4130030.98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34">
        <v>2426045.5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34">
        <v>2362087.2400000002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3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9" sId="1" ref="A947:XFD947" action="insertRow"/>
  <rcc rId="6430" sId="1" odxf="1" dxf="1">
    <nc r="B947" t="inlineStr">
      <is>
        <t>мкр. 5-й, д. 65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31" sId="1" odxf="1" dxf="1">
    <nc r="C947">
      <f>ROUND(SUM(D947+E947+F947+G947+H947+I947+J947+K947+M947+O947+P947+Q947+R947+S947),2)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32" sId="1" odxf="1" dxf="1">
    <nc r="D947">
      <f>ROUND((F947+G947+H947+I947+J947+K947+M947+O947+Q947+S947)*0.0214,2)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47" start="0" length="0">
    <dxf>
      <fill>
        <patternFill patternType="solid">
          <bgColor rgb="FFFFFF00"/>
        </patternFill>
      </fill>
    </dxf>
  </rfmt>
  <rfmt sheetId="1" sqref="F947" start="0" length="0">
    <dxf>
      <fill>
        <patternFill patternType="solid">
          <bgColor rgb="FFFFFF00"/>
        </patternFill>
      </fill>
    </dxf>
  </rfmt>
  <rcc rId="6433" sId="1" odxf="1" dxf="1" numFmtId="4">
    <nc r="G947">
      <v>409059.2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left/>
      </border>
    </ndxf>
  </rcc>
  <rfmt sheetId="1" sqref="H947" start="0" length="0">
    <dxf>
      <fill>
        <patternFill patternType="solid">
          <bgColor rgb="FFFFFF00"/>
        </patternFill>
      </fill>
    </dxf>
  </rfmt>
  <rfmt sheetId="1" sqref="I947" start="0" length="0">
    <dxf>
      <fill>
        <patternFill patternType="solid">
          <bgColor rgb="FFFFFF00"/>
        </patternFill>
      </fill>
    </dxf>
  </rfmt>
  <rfmt sheetId="1" sqref="J947" start="0" length="0">
    <dxf>
      <fill>
        <patternFill patternType="solid">
          <bgColor rgb="FFFFFF00"/>
        </patternFill>
      </fill>
    </dxf>
  </rfmt>
  <rfmt sheetId="1" sqref="K947" start="0" length="0">
    <dxf>
      <fill>
        <patternFill patternType="solid">
          <bgColor rgb="FFFFFF00"/>
        </patternFill>
      </fill>
    </dxf>
  </rfmt>
  <rfmt sheetId="1" sqref="L947" start="0" length="0">
    <dxf>
      <fill>
        <patternFill patternType="solid">
          <bgColor rgb="FFFFFF00"/>
        </patternFill>
      </fill>
    </dxf>
  </rfmt>
  <rfmt sheetId="1" sqref="M947" start="0" length="0">
    <dxf>
      <fill>
        <patternFill patternType="solid">
          <bgColor rgb="FFFFFF00"/>
        </patternFill>
      </fill>
    </dxf>
  </rfmt>
  <rfmt sheetId="1" sqref="N947" start="0" length="0">
    <dxf>
      <fill>
        <patternFill patternType="solid">
          <bgColor rgb="FFFFFF00"/>
        </patternFill>
      </fill>
    </dxf>
  </rfmt>
  <rfmt sheetId="1" sqref="O947" start="0" length="0">
    <dxf>
      <numFmt numFmtId="166" formatCode="#\ ###\ ###\ ##0.00"/>
      <fill>
        <patternFill patternType="solid">
          <bgColor rgb="FFFFFF00"/>
        </patternFill>
      </fill>
      <alignment wrapText="1"/>
    </dxf>
  </rfmt>
  <rfmt sheetId="1" sqref="P947" start="0" length="0">
    <dxf>
      <fill>
        <patternFill patternType="solid">
          <bgColor rgb="FFFFFF00"/>
        </patternFill>
      </fill>
    </dxf>
  </rfmt>
  <rfmt sheetId="1" sqref="Q947" start="0" length="0">
    <dxf>
      <numFmt numFmtId="166" formatCode="#\ ###\ ###\ ##0.00"/>
      <fill>
        <patternFill patternType="solid">
          <bgColor rgb="FFFFFF00"/>
        </patternFill>
      </fill>
      <alignment wrapText="1"/>
      <border outline="0">
        <left style="thin">
          <color indexed="64"/>
        </left>
      </border>
    </dxf>
  </rfmt>
  <rfmt sheetId="1" sqref="R947" start="0" length="0">
    <dxf>
      <fill>
        <patternFill patternType="solid">
          <bgColor rgb="FFFFFF00"/>
        </patternFill>
      </fill>
    </dxf>
  </rfmt>
  <rfmt sheetId="1" sqref="S947" start="0" length="0">
    <dxf>
      <fill>
        <patternFill patternType="solid">
          <bgColor rgb="FFFFFF00"/>
        </patternFill>
      </fill>
    </dxf>
  </rfmt>
  <rfmt sheetId="1" sqref="T947" start="0" length="0">
    <dxf>
      <fill>
        <patternFill patternType="solid">
          <bgColor rgb="FFFFFF00"/>
        </patternFill>
      </fill>
    </dxf>
  </rfmt>
  <rfmt sheetId="1" sqref="A947:XFD947" start="0" length="0">
    <dxf>
      <fill>
        <patternFill patternType="solid">
          <bgColor rgb="FFFFFF00"/>
        </patternFill>
      </fill>
    </dxf>
  </rfmt>
  <rrc rId="6434" sId="1" ref="A945:XFD945" action="deleteRow">
    <rfmt sheetId="1" xfDxf="1" sqref="A945:XFD945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945">
        <v>123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5" t="inlineStr">
        <is>
          <t>мкр. 5-й, д. 65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">
        <f>ROUND(SUM(D945+E945+F945+G945+H945+I945+J945+K945+M945+O945+P945+Q945+R945+S945),2)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5">
        <f>ROUND((F945+G945+H945+I945+J945+K945+M945+O945+Q945+S945)*0.0214,2)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45">
        <v>409059.2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4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4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435" sId="1">
    <oc r="A924">
      <v>105</v>
    </oc>
    <nc r="A924">
      <v>102</v>
    </nc>
  </rcc>
  <rcc rId="6436" sId="1">
    <oc r="A925">
      <v>106</v>
    </oc>
    <nc r="A925">
      <v>103</v>
    </nc>
  </rcc>
  <rcc rId="6437" sId="1">
    <oc r="A926">
      <v>107</v>
    </oc>
    <nc r="A926">
      <v>104</v>
    </nc>
  </rcc>
  <rcc rId="6438" sId="1">
    <oc r="A927">
      <v>108</v>
    </oc>
    <nc r="A927">
      <v>105</v>
    </nc>
  </rcc>
  <rcc rId="6439" sId="1">
    <oc r="A928">
      <v>109</v>
    </oc>
    <nc r="A928">
      <v>106</v>
    </nc>
  </rcc>
  <rcc rId="6440" sId="1">
    <nc r="A929">
      <v>107</v>
    </nc>
  </rcc>
  <rcc rId="6441" sId="1">
    <nc r="A930">
      <v>108</v>
    </nc>
  </rcc>
  <rcc rId="6442" sId="1">
    <nc r="A931">
      <v>109</v>
    </nc>
  </rcc>
  <rcc rId="6443" sId="1">
    <oc r="A934">
      <v>113</v>
    </oc>
    <nc r="A934">
      <v>112</v>
    </nc>
  </rcc>
  <rcc rId="6444" sId="1">
    <oc r="A935">
      <v>114</v>
    </oc>
    <nc r="A935">
      <v>113</v>
    </nc>
  </rcc>
  <rcc rId="6445" sId="1">
    <oc r="A936">
      <v>115</v>
    </oc>
    <nc r="A936">
      <v>114</v>
    </nc>
  </rcc>
  <rcc rId="6446" sId="1">
    <oc r="A937">
      <v>116</v>
    </oc>
    <nc r="A937">
      <v>115</v>
    </nc>
  </rcc>
  <rcc rId="6447" sId="1">
    <oc r="A938">
      <v>117</v>
    </oc>
    <nc r="A938">
      <v>116</v>
    </nc>
  </rcc>
  <rcc rId="6448" sId="1">
    <nc r="A939">
      <v>117</v>
    </nc>
  </rcc>
  <rcc rId="6449" sId="1">
    <oc r="A945">
      <v>124</v>
    </oc>
    <nc r="A945">
      <v>123</v>
    </nc>
  </rcc>
  <rcc rId="6450" sId="1">
    <nc r="A946">
      <v>124</v>
    </nc>
  </rcc>
</revisions>
</file>

<file path=xl/revisions/revisionLog2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1" sId="1">
    <oc r="A1377">
      <v>538</v>
    </oc>
    <nc r="A1377">
      <v>537</v>
    </nc>
  </rcc>
  <rcc rId="6452" sId="1">
    <oc r="A1378">
      <v>539</v>
    </oc>
    <nc r="A1378">
      <v>538</v>
    </nc>
  </rcc>
  <rcc rId="6453" sId="1">
    <oc r="A1379">
      <v>540</v>
    </oc>
    <nc r="A1379">
      <v>539</v>
    </nc>
  </rcc>
  <rcc rId="6454" sId="1">
    <oc r="A1380">
      <v>541</v>
    </oc>
    <nc r="A1380">
      <v>540</v>
    </nc>
  </rcc>
  <rcc rId="6455" sId="1">
    <oc r="A1381">
      <v>542</v>
    </oc>
    <nc r="A1381">
      <v>541</v>
    </nc>
  </rcc>
  <rcc rId="6456" sId="1">
    <oc r="A1382">
      <v>543</v>
    </oc>
    <nc r="A1382">
      <v>542</v>
    </nc>
  </rcc>
  <rcc rId="6457" sId="1">
    <oc r="A1383">
      <v>544</v>
    </oc>
    <nc r="A1383">
      <v>543</v>
    </nc>
  </rcc>
  <rcc rId="6458" sId="1">
    <oc r="A1384">
      <v>545</v>
    </oc>
    <nc r="A1384">
      <v>544</v>
    </nc>
  </rcc>
  <rcc rId="6459" sId="1">
    <oc r="A1385">
      <v>546</v>
    </oc>
    <nc r="A1385">
      <v>545</v>
    </nc>
  </rcc>
  <rcc rId="6460" sId="1">
    <oc r="A1386">
      <v>547</v>
    </oc>
    <nc r="A1386">
      <v>546</v>
    </nc>
  </rcc>
  <rcc rId="6461" sId="1">
    <oc r="A1387">
      <v>548</v>
    </oc>
    <nc r="A1387">
      <v>547</v>
    </nc>
  </rcc>
  <rcc rId="6462" sId="1">
    <oc r="A1388">
      <v>549</v>
    </oc>
    <nc r="A1388">
      <v>548</v>
    </nc>
  </rcc>
  <rcc rId="6463" sId="1">
    <oc r="A1389">
      <v>550</v>
    </oc>
    <nc r="A1389">
      <v>549</v>
    </nc>
  </rcc>
  <rcc rId="6464" sId="1">
    <oc r="A1390">
      <v>551</v>
    </oc>
    <nc r="A1390">
      <v>550</v>
    </nc>
  </rcc>
  <rcc rId="6465" sId="1">
    <oc r="A1393">
      <v>552</v>
    </oc>
    <nc r="A1393">
      <v>551</v>
    </nc>
  </rcc>
  <rcc rId="6466" sId="1">
    <oc r="A1394">
      <v>553</v>
    </oc>
    <nc r="A1394">
      <v>552</v>
    </nc>
  </rcc>
  <rcc rId="6467" sId="1">
    <oc r="A1395">
      <v>554</v>
    </oc>
    <nc r="A1395">
      <v>553</v>
    </nc>
  </rcc>
  <rcc rId="6468" sId="1">
    <oc r="A1396">
      <v>555</v>
    </oc>
    <nc r="A1396">
      <v>554</v>
    </nc>
  </rcc>
  <rcc rId="6469" sId="1">
    <oc r="A1397">
      <v>556</v>
    </oc>
    <nc r="A1397">
      <v>555</v>
    </nc>
  </rcc>
  <rcc rId="6470" sId="1">
    <oc r="A1398">
      <v>557</v>
    </oc>
    <nc r="A1398">
      <v>556</v>
    </nc>
  </rcc>
  <rcc rId="6471" sId="1">
    <oc r="A1399">
      <v>558</v>
    </oc>
    <nc r="A1399">
      <v>557</v>
    </nc>
  </rcc>
  <rcc rId="6472" sId="1">
    <oc r="A1400">
      <v>559</v>
    </oc>
    <nc r="A1400">
      <v>558</v>
    </nc>
  </rcc>
  <rcc rId="6473" sId="1">
    <oc r="A1401">
      <v>560</v>
    </oc>
    <nc r="A1401">
      <v>559</v>
    </nc>
  </rcc>
  <rcc rId="6474" sId="1">
    <oc r="A1402">
      <v>561</v>
    </oc>
    <nc r="A1402">
      <v>560</v>
    </nc>
  </rcc>
  <rcc rId="6475" sId="1">
    <oc r="A1403">
      <v>562</v>
    </oc>
    <nc r="A1403">
      <v>561</v>
    </nc>
  </rcc>
  <rcc rId="6476" sId="1">
    <oc r="A1404">
      <v>563</v>
    </oc>
    <nc r="A1404">
      <v>562</v>
    </nc>
  </rcc>
  <rcc rId="6477" sId="1">
    <oc r="A1405">
      <v>564</v>
    </oc>
    <nc r="A1405">
      <v>563</v>
    </nc>
  </rcc>
  <rcc rId="6478" sId="1">
    <oc r="A1406">
      <v>565</v>
    </oc>
    <nc r="A1406">
      <v>564</v>
    </nc>
  </rcc>
  <rcc rId="6479" sId="1">
    <oc r="A1407">
      <v>566</v>
    </oc>
    <nc r="A1407">
      <v>565</v>
    </nc>
  </rcc>
  <rcc rId="6480" sId="1">
    <oc r="A1408">
      <v>567</v>
    </oc>
    <nc r="A1408">
      <v>566</v>
    </nc>
  </rcc>
  <rcc rId="6481" sId="1">
    <oc r="A1409">
      <v>568</v>
    </oc>
    <nc r="A1409">
      <v>567</v>
    </nc>
  </rcc>
  <rcc rId="6482" sId="1">
    <oc r="A1410">
      <v>569</v>
    </oc>
    <nc r="A1410">
      <v>568</v>
    </nc>
  </rcc>
  <rcc rId="6483" sId="1">
    <oc r="A1411">
      <v>570</v>
    </oc>
    <nc r="A1411">
      <v>569</v>
    </nc>
  </rcc>
  <rcc rId="6484" sId="1">
    <oc r="A1412">
      <v>571</v>
    </oc>
    <nc r="A1412">
      <v>570</v>
    </nc>
  </rcc>
  <rcc rId="6485" sId="1">
    <oc r="A1413">
      <v>572</v>
    </oc>
    <nc r="A1413">
      <v>571</v>
    </nc>
  </rcc>
  <rcc rId="6486" sId="1">
    <oc r="A1414">
      <v>573</v>
    </oc>
    <nc r="A1414">
      <v>572</v>
    </nc>
  </rcc>
  <rcc rId="6487" sId="1">
    <oc r="A1415">
      <v>574</v>
    </oc>
    <nc r="A1415">
      <v>573</v>
    </nc>
  </rcc>
  <rcc rId="6488" sId="1">
    <oc r="A1416">
      <v>575</v>
    </oc>
    <nc r="A1416">
      <v>574</v>
    </nc>
  </rcc>
  <rcc rId="6489" sId="1">
    <oc r="A1417">
      <v>576</v>
    </oc>
    <nc r="A1417">
      <v>575</v>
    </nc>
  </rcc>
  <rcc rId="6490" sId="1">
    <oc r="A1418">
      <v>577</v>
    </oc>
    <nc r="A1418">
      <v>576</v>
    </nc>
  </rcc>
  <rcc rId="6491" sId="1">
    <oc r="A1419">
      <v>578</v>
    </oc>
    <nc r="A1419">
      <v>577</v>
    </nc>
  </rcc>
  <rcc rId="6492" sId="1">
    <oc r="A1420">
      <v>579</v>
    </oc>
    <nc r="A1420">
      <v>578</v>
    </nc>
  </rcc>
  <rcc rId="6493" sId="1">
    <oc r="A1421">
      <v>580</v>
    </oc>
    <nc r="A1421">
      <v>579</v>
    </nc>
  </rcc>
  <rcc rId="6494" sId="1">
    <oc r="A1422">
      <v>581</v>
    </oc>
    <nc r="A1422">
      <v>580</v>
    </nc>
  </rcc>
  <rcc rId="6495" sId="1">
    <oc r="A1423">
      <v>582</v>
    </oc>
    <nc r="A1423">
      <v>581</v>
    </nc>
  </rcc>
  <rcc rId="6496" sId="1">
    <oc r="A1424">
      <v>583</v>
    </oc>
    <nc r="A1424">
      <v>582</v>
    </nc>
  </rcc>
  <rcc rId="6497" sId="1">
    <oc r="A1425">
      <v>584</v>
    </oc>
    <nc r="A1425">
      <v>583</v>
    </nc>
  </rcc>
  <rcc rId="6498" sId="1">
    <oc r="A1426">
      <v>585</v>
    </oc>
    <nc r="A1426">
      <v>584</v>
    </nc>
  </rcc>
  <rcc rId="6499" sId="1">
    <oc r="A1427">
      <v>586</v>
    </oc>
    <nc r="A1427">
      <v>585</v>
    </nc>
  </rcc>
  <rcc rId="6500" sId="1">
    <oc r="A1428">
      <v>587</v>
    </oc>
    <nc r="A1428">
      <v>586</v>
    </nc>
  </rcc>
  <rcc rId="6501" sId="1">
    <oc r="A1429">
      <v>588</v>
    </oc>
    <nc r="A1429">
      <v>587</v>
    </nc>
  </rcc>
  <rcc rId="6502" sId="1">
    <oc r="A1430">
      <v>589</v>
    </oc>
    <nc r="A1430">
      <v>588</v>
    </nc>
  </rcc>
  <rcc rId="6503" sId="1">
    <oc r="A1431">
      <v>590</v>
    </oc>
    <nc r="A1431">
      <v>589</v>
    </nc>
  </rcc>
  <rcc rId="6504" sId="1">
    <oc r="A1432">
      <v>591</v>
    </oc>
    <nc r="A1432">
      <v>590</v>
    </nc>
  </rcc>
  <rcc rId="6505" sId="1">
    <oc r="A1433">
      <v>592</v>
    </oc>
    <nc r="A1433">
      <v>591</v>
    </nc>
  </rcc>
  <rcc rId="6506" sId="1">
    <oc r="A1434">
      <v>593</v>
    </oc>
    <nc r="A1434">
      <v>592</v>
    </nc>
  </rcc>
  <rcc rId="6507" sId="1">
    <oc r="A1435">
      <v>594</v>
    </oc>
    <nc r="A1435">
      <v>593</v>
    </nc>
  </rcc>
  <rcc rId="6508" sId="1">
    <oc r="A1436">
      <v>595</v>
    </oc>
    <nc r="A1436">
      <v>594</v>
    </nc>
  </rcc>
  <rcc rId="6509" sId="1">
    <oc r="A1437">
      <v>596</v>
    </oc>
    <nc r="A1437">
      <v>595</v>
    </nc>
  </rcc>
  <rcc rId="6510" sId="1">
    <oc r="A1438">
      <v>597</v>
    </oc>
    <nc r="A1438">
      <v>596</v>
    </nc>
  </rcc>
  <rcc rId="6511" sId="1">
    <oc r="A1439">
      <v>598</v>
    </oc>
    <nc r="A1439">
      <v>597</v>
    </nc>
  </rcc>
  <rcc rId="6512" sId="1">
    <oc r="A1440">
      <v>599</v>
    </oc>
    <nc r="A1440">
      <v>598</v>
    </nc>
  </rcc>
  <rcc rId="6513" sId="1">
    <oc r="A1441">
      <v>600</v>
    </oc>
    <nc r="A1441">
      <v>599</v>
    </nc>
  </rcc>
  <rcc rId="6514" sId="1">
    <oc r="A1442">
      <v>601</v>
    </oc>
    <nc r="A1442">
      <v>600</v>
    </nc>
  </rcc>
  <rcc rId="6515" sId="1">
    <oc r="A1443">
      <v>602</v>
    </oc>
    <nc r="A1443">
      <v>601</v>
    </nc>
  </rcc>
  <rcc rId="6516" sId="1">
    <oc r="A1444">
      <v>603</v>
    </oc>
    <nc r="A1444">
      <v>602</v>
    </nc>
  </rcc>
  <rcc rId="6517" sId="1">
    <oc r="A1445">
      <v>604</v>
    </oc>
    <nc r="A1445">
      <v>603</v>
    </nc>
  </rcc>
  <rcc rId="6518" sId="1">
    <oc r="A1446">
      <v>605</v>
    </oc>
    <nc r="A1446">
      <v>604</v>
    </nc>
  </rcc>
  <rcc rId="6519" sId="1">
    <oc r="A1447">
      <v>606</v>
    </oc>
    <nc r="A1447">
      <v>605</v>
    </nc>
  </rcc>
  <rcc rId="6520" sId="1">
    <oc r="A1448">
      <v>607</v>
    </oc>
    <nc r="A1448">
      <v>606</v>
    </nc>
  </rcc>
  <rcc rId="6521" sId="1">
    <oc r="A1449">
      <v>608</v>
    </oc>
    <nc r="A1449">
      <v>607</v>
    </nc>
  </rcc>
  <rcc rId="6522" sId="1">
    <oc r="A1450">
      <v>609</v>
    </oc>
    <nc r="A1450">
      <v>608</v>
    </nc>
  </rcc>
  <rcc rId="6523" sId="1">
    <oc r="A1451">
      <v>610</v>
    </oc>
    <nc r="A1451">
      <v>609</v>
    </nc>
  </rcc>
  <rcc rId="6524" sId="1">
    <oc r="A1452">
      <v>611</v>
    </oc>
    <nc r="A1452">
      <v>610</v>
    </nc>
  </rcc>
  <rcc rId="6525" sId="1">
    <oc r="A1453">
      <v>612</v>
    </oc>
    <nc r="A1453">
      <v>611</v>
    </nc>
  </rcc>
  <rcc rId="6526" sId="1">
    <oc r="A1454">
      <v>613</v>
    </oc>
    <nc r="A1454">
      <v>612</v>
    </nc>
  </rcc>
  <rcc rId="6527" sId="1">
    <oc r="A1455">
      <v>614</v>
    </oc>
    <nc r="A1455">
      <v>613</v>
    </nc>
  </rcc>
  <rcc rId="6528" sId="1">
    <oc r="A1456">
      <v>615</v>
    </oc>
    <nc r="A1456">
      <v>614</v>
    </nc>
  </rcc>
  <rcc rId="6529" sId="1">
    <oc r="A1457">
      <v>616</v>
    </oc>
    <nc r="A1457">
      <v>615</v>
    </nc>
  </rcc>
  <rcc rId="6530" sId="1">
    <oc r="A1458">
      <v>617</v>
    </oc>
    <nc r="A1458">
      <v>616</v>
    </nc>
  </rcc>
  <rcc rId="6531" sId="1">
    <oc r="A1459">
      <v>618</v>
    </oc>
    <nc r="A1459">
      <v>617</v>
    </nc>
  </rcc>
  <rcc rId="6532" sId="1">
    <oc r="A1462">
      <v>619</v>
    </oc>
    <nc r="A1462">
      <v>618</v>
    </nc>
  </rcc>
  <rcc rId="6533" sId="1">
    <oc r="A1463">
      <v>620</v>
    </oc>
    <nc r="A1463">
      <v>619</v>
    </nc>
  </rcc>
  <rcc rId="6534" sId="1">
    <oc r="A1464">
      <v>621</v>
    </oc>
    <nc r="A1464">
      <v>620</v>
    </nc>
  </rcc>
  <rcc rId="6535" sId="1">
    <oc r="A1465">
      <v>622</v>
    </oc>
    <nc r="A1465">
      <v>621</v>
    </nc>
  </rcc>
  <rcc rId="6536" sId="1">
    <oc r="A1466">
      <v>623</v>
    </oc>
    <nc r="A1466">
      <v>622</v>
    </nc>
  </rcc>
  <rcc rId="6537" sId="1">
    <oc r="A1467">
      <v>624</v>
    </oc>
    <nc r="A1467">
      <v>623</v>
    </nc>
  </rcc>
  <rcc rId="6538" sId="1">
    <oc r="A1468">
      <v>625</v>
    </oc>
    <nc r="A1468">
      <v>624</v>
    </nc>
  </rcc>
  <rcc rId="6539" sId="1">
    <oc r="A1469">
      <v>626</v>
    </oc>
    <nc r="A1469">
      <v>625</v>
    </nc>
  </rcc>
  <rcc rId="6540" sId="1">
    <oc r="A1470">
      <v>627</v>
    </oc>
    <nc r="A1470">
      <v>626</v>
    </nc>
  </rcc>
  <rcc rId="6541" sId="1">
    <oc r="A1471">
      <v>628</v>
    </oc>
    <nc r="A1471">
      <v>627</v>
    </nc>
  </rcc>
  <rcc rId="6542" sId="1">
    <oc r="A1474">
      <v>629</v>
    </oc>
    <nc r="A1474">
      <v>628</v>
    </nc>
  </rcc>
  <rcc rId="6543" sId="1">
    <oc r="A1475">
      <v>630</v>
    </oc>
    <nc r="A1475">
      <v>629</v>
    </nc>
  </rcc>
  <rcc rId="6544" sId="1">
    <oc r="A1476">
      <v>631</v>
    </oc>
    <nc r="A1476">
      <v>630</v>
    </nc>
  </rcc>
  <rcc rId="6545" sId="1">
    <oc r="A1477">
      <v>632</v>
    </oc>
    <nc r="A1477">
      <v>631</v>
    </nc>
  </rcc>
  <rcc rId="6546" sId="1">
    <oc r="A1478">
      <v>633</v>
    </oc>
    <nc r="A1478">
      <v>632</v>
    </nc>
  </rcc>
  <rcc rId="6547" sId="1">
    <oc r="A1479">
      <v>634</v>
    </oc>
    <nc r="A1479">
      <v>633</v>
    </nc>
  </rcc>
  <rcc rId="6548" sId="1">
    <oc r="A1480">
      <v>635</v>
    </oc>
    <nc r="A1480">
      <v>634</v>
    </nc>
  </rcc>
  <rcc rId="6549" sId="1">
    <oc r="A1481">
      <v>636</v>
    </oc>
    <nc r="A1481">
      <v>635</v>
    </nc>
  </rcc>
  <rcc rId="6550" sId="1">
    <oc r="A1482">
      <v>637</v>
    </oc>
    <nc r="A1482">
      <v>636</v>
    </nc>
  </rcc>
  <rcc rId="6551" sId="1">
    <oc r="A1483">
      <v>638</v>
    </oc>
    <nc r="A1483">
      <v>637</v>
    </nc>
  </rcc>
  <rcc rId="6552" sId="1">
    <oc r="A1484">
      <v>639</v>
    </oc>
    <nc r="A1484">
      <v>638</v>
    </nc>
  </rcc>
  <rcc rId="6553" sId="1">
    <oc r="A1485">
      <v>640</v>
    </oc>
    <nc r="A1485">
      <v>639</v>
    </nc>
  </rcc>
  <rcc rId="6554" sId="1">
    <oc r="A1486">
      <v>641</v>
    </oc>
    <nc r="A1486">
      <v>640</v>
    </nc>
  </rcc>
  <rcc rId="6555" sId="1">
    <oc r="A1487">
      <v>642</v>
    </oc>
    <nc r="A1487">
      <v>641</v>
    </nc>
  </rcc>
  <rcc rId="6556" sId="1">
    <oc r="A1488">
      <v>643</v>
    </oc>
    <nc r="A1488">
      <v>642</v>
    </nc>
  </rcc>
  <rcc rId="6557" sId="1">
    <oc r="A1489">
      <v>644</v>
    </oc>
    <nc r="A1489">
      <v>643</v>
    </nc>
  </rcc>
  <rcc rId="6558" sId="1">
    <oc r="A1490">
      <v>645</v>
    </oc>
    <nc r="A1490">
      <v>644</v>
    </nc>
  </rcc>
  <rcc rId="6559" sId="1">
    <oc r="A1491">
      <v>646</v>
    </oc>
    <nc r="A1491">
      <v>645</v>
    </nc>
  </rcc>
  <rcc rId="6560" sId="1">
    <oc r="A1492">
      <v>647</v>
    </oc>
    <nc r="A1492">
      <v>646</v>
    </nc>
  </rcc>
  <rcc rId="6561" sId="1">
    <oc r="A1493">
      <v>648</v>
    </oc>
    <nc r="A1493">
      <v>647</v>
    </nc>
  </rcc>
  <rcc rId="6562" sId="1">
    <oc r="A1494">
      <v>649</v>
    </oc>
    <nc r="A1494">
      <v>648</v>
    </nc>
  </rcc>
  <rcc rId="6563" sId="1">
    <oc r="A1495">
      <v>650</v>
    </oc>
    <nc r="A1495">
      <v>649</v>
    </nc>
  </rcc>
  <rcc rId="6564" sId="1">
    <oc r="A1496">
      <v>651</v>
    </oc>
    <nc r="A1496">
      <v>650</v>
    </nc>
  </rcc>
  <rcc rId="6565" sId="1">
    <oc r="A1497">
      <v>652</v>
    </oc>
    <nc r="A1497">
      <v>651</v>
    </nc>
  </rcc>
  <rcc rId="6566" sId="1">
    <oc r="A1498">
      <v>653</v>
    </oc>
    <nc r="A1498">
      <v>652</v>
    </nc>
  </rcc>
  <rcc rId="6567" sId="1">
    <oc r="A1499">
      <v>654</v>
    </oc>
    <nc r="A1499">
      <v>653</v>
    </nc>
  </rcc>
  <rcc rId="6568" sId="1">
    <oc r="A1500">
      <v>655</v>
    </oc>
    <nc r="A1500">
      <v>654</v>
    </nc>
  </rcc>
  <rcc rId="6569" sId="1">
    <oc r="A1501">
      <v>656</v>
    </oc>
    <nc r="A1501">
      <v>655</v>
    </nc>
  </rcc>
  <rcc rId="6570" sId="1">
    <oc r="A1502">
      <v>657</v>
    </oc>
    <nc r="A1502">
      <v>656</v>
    </nc>
  </rcc>
  <rcc rId="6571" sId="1">
    <oc r="A1503">
      <v>658</v>
    </oc>
    <nc r="A1503">
      <v>657</v>
    </nc>
  </rcc>
  <rcc rId="6572" sId="1">
    <oc r="A1504">
      <v>659</v>
    </oc>
    <nc r="A1504">
      <v>658</v>
    </nc>
  </rcc>
  <rcc rId="6573" sId="1">
    <oc r="A1505">
      <v>660</v>
    </oc>
    <nc r="A1505">
      <v>659</v>
    </nc>
  </rcc>
  <rcc rId="6574" sId="1">
    <oc r="A1506">
      <v>661</v>
    </oc>
    <nc r="A1506">
      <v>660</v>
    </nc>
  </rcc>
  <rcc rId="6575" sId="1">
    <oc r="A1507">
      <v>662</v>
    </oc>
    <nc r="A1507">
      <v>661</v>
    </nc>
  </rcc>
  <rcc rId="6576" sId="1">
    <oc r="A1508">
      <v>663</v>
    </oc>
    <nc r="A1508">
      <v>662</v>
    </nc>
  </rcc>
  <rcc rId="6577" sId="1">
    <oc r="A1509">
      <v>664</v>
    </oc>
    <nc r="A1509">
      <v>663</v>
    </nc>
  </rcc>
  <rcc rId="6578" sId="1">
    <oc r="A1510">
      <v>665</v>
    </oc>
    <nc r="A1510">
      <v>664</v>
    </nc>
  </rcc>
  <rcc rId="6579" sId="1">
    <oc r="A1511">
      <v>666</v>
    </oc>
    <nc r="A1511">
      <v>665</v>
    </nc>
  </rcc>
  <rcc rId="6580" sId="1">
    <oc r="A1512">
      <v>667</v>
    </oc>
    <nc r="A1512">
      <v>666</v>
    </nc>
  </rcc>
  <rcc rId="6581" sId="1">
    <oc r="A1513">
      <v>668</v>
    </oc>
    <nc r="A1513">
      <v>667</v>
    </nc>
  </rcc>
  <rcc rId="6582" sId="1">
    <oc r="A1514">
      <v>669</v>
    </oc>
    <nc r="A1514">
      <v>668</v>
    </nc>
  </rcc>
  <rcc rId="6583" sId="1">
    <oc r="A1515">
      <v>670</v>
    </oc>
    <nc r="A1515">
      <v>669</v>
    </nc>
  </rcc>
  <rcc rId="6584" sId="1">
    <oc r="A1516">
      <v>671</v>
    </oc>
    <nc r="A1516">
      <v>670</v>
    </nc>
  </rcc>
  <rcc rId="6585" sId="1">
    <oc r="A1517">
      <v>672</v>
    </oc>
    <nc r="A1517">
      <v>671</v>
    </nc>
  </rcc>
  <rcc rId="6586" sId="1">
    <oc r="A1518">
      <v>673</v>
    </oc>
    <nc r="A1518">
      <v>672</v>
    </nc>
  </rcc>
  <rcc rId="6587" sId="1">
    <oc r="A1519">
      <v>674</v>
    </oc>
    <nc r="A1519">
      <v>673</v>
    </nc>
  </rcc>
  <rcc rId="6588" sId="1">
    <oc r="A1520">
      <v>675</v>
    </oc>
    <nc r="A1520">
      <v>674</v>
    </nc>
  </rcc>
  <rcc rId="6589" sId="1">
    <oc r="A1521">
      <v>676</v>
    </oc>
    <nc r="A1521">
      <v>675</v>
    </nc>
  </rcc>
  <rcc rId="6590" sId="1">
    <oc r="A1522">
      <v>677</v>
    </oc>
    <nc r="A1522">
      <v>676</v>
    </nc>
  </rcc>
  <rcc rId="6591" sId="1">
    <oc r="A1523">
      <v>678</v>
    </oc>
    <nc r="A1523">
      <v>677</v>
    </nc>
  </rcc>
  <rcc rId="6592" sId="1">
    <oc r="A1524">
      <v>679</v>
    </oc>
    <nc r="A1524">
      <v>678</v>
    </nc>
  </rcc>
  <rcc rId="6593" sId="1">
    <oc r="A1525">
      <v>680</v>
    </oc>
    <nc r="A1525">
      <v>679</v>
    </nc>
  </rcc>
  <rcc rId="6594" sId="1">
    <oc r="A1526">
      <v>681</v>
    </oc>
    <nc r="A1526">
      <v>680</v>
    </nc>
  </rcc>
  <rcc rId="6595" sId="1">
    <oc r="A1527">
      <v>682</v>
    </oc>
    <nc r="A1527">
      <v>681</v>
    </nc>
  </rcc>
  <rcc rId="6596" sId="1">
    <oc r="A1528">
      <v>683</v>
    </oc>
    <nc r="A1528">
      <v>682</v>
    </nc>
  </rcc>
  <rcc rId="6597" sId="1">
    <oc r="A1529">
      <v>684</v>
    </oc>
    <nc r="A1529">
      <v>683</v>
    </nc>
  </rcc>
  <rcc rId="6598" sId="1">
    <oc r="A1530">
      <v>685</v>
    </oc>
    <nc r="A1530">
      <v>684</v>
    </nc>
  </rcc>
  <rcc rId="6599" sId="1">
    <oc r="A1531">
      <v>686</v>
    </oc>
    <nc r="A1531">
      <v>685</v>
    </nc>
  </rcc>
  <rcc rId="6600" sId="1">
    <oc r="A1532">
      <v>687</v>
    </oc>
    <nc r="A1532">
      <v>686</v>
    </nc>
  </rcc>
  <rcc rId="6601" sId="1">
    <oc r="A1533">
      <v>688</v>
    </oc>
    <nc r="A1533">
      <v>687</v>
    </nc>
  </rcc>
  <rcc rId="6602" sId="1">
    <oc r="A1534">
      <v>689</v>
    </oc>
    <nc r="A1534">
      <v>688</v>
    </nc>
  </rcc>
  <rcc rId="6603" sId="1">
    <oc r="A1535">
      <v>690</v>
    </oc>
    <nc r="A1535">
      <v>689</v>
    </nc>
  </rcc>
  <rcc rId="6604" sId="1">
    <oc r="A1536">
      <v>691</v>
    </oc>
    <nc r="A1536">
      <v>690</v>
    </nc>
  </rcc>
  <rcc rId="6605" sId="1">
    <oc r="A1537">
      <v>692</v>
    </oc>
    <nc r="A1537">
      <v>691</v>
    </nc>
  </rcc>
  <rcc rId="6606" sId="1">
    <oc r="A1538">
      <v>693</v>
    </oc>
    <nc r="A1538">
      <v>692</v>
    </nc>
  </rcc>
  <rcc rId="6607" sId="1">
    <oc r="A1539">
      <v>694</v>
    </oc>
    <nc r="A1539">
      <v>693</v>
    </nc>
  </rcc>
  <rcc rId="6608" sId="1">
    <oc r="A1540">
      <v>695</v>
    </oc>
    <nc r="A1540">
      <v>694</v>
    </nc>
  </rcc>
  <rcc rId="6609" sId="1">
    <oc r="A1541">
      <v>696</v>
    </oc>
    <nc r="A1541">
      <v>695</v>
    </nc>
  </rcc>
  <rcc rId="6610" sId="1">
    <oc r="A1542">
      <v>697</v>
    </oc>
    <nc r="A1542">
      <v>696</v>
    </nc>
  </rcc>
  <rcc rId="6611" sId="1">
    <oc r="A1543">
      <v>698</v>
    </oc>
    <nc r="A1543">
      <v>697</v>
    </nc>
  </rcc>
  <rcc rId="6612" sId="1">
    <oc r="A1544">
      <v>699</v>
    </oc>
    <nc r="A1544">
      <v>698</v>
    </nc>
  </rcc>
  <rcc rId="6613" sId="1">
    <oc r="A1545">
      <v>700</v>
    </oc>
    <nc r="A1545">
      <v>699</v>
    </nc>
  </rcc>
  <rcc rId="6614" sId="1">
    <oc r="A1546">
      <v>701</v>
    </oc>
    <nc r="A1546">
      <v>700</v>
    </nc>
  </rcc>
  <rcc rId="6615" sId="1">
    <oc r="A1547">
      <v>702</v>
    </oc>
    <nc r="A1547">
      <v>701</v>
    </nc>
  </rcc>
  <rcc rId="6616" sId="1">
    <oc r="A1548">
      <v>703</v>
    </oc>
    <nc r="A1548">
      <v>702</v>
    </nc>
  </rcc>
  <rcc rId="6617" sId="1">
    <oc r="A1549">
      <v>704</v>
    </oc>
    <nc r="A1549">
      <v>703</v>
    </nc>
  </rcc>
  <rcc rId="6618" sId="1">
    <oc r="A1550">
      <v>705</v>
    </oc>
    <nc r="A1550">
      <v>704</v>
    </nc>
  </rcc>
  <rcc rId="6619" sId="1">
    <oc r="A1551">
      <v>706</v>
    </oc>
    <nc r="A1551">
      <v>705</v>
    </nc>
  </rcc>
  <rcc rId="6620" sId="1">
    <oc r="A1552">
      <v>707</v>
    </oc>
    <nc r="A1552">
      <v>706</v>
    </nc>
  </rcc>
  <rcc rId="6621" sId="1" numFmtId="4">
    <oc r="A1555">
      <v>708</v>
    </oc>
    <nc r="A1555">
      <v>707</v>
    </nc>
  </rcc>
  <rcc rId="6622" sId="1" numFmtId="4">
    <oc r="A1556">
      <v>709</v>
    </oc>
    <nc r="A1556">
      <v>708</v>
    </nc>
  </rcc>
  <rcc rId="6623" sId="1" numFmtId="4">
    <oc r="A1557">
      <v>710</v>
    </oc>
    <nc r="A1557">
      <v>709</v>
    </nc>
  </rcc>
  <rcc rId="6624" sId="1" numFmtId="4">
    <oc r="A1558">
      <v>711</v>
    </oc>
    <nc r="A1558">
      <v>710</v>
    </nc>
  </rcc>
  <rcc rId="6625" sId="1" numFmtId="4">
    <oc r="A1559">
      <v>712</v>
    </oc>
    <nc r="A1559">
      <v>711</v>
    </nc>
  </rcc>
  <rcc rId="6626" sId="1" numFmtId="4">
    <oc r="A1560">
      <v>713</v>
    </oc>
    <nc r="A1560">
      <v>712</v>
    </nc>
  </rcc>
  <rcc rId="6627" sId="1" numFmtId="4">
    <oc r="A1561">
      <v>714</v>
    </oc>
    <nc r="A1561">
      <v>713</v>
    </nc>
  </rcc>
  <rcc rId="6628" sId="1" numFmtId="4">
    <oc r="A1562">
      <v>715</v>
    </oc>
    <nc r="A1562">
      <v>714</v>
    </nc>
  </rcc>
  <rcc rId="6629" sId="1" numFmtId="4">
    <oc r="A1563">
      <v>716</v>
    </oc>
    <nc r="A1563">
      <v>715</v>
    </nc>
  </rcc>
  <rcc rId="6630" sId="1" numFmtId="4">
    <oc r="A1564">
      <v>717</v>
    </oc>
    <nc r="A1564">
      <v>716</v>
    </nc>
  </rcc>
  <rcc rId="6631" sId="1" numFmtId="4">
    <oc r="A1565">
      <v>718</v>
    </oc>
    <nc r="A1565">
      <v>717</v>
    </nc>
  </rcc>
  <rcc rId="6632" sId="1" numFmtId="4">
    <oc r="A1566">
      <v>719</v>
    </oc>
    <nc r="A1566">
      <v>718</v>
    </nc>
  </rcc>
  <rcc rId="6633" sId="1" numFmtId="4">
    <oc r="A1567">
      <v>720</v>
    </oc>
    <nc r="A1567">
      <v>719</v>
    </nc>
  </rcc>
  <rcc rId="6634" sId="1" numFmtId="4">
    <oc r="A1568">
      <v>721</v>
    </oc>
    <nc r="A1568">
      <v>720</v>
    </nc>
  </rcc>
  <rcc rId="6635" sId="1" numFmtId="4">
    <oc r="A1569">
      <v>722</v>
    </oc>
    <nc r="A1569">
      <v>721</v>
    </nc>
  </rcc>
  <rcc rId="6636" sId="1" numFmtId="4">
    <oc r="A1570">
      <v>723</v>
    </oc>
    <nc r="A1570">
      <v>722</v>
    </nc>
  </rcc>
  <rcc rId="6637" sId="1" numFmtId="4">
    <oc r="A1571">
      <v>724</v>
    </oc>
    <nc r="A1571">
      <v>723</v>
    </nc>
  </rcc>
  <rcc rId="6638" sId="1" numFmtId="4">
    <oc r="A1572">
      <v>725</v>
    </oc>
    <nc r="A1572">
      <v>724</v>
    </nc>
  </rcc>
  <rcc rId="6639" sId="1" numFmtId="4">
    <oc r="A1573">
      <v>726</v>
    </oc>
    <nc r="A1573">
      <v>725</v>
    </nc>
  </rcc>
  <rcc rId="6640" sId="1" numFmtId="4">
    <oc r="A1574">
      <v>727</v>
    </oc>
    <nc r="A1574">
      <v>726</v>
    </nc>
  </rcc>
  <rcc rId="6641" sId="1" numFmtId="4">
    <oc r="A1575">
      <v>728</v>
    </oc>
    <nc r="A1575">
      <v>727</v>
    </nc>
  </rcc>
  <rcc rId="6642" sId="1" numFmtId="4">
    <oc r="A1576">
      <v>729</v>
    </oc>
    <nc r="A1576">
      <v>728</v>
    </nc>
  </rcc>
  <rcc rId="6643" sId="1" numFmtId="4">
    <oc r="A1577">
      <v>730</v>
    </oc>
    <nc r="A1577">
      <v>729</v>
    </nc>
  </rcc>
  <rcc rId="6644" sId="1" numFmtId="4">
    <oc r="A1578">
      <v>731</v>
    </oc>
    <nc r="A1578">
      <v>730</v>
    </nc>
  </rcc>
  <rcc rId="6645" sId="1" numFmtId="4">
    <oc r="A1579">
      <v>732</v>
    </oc>
    <nc r="A1579">
      <v>731</v>
    </nc>
  </rcc>
  <rcc rId="6646" sId="1" numFmtId="4">
    <oc r="A1580">
      <v>733</v>
    </oc>
    <nc r="A1580">
      <v>732</v>
    </nc>
  </rcc>
  <rcc rId="6647" sId="1" numFmtId="4">
    <oc r="A1581">
      <v>734</v>
    </oc>
    <nc r="A1581">
      <v>733</v>
    </nc>
  </rcc>
</revisions>
</file>

<file path=xl/revisions/revisionLog2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48" sId="1">
    <oc r="D1120">
      <f>ROUND(SUM(D1013:D1117),2)</f>
    </oc>
    <nc r="D1120">
      <f>ROUND(SUM(D1013:D1119),2)</f>
    </nc>
  </rcc>
  <rcc rId="6649" sId="1">
    <oc r="H1120">
      <f>ROUND(SUM(H1013:H1117),2)</f>
    </oc>
    <nc r="H1120">
      <f>ROUND(SUM(H1013:H1119),2)</f>
    </nc>
  </rcc>
</revisions>
</file>

<file path=xl/revisions/revisionLog2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50" sId="1">
    <oc r="D1208">
      <f>ROUND(SUM(D1202:D1207),2)</f>
    </oc>
    <nc r="D1208">
      <f>ROUND(SUM(D1202:D1207),2)</f>
    </nc>
  </rcc>
</revisions>
</file>

<file path=xl/revisions/revisionLog2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51" sId="1">
    <oc r="C358">
      <f>ROUND(SUM(E358+F358+G358+H358+I358+J358+K358+M358+O358+P358+Q358+S358+D358+R358),2)</f>
    </oc>
    <nc r="C358">
      <f>ROUND(SUM(E358+F358+G358+H358+I358+J358+K358+M358+O358+P358+Q358+S358+D358+R358),2)</f>
    </nc>
  </rcc>
  <rcc rId="6652" sId="1">
    <oc r="D358">
      <f>ROUND(SUM(D317:D356),2)</f>
    </oc>
    <nc r="D358">
      <f>ROUND(SUM(D317:D357),2)</f>
    </nc>
  </rcc>
  <rcc rId="6653" sId="1" odxf="1" dxf="1">
    <oc r="E358">
      <f>ROUND(SUM(E317:E356),2)</f>
    </oc>
    <nc r="E358">
      <f>ROUND(SUM(E317:E357),2)</f>
    </nc>
    <odxf/>
    <ndxf/>
  </rcc>
  <rcc rId="6654" sId="1" odxf="1" dxf="1">
    <oc r="F358">
      <f>ROUND(SUM(F317:F356),2)</f>
    </oc>
    <nc r="F358">
      <f>ROUND(SUM(F317:F357),2)</f>
    </nc>
    <odxf/>
    <ndxf/>
  </rcc>
  <rcc rId="6655" sId="1" odxf="1" dxf="1">
    <oc r="G358">
      <f>ROUND(SUM(G317:G356),2)</f>
    </oc>
    <nc r="G358">
      <f>ROUND(SUM(G317:G357),2)</f>
    </nc>
    <odxf/>
    <ndxf/>
  </rcc>
  <rcc rId="6656" sId="1" odxf="1" dxf="1">
    <oc r="H358">
      <f>ROUND(SUM(H317:H356),2)</f>
    </oc>
    <nc r="H358">
      <f>ROUND(SUM(H317:H357),2)</f>
    </nc>
    <odxf/>
    <ndxf/>
  </rcc>
  <rcc rId="6657" sId="1" odxf="1" dxf="1">
    <oc r="I358">
      <f>ROUND(SUM(I317:I356),2)</f>
    </oc>
    <nc r="I358">
      <f>ROUND(SUM(I317:I357),2)</f>
    </nc>
    <odxf/>
    <ndxf/>
  </rcc>
  <rcc rId="6658" sId="1" odxf="1" dxf="1">
    <oc r="J358">
      <f>ROUND(SUM(J317:J356),2)</f>
    </oc>
    <nc r="J358">
      <f>ROUND(SUM(J317:J357),2)</f>
    </nc>
    <odxf/>
    <ndxf/>
  </rcc>
  <rcc rId="6659" sId="1" odxf="1" dxf="1">
    <oc r="K358">
      <f>ROUND(SUM(K317:K356),2)</f>
    </oc>
    <nc r="K358">
      <f>ROUND(SUM(K317:K357),2)</f>
    </nc>
    <odxf/>
    <ndxf/>
  </rcc>
  <rcc rId="6660" sId="1" odxf="1" dxf="1">
    <oc r="L358">
      <f>ROUND(SUM(L317:L356),2)</f>
    </oc>
    <nc r="L358">
      <f>ROUND(SUM(L317:L357),2)</f>
    </nc>
    <odxf/>
    <ndxf/>
  </rcc>
  <rcc rId="6661" sId="1" odxf="1" dxf="1">
    <oc r="M358">
      <f>ROUND(SUM(M317:M356),2)</f>
    </oc>
    <nc r="M358">
      <f>ROUND(SUM(M317:M357),2)</f>
    </nc>
    <odxf/>
    <ndxf/>
  </rcc>
  <rcc rId="6662" sId="1" odxf="1" dxf="1">
    <oc r="O358">
      <f>ROUND(SUM(O317:O356),2)</f>
    </oc>
    <nc r="O358">
      <f>ROUND(SUM(O317:O357),2)</f>
    </nc>
    <odxf/>
    <ndxf/>
  </rcc>
  <rcc rId="6663" sId="1" odxf="1" dxf="1">
    <oc r="P358">
      <f>ROUND(SUM(P317:P356),2)</f>
    </oc>
    <nc r="P358">
      <f>ROUND(SUM(P317:P357),2)</f>
    </nc>
    <odxf/>
    <ndxf/>
  </rcc>
  <rcc rId="6664" sId="1" odxf="1" dxf="1">
    <oc r="Q358">
      <f>ROUND(SUM(Q317:Q356),2)</f>
    </oc>
    <nc r="Q358">
      <f>ROUND(SUM(Q317:Q357),2)</f>
    </nc>
    <odxf/>
    <ndxf/>
  </rcc>
  <rcc rId="6665" sId="1" odxf="1" dxf="1">
    <oc r="R358">
      <f>ROUND(SUM(R317:R356),2)</f>
    </oc>
    <nc r="R358">
      <f>ROUND(SUM(R317:R357),2)</f>
    </nc>
    <odxf>
      <numFmt numFmtId="4" formatCode="#,##0.00"/>
    </odxf>
    <ndxf>
      <numFmt numFmtId="2" formatCode="0.00"/>
    </ndxf>
  </rcc>
  <rcc rId="6666" sId="1" odxf="1" dxf="1">
    <oc r="S358">
      <f>ROUND(SUM(S317:S356),2)</f>
    </oc>
    <nc r="S358">
      <f>ROUND(SUM(S317:S357),2)</f>
    </nc>
    <odxf/>
    <ndxf/>
  </rcc>
  <rcc rId="6667" sId="1" numFmtId="4">
    <oc r="G637">
      <v>1119592.385</v>
    </oc>
    <nc r="G637">
      <v>1119592.3799999999</v>
    </nc>
  </rcc>
  <rcc rId="6668" sId="1" numFmtId="4">
    <oc r="H637">
      <v>1210981.5449999999</v>
    </oc>
    <nc r="H637">
      <v>1210981.54</v>
    </nc>
  </rcc>
  <rcc rId="6669" sId="1" numFmtId="4">
    <oc r="I637">
      <v>575580.88500000001</v>
    </oc>
    <nc r="I637">
      <v>575580.88</v>
    </nc>
  </rcc>
</revisions>
</file>

<file path=xl/revisions/revisionLog2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0" sId="1">
    <oc r="B1241" t="inlineStr">
      <is>
        <t>проезд. Дружбы, д. 10</t>
      </is>
    </oc>
    <nc r="B1241" t="inlineStr">
      <is>
        <t>проезд Дружбы, д. 10</t>
      </is>
    </nc>
  </rcc>
  <rcc rId="6671" sId="1" numFmtId="4">
    <oc r="G1319">
      <v>1101598.5549999999</v>
    </oc>
    <nc r="G1319">
      <v>1101598.55</v>
    </nc>
  </rcc>
  <rcc rId="6672" sId="1" numFmtId="4">
    <oc r="H1319">
      <v>866738.46499999997</v>
    </oc>
    <nc r="H1319">
      <v>866738.46</v>
    </nc>
  </rcc>
</revisions>
</file>

<file path=xl/revisions/revisionLog2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05">
    <dxf>
      <fill>
        <patternFill>
          <bgColor theme="0"/>
        </patternFill>
      </fill>
    </dxf>
  </rfmt>
  <rfmt sheetId="1" sqref="H206">
    <dxf>
      <fill>
        <patternFill>
          <bgColor theme="0"/>
        </patternFill>
      </fill>
    </dxf>
  </rfmt>
  <rcv guid="{C2BC3CC9-5A33-4838-B0C9-765C41E09E42}" action="delete"/>
  <rdn rId="0" localSheetId="1" customView="1" name="Z_C2BC3CC9_5A33_4838_B0C9_765C41E09E42_.wvu.FilterData" hidden="1" oldHidden="1">
    <formula>'2020-2022'!$A$7:$S$2112</formula>
    <oldFormula>'2020-2022'!$A$7:$S$2112</oldFormula>
  </rdn>
  <rdn rId="0" localSheetId="2" customView="1" name="Z_C2BC3CC9_5A33_4838_B0C9_765C41E09E42_.wvu.FilterData" hidden="1" oldHidden="1">
    <formula>Примечания!$A$2:$G$122</formula>
    <oldFormula>Примечания!$A$2:$G$122</oldFormula>
  </rdn>
  <rcv guid="{C2BC3CC9-5A33-4838-B0C9-765C41E09E42}" action="add"/>
</revisions>
</file>

<file path=xl/revisions/revisionLog2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5" sId="1">
    <oc r="C1460">
      <f>ROUND(SUM(D1460+E1460+F1460+G1460+H1460+I1460+J1460+K1460+M1460+O1460+P1460+Q1460+R1460+S1460),2)</f>
    </oc>
    <nc r="C1460">
      <f>ROUND(SUM(D1460+E1460+F1460+G1460+H1460+I1460+J1460+K1460+M1460+O1460+P1460+Q1460+R1460+S1460),2)</f>
    </nc>
  </rcc>
  <rcc rId="6676" sId="1">
    <oc r="D1460">
      <f>ROUND(SUM(D1393:D1458),2)</f>
    </oc>
    <nc r="D1460">
      <f>ROUND(SUM(D1393:D1459),2)</f>
    </nc>
  </rcc>
  <rcc rId="6677" sId="1">
    <oc r="E1460">
      <f>ROUND(SUM(E1393:E1458),2)</f>
    </oc>
    <nc r="E1460">
      <f>ROUND(SUM(E1393:E1459),2)</f>
    </nc>
  </rcc>
  <rcc rId="6678" sId="1">
    <oc r="F1460">
      <f>ROUND(SUM(F1393:F1458),2)</f>
    </oc>
    <nc r="F1460">
      <f>ROUND(SUM(F1393:F1459),2)</f>
    </nc>
  </rcc>
  <rcc rId="6679" sId="1">
    <oc r="G1460">
      <f>ROUND(SUM(G1393:G1458),2)</f>
    </oc>
    <nc r="G1460">
      <f>ROUND(SUM(G1393:G1459),2)</f>
    </nc>
  </rcc>
  <rcc rId="6680" sId="1">
    <oc r="H1460">
      <f>ROUND(SUM(H1393:H1458),2)</f>
    </oc>
    <nc r="H1460">
      <f>ROUND(SUM(H1393:H1459),2)</f>
    </nc>
  </rcc>
  <rcc rId="6681" sId="1">
    <oc r="I1460">
      <f>ROUND(SUM(I1393:I1458),2)</f>
    </oc>
    <nc r="I1460">
      <f>ROUND(SUM(I1393:I1459),2)</f>
    </nc>
  </rcc>
  <rcc rId="6682" sId="1">
    <oc r="J1460">
      <f>ROUND(SUM(J1393:J1458),2)</f>
    </oc>
    <nc r="J1460">
      <f>ROUND(SUM(J1393:J1459),2)</f>
    </nc>
  </rcc>
  <rcc rId="6683" sId="1">
    <oc r="K1460">
      <f>ROUND(SUM(K1393:K1458),2)</f>
    </oc>
    <nc r="K1460">
      <f>ROUND(SUM(K1393:K1459),2)</f>
    </nc>
  </rcc>
  <rcc rId="6684" sId="1">
    <oc r="L1460">
      <f>ROUND(SUM(L1393:L1458),2)</f>
    </oc>
    <nc r="L1460">
      <f>ROUND(SUM(L1393:L1459),2)</f>
    </nc>
  </rcc>
  <rcc rId="6685" sId="1">
    <oc r="M1460">
      <f>ROUND(SUM(M1393:M1458),2)</f>
    </oc>
    <nc r="M1460">
      <f>ROUND(SUM(M1393:M1459),2)</f>
    </nc>
  </rcc>
  <rcc rId="6686" sId="1">
    <oc r="O1460">
      <f>ROUND(SUM(O1393:O1458),2)</f>
    </oc>
    <nc r="O1460">
      <f>ROUND(SUM(O1393:O1459),2)</f>
    </nc>
  </rcc>
  <rcc rId="6687" sId="1">
    <oc r="P1460">
      <f>ROUND(SUM(P1393:P1458),2)</f>
    </oc>
    <nc r="P1460">
      <f>ROUND(SUM(P1393:P1459),2)</f>
    </nc>
  </rcc>
  <rcc rId="6688" sId="1">
    <oc r="Q1460">
      <f>ROUND(SUM(Q1393:Q1458),2)</f>
    </oc>
    <nc r="Q1460">
      <f>ROUND(SUM(Q1393:Q1459),2)</f>
    </nc>
  </rcc>
  <rcc rId="6689" sId="1">
    <oc r="R1460">
      <f>ROUND(SUM(R1393:R1458),2)</f>
    </oc>
    <nc r="R1460">
      <f>ROUND(SUM(R1393:R1459),2)</f>
    </nc>
  </rcc>
  <rcc rId="6690" sId="1">
    <oc r="S1460">
      <f>ROUND(SUM(S1393:S1458),2)</f>
    </oc>
    <nc r="S1460">
      <f>ROUND(SUM(S1393:S1459),2)</f>
    </nc>
  </rcc>
  <rcv guid="{A299C84D-C097-439E-954D-685D90CA46C9}" action="delete"/>
  <rdn rId="0" localSheetId="1" customView="1" name="Z_A299C84D_C097_439E_954D_685D90CA46C9_.wvu.FilterData" hidden="1" oldHidden="1">
    <formula>'2020-2022'!$A$7:$S$2112</formula>
    <oldFormula>'2020-2022'!$A$7:$S$2112</oldFormula>
  </rdn>
  <rdn rId="0" localSheetId="2" customView="1" name="Z_A299C84D_C097_439E_954D_685D90CA46C9_.wvu.FilterData" hidden="1" oldHidden="1">
    <formula>Примечания!$A$2:$G$122</formula>
    <oldFormula>Примечания!$A$2:$G$122</oldFormula>
  </rdn>
  <rcv guid="{A299C84D-C097-439E-954D-685D90CA46C9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'2020-2022'!$A$7:$S$2073</formula>
    <oldFormula>'2020-2022'!$A$7:$S$2073</oldFormula>
  </rdn>
  <rdn rId="0" localSheetId="2" customView="1" name="Z_588C31BA_C36B_4B9E_AE8B_D926F1C5CA78_.wvu.FilterData" hidden="1" oldHidden="1">
    <formula>Примечания!$A$2:$G$186</formula>
    <oldFormula>Примечания!$A$2:$G$183</oldFormula>
  </rdn>
  <rcv guid="{588C31BA-C36B-4B9E-AE8B-D926F1C5CA78}" action="add"/>
</revisions>
</file>

<file path=xl/revisions/revisionLog2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 patternType="none">
          <bgColor auto="1"/>
        </patternFill>
      </fill>
    </dxf>
  </rfmt>
  <rfmt sheetId="1" sqref="A1:XFD1048576" start="0" length="2147483647">
    <dxf/>
  </rfmt>
  <rcc rId="6693" sId="1">
    <oc r="T837" t="inlineStr">
      <is>
        <t>сети ТС, ВО, ХГВС (выше 0,00) на 2023 год</t>
      </is>
    </oc>
    <nc r="T837"/>
  </rcc>
  <rcc rId="6694" sId="1">
    <oc r="T1668" t="inlineStr">
      <is>
        <t>Заменили фасад на сети ниже 0,00</t>
      </is>
    </oc>
    <nc r="T1668"/>
  </rcc>
  <rcc rId="6695" sId="1">
    <oc r="T2100" t="inlineStr">
      <is>
        <t>Искл ТС и ХГВС ниже 0,00. и Подвал</t>
      </is>
    </oc>
    <nc r="T2100"/>
  </rcc>
  <rcv guid="{A299C84D-C097-439E-954D-685D90CA46C9}" action="delete"/>
  <rdn rId="0" localSheetId="1" customView="1" name="Z_A299C84D_C097_439E_954D_685D90CA46C9_.wvu.FilterData" hidden="1" oldHidden="1">
    <formula>'2020-2022'!$A$7:$T$7</formula>
    <oldFormula>'2020-2022'!$A$7:$S$2112</oldFormula>
  </rdn>
  <rdn rId="0" localSheetId="2" customView="1" name="Z_A299C84D_C097_439E_954D_685D90CA46C9_.wvu.FilterData" hidden="1" oldHidden="1">
    <formula>Примечания!$A$2:$G$122</formula>
    <oldFormula>Примечания!$A$2:$G$122</oldFormula>
  </rdn>
  <rcv guid="{A299C84D-C097-439E-954D-685D90CA46C9}" action="add"/>
</revisions>
</file>

<file path=xl/revisions/revisionLog2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98" sId="2" odxf="1" dxf="1">
    <nc r="A123">
      <v>122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99" sId="2" odxf="1" dxf="1">
    <nc r="A124">
      <v>123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4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0" sId="2" odxf="1" dxf="1">
    <nc r="A125">
      <v>124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5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1" sId="2" odxf="1" dxf="1">
    <nc r="A126">
      <v>125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6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2" sId="2" odxf="1" dxf="1">
    <nc r="A127">
      <v>126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7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3" sId="2" odxf="1" dxf="1">
    <nc r="A128">
      <v>127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8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4" sId="2" odxf="1" dxf="1">
    <nc r="A129">
      <v>128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9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0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1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2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5" sId="2">
    <nc r="E122" t="inlineStr">
      <is>
        <t>пгт. Коммунистический, ул. Обская, д. 16</t>
      </is>
    </nc>
  </rcc>
  <rcc rId="6706" sId="2">
    <nc r="F122">
      <v>139974.79999999999</v>
    </nc>
  </rcc>
  <rcc rId="6707" sId="2">
    <nc r="E123" t="inlineStr">
      <is>
        <t>пгт. Коммунистический, ул. Обская, д. 39</t>
      </is>
    </nc>
  </rcc>
  <rcc rId="6708" sId="2">
    <nc r="F123">
      <v>153975.20000000001</v>
    </nc>
  </rcc>
  <rcc rId="6709" sId="2">
    <nc r="E124" t="inlineStr">
      <is>
        <t>пгт. Коммунистический, ул. Тюменская, д. 4</t>
      </is>
    </nc>
  </rcc>
  <rcc rId="6710" sId="2">
    <nc r="F124">
      <v>162664.6</v>
    </nc>
  </rcc>
  <rcc rId="6711" sId="2">
    <nc r="E125" t="inlineStr">
      <is>
        <t>пгт. Коммунистический, ул. Тюменская, д. 8</t>
      </is>
    </nc>
  </rcc>
  <rcc rId="6712" sId="2">
    <nc r="F125">
      <v>118333.16</v>
    </nc>
  </rcc>
  <rcc rId="6713" sId="2">
    <nc r="D122" t="inlineStr">
      <is>
        <t>Советский район</t>
      </is>
    </nc>
  </rcc>
  <rcc rId="6714" sId="2">
    <nc r="D123" t="inlineStr">
      <is>
        <t>Советский район</t>
      </is>
    </nc>
  </rcc>
  <rcc rId="6715" sId="2">
    <nc r="D124" t="inlineStr">
      <is>
        <t>Советский район</t>
      </is>
    </nc>
  </rcc>
  <rcc rId="6716" sId="2">
    <nc r="D125" t="inlineStr">
      <is>
        <t>Советский район</t>
      </is>
    </nc>
  </rcc>
  <rcc rId="6717" sId="2">
    <nc r="G122" t="inlineStr">
      <is>
        <t>МКД исключен из ДПКР (превышение стоимости ККР)</t>
      </is>
    </nc>
  </rcc>
  <rcc rId="6718" sId="2">
    <nc r="G123" t="inlineStr">
      <is>
        <t>МКД исключен из ДПКР (превышение стоимости ККР)</t>
      </is>
    </nc>
  </rcc>
  <rcc rId="6719" sId="2">
    <nc r="G124" t="inlineStr">
      <is>
        <t>МКД исключен из ДПКР (превышение стоимости ККР)</t>
      </is>
    </nc>
  </rcc>
  <rcc rId="6720" sId="2">
    <nc r="G125" t="inlineStr">
      <is>
        <t>МКД исключен из ДПКР (превышение стоимости ККР)</t>
      </is>
    </nc>
  </rcc>
  <rcc rId="6721" sId="2">
    <nc r="B122" t="inlineStr">
      <is>
        <t>-</t>
      </is>
    </nc>
  </rcc>
  <rcc rId="6722" sId="2">
    <nc r="C122">
      <v>2021</v>
    </nc>
  </rcc>
  <rfmt sheetId="2" sqref="B122:C122">
    <dxf>
      <alignment vertical="center"/>
    </dxf>
  </rfmt>
  <rcc rId="6723" sId="2" odxf="1" dxf="1">
    <nc r="B123" t="inlineStr">
      <is>
        <t>-</t>
      </is>
    </nc>
    <ndxf>
      <alignment vertical="center"/>
    </ndxf>
  </rcc>
  <rcc rId="6724" sId="2" odxf="1" dxf="1">
    <nc r="C123">
      <v>2021</v>
    </nc>
    <ndxf>
      <alignment vertical="center"/>
    </ndxf>
  </rcc>
  <rcc rId="6725" sId="2" odxf="1" dxf="1">
    <nc r="B124" t="inlineStr">
      <is>
        <t>-</t>
      </is>
    </nc>
    <ndxf>
      <alignment vertical="center"/>
    </ndxf>
  </rcc>
  <rcc rId="6726" sId="2" odxf="1" dxf="1">
    <nc r="C124">
      <v>2021</v>
    </nc>
    <ndxf>
      <alignment vertical="center"/>
    </ndxf>
  </rcc>
  <rcc rId="6727" sId="2" odxf="1" dxf="1">
    <nc r="B125" t="inlineStr">
      <is>
        <t>-</t>
      </is>
    </nc>
    <ndxf>
      <alignment vertical="center"/>
    </ndxf>
  </rcc>
  <rcc rId="6728" sId="2" odxf="1" dxf="1">
    <nc r="C125">
      <v>2021</v>
    </nc>
    <ndxf>
      <alignment vertical="center"/>
    </ndxf>
  </rcc>
  <rrc rId="6729" sId="1" ref="A1387:XFD1387" action="deleteRow">
    <rfmt sheetId="1" xfDxf="1" sqref="A1387:XFD1387" start="0" length="0">
      <dxf>
        <font>
          <color auto="1"/>
        </font>
      </dxf>
    </rfmt>
    <rcc rId="0" sId="1" dxf="1">
      <nc r="A1387">
        <v>547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7" t="inlineStr">
        <is>
          <t>пгт. Коммунистический, ул. Обская, д. 16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">
        <f>ROUND(SUM(D1387+E1387+F1387+G1387+H1387+I1387+J1387+K1387+M1387+O1387+P1387+Q1387+R1387+S1387),2)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87">
        <v>139974.79999999999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0" sId="1" ref="A1387:XFD1387" action="deleteRow">
    <rfmt sheetId="1" xfDxf="1" sqref="A1387:XFD1387" start="0" length="0">
      <dxf>
        <font>
          <color auto="1"/>
        </font>
      </dxf>
    </rfmt>
    <rcc rId="0" sId="1" dxf="1">
      <nc r="A1387">
        <v>548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7" t="inlineStr">
        <is>
          <t>пгт. Коммунистический, ул. Обская, д. 39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">
        <f>ROUND(SUM(D1387+E1387+F1387+G1387+H1387+I1387+J1387+K1387+M1387+O1387+P1387+Q1387+R1387+S1387),2)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87">
        <v>153975.20000000001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1" sId="1" ref="A1387:XFD1387" action="deleteRow">
    <rfmt sheetId="1" xfDxf="1" sqref="A1387:XFD1387" start="0" length="0">
      <dxf>
        <font>
          <color auto="1"/>
        </font>
      </dxf>
    </rfmt>
    <rcc rId="0" sId="1" dxf="1">
      <nc r="A1387">
        <v>549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7" t="inlineStr">
        <is>
          <t>пгт. Коммунистический, ул. Тюменская, д. 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">
        <f>ROUND(SUM(D1387+E1387+F1387+G1387+H1387+I1387+J1387+K1387+M1387+O1387+P1387+Q1387+R1387+S1387),2)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87">
        <v>162664.6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2" sId="1" ref="A1387:XFD1387" action="deleteRow">
    <undo index="0" exp="area" dr="S1363:S1387" r="S1388" sId="1"/>
    <undo index="0" exp="area" dr="R1363:R1387" r="R1388" sId="1"/>
    <undo index="0" exp="area" dr="Q1363:Q1387" r="Q1388" sId="1"/>
    <undo index="0" exp="area" dr="P1363:P1387" r="P1388" sId="1"/>
    <undo index="0" exp="area" dr="O1363:O1387" r="O1388" sId="1"/>
    <undo index="0" exp="area" dr="M1363:M1387" r="M1388" sId="1"/>
    <undo index="0" exp="area" dr="L1363:L1387" r="L1388" sId="1"/>
    <undo index="0" exp="area" dr="K1363:K1387" r="K1388" sId="1"/>
    <undo index="0" exp="area" dr="J1363:J1387" r="J1388" sId="1"/>
    <undo index="0" exp="area" dr="I1363:I1387" r="I1388" sId="1"/>
    <undo index="0" exp="area" dr="H1363:H1387" r="H1388" sId="1"/>
    <undo index="0" exp="area" dr="G1363:G1387" r="G1388" sId="1"/>
    <undo index="0" exp="area" dr="F1363:F1387" r="F1388" sId="1"/>
    <undo index="0" exp="area" dr="E1363:E1387" r="E1388" sId="1"/>
    <undo index="0" exp="area" dr="D1363:D1387" r="D1388" sId="1"/>
    <rfmt sheetId="1" xfDxf="1" sqref="A1387:XFD1387" start="0" length="0">
      <dxf>
        <font>
          <color auto="1"/>
        </font>
      </dxf>
    </rfmt>
    <rcc rId="0" sId="1" dxf="1">
      <nc r="A1387">
        <v>550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7" t="inlineStr">
        <is>
          <t>пгт. Коммунистический, ул. Тюменская, д. 8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">
        <f>ROUND(SUM(D1387+E1387+F1387+G1387+H1387+I1387+J1387+K1387+M1387+O1387+P1387+Q1387+R1387+S1387),2)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87">
        <v>118333.16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733" sId="1">
    <oc r="A1389">
      <v>551</v>
    </oc>
    <nc r="A1389">
      <v>547</v>
    </nc>
  </rcc>
  <rcc rId="6734" sId="1">
    <oc r="A1390">
      <v>552</v>
    </oc>
    <nc r="A1390">
      <v>548</v>
    </nc>
  </rcc>
  <rcc rId="6735" sId="1">
    <oc r="A1391">
      <v>553</v>
    </oc>
    <nc r="A1391">
      <v>549</v>
    </nc>
  </rcc>
  <rcc rId="6736" sId="1">
    <oc r="A1392">
      <v>554</v>
    </oc>
    <nc r="A1392">
      <v>550</v>
    </nc>
  </rcc>
  <rcc rId="6737" sId="1">
    <oc r="A1393">
      <v>555</v>
    </oc>
    <nc r="A1393">
      <v>551</v>
    </nc>
  </rcc>
  <rcc rId="6738" sId="1">
    <oc r="A1394">
      <v>556</v>
    </oc>
    <nc r="A1394">
      <v>552</v>
    </nc>
  </rcc>
  <rcc rId="6739" sId="1">
    <oc r="A1395">
      <v>557</v>
    </oc>
    <nc r="A1395">
      <v>553</v>
    </nc>
  </rcc>
  <rcc rId="6740" sId="1">
    <oc r="A1396">
      <v>558</v>
    </oc>
    <nc r="A1396">
      <v>554</v>
    </nc>
  </rcc>
  <rcc rId="6741" sId="1">
    <oc r="A1397">
      <v>559</v>
    </oc>
    <nc r="A1397">
      <v>555</v>
    </nc>
  </rcc>
  <rcc rId="6742" sId="1">
    <oc r="A1398">
      <v>560</v>
    </oc>
    <nc r="A1398">
      <v>556</v>
    </nc>
  </rcc>
  <rcc rId="6743" sId="1">
    <oc r="A1399">
      <v>561</v>
    </oc>
    <nc r="A1399">
      <v>557</v>
    </nc>
  </rcc>
  <rcc rId="6744" sId="1">
    <oc r="A1400">
      <v>562</v>
    </oc>
    <nc r="A1400">
      <v>558</v>
    </nc>
  </rcc>
  <rcc rId="6745" sId="1">
    <oc r="A1401">
      <v>563</v>
    </oc>
    <nc r="A1401">
      <v>559</v>
    </nc>
  </rcc>
  <rcc rId="6746" sId="1">
    <oc r="A1402">
      <v>564</v>
    </oc>
    <nc r="A1402">
      <v>560</v>
    </nc>
  </rcc>
  <rcc rId="6747" sId="1">
    <oc r="A1403">
      <v>565</v>
    </oc>
    <nc r="A1403">
      <v>561</v>
    </nc>
  </rcc>
  <rcc rId="6748" sId="1">
    <oc r="A1404">
      <v>566</v>
    </oc>
    <nc r="A1404">
      <v>562</v>
    </nc>
  </rcc>
  <rcc rId="6749" sId="1">
    <oc r="A1405">
      <v>567</v>
    </oc>
    <nc r="A1405">
      <v>563</v>
    </nc>
  </rcc>
  <rcc rId="6750" sId="1">
    <oc r="A1406">
      <v>568</v>
    </oc>
    <nc r="A1406">
      <v>564</v>
    </nc>
  </rcc>
  <rcc rId="6751" sId="1">
    <oc r="A1407">
      <v>569</v>
    </oc>
    <nc r="A1407">
      <v>565</v>
    </nc>
  </rcc>
  <rcc rId="6752" sId="1">
    <oc r="A1408">
      <v>570</v>
    </oc>
    <nc r="A1408">
      <v>566</v>
    </nc>
  </rcc>
  <rcc rId="6753" sId="1">
    <oc r="A1409">
      <v>571</v>
    </oc>
    <nc r="A1409">
      <v>567</v>
    </nc>
  </rcc>
  <rcc rId="6754" sId="1">
    <oc r="A1410">
      <v>572</v>
    </oc>
    <nc r="A1410">
      <v>568</v>
    </nc>
  </rcc>
  <rcc rId="6755" sId="1">
    <oc r="A1411">
      <v>573</v>
    </oc>
    <nc r="A1411">
      <v>569</v>
    </nc>
  </rcc>
  <rcc rId="6756" sId="1">
    <oc r="A1412">
      <v>574</v>
    </oc>
    <nc r="A1412">
      <v>570</v>
    </nc>
  </rcc>
  <rcc rId="6757" sId="1">
    <oc r="A1413">
      <v>575</v>
    </oc>
    <nc r="A1413">
      <v>571</v>
    </nc>
  </rcc>
  <rcc rId="6758" sId="1">
    <oc r="A1414">
      <v>576</v>
    </oc>
    <nc r="A1414">
      <v>572</v>
    </nc>
  </rcc>
  <rcc rId="6759" sId="1">
    <oc r="A1415">
      <v>577</v>
    </oc>
    <nc r="A1415">
      <v>573</v>
    </nc>
  </rcc>
  <rcc rId="6760" sId="1">
    <oc r="A1416">
      <v>578</v>
    </oc>
    <nc r="A1416">
      <v>574</v>
    </nc>
  </rcc>
  <rcc rId="6761" sId="1">
    <oc r="A1417">
      <v>579</v>
    </oc>
    <nc r="A1417">
      <v>575</v>
    </nc>
  </rcc>
  <rcc rId="6762" sId="1">
    <oc r="A1418">
      <v>580</v>
    </oc>
    <nc r="A1418">
      <v>576</v>
    </nc>
  </rcc>
  <rcc rId="6763" sId="1">
    <oc r="A1419">
      <v>581</v>
    </oc>
    <nc r="A1419">
      <v>577</v>
    </nc>
  </rcc>
  <rcc rId="6764" sId="1">
    <oc r="A1420">
      <v>582</v>
    </oc>
    <nc r="A1420">
      <v>578</v>
    </nc>
  </rcc>
  <rcc rId="6765" sId="1">
    <oc r="A1421">
      <v>583</v>
    </oc>
    <nc r="A1421">
      <v>579</v>
    </nc>
  </rcc>
  <rcc rId="6766" sId="1">
    <oc r="A1422">
      <v>584</v>
    </oc>
    <nc r="A1422">
      <v>580</v>
    </nc>
  </rcc>
  <rcc rId="6767" sId="1">
    <oc r="A1423">
      <v>585</v>
    </oc>
    <nc r="A1423">
      <v>581</v>
    </nc>
  </rcc>
  <rcc rId="6768" sId="1">
    <oc r="A1424">
      <v>586</v>
    </oc>
    <nc r="A1424">
      <v>582</v>
    </nc>
  </rcc>
  <rcc rId="6769" sId="1">
    <oc r="A1425">
      <v>587</v>
    </oc>
    <nc r="A1425">
      <v>583</v>
    </nc>
  </rcc>
  <rcc rId="6770" sId="1">
    <oc r="A1426">
      <v>588</v>
    </oc>
    <nc r="A1426">
      <v>584</v>
    </nc>
  </rcc>
  <rcc rId="6771" sId="1">
    <oc r="A1427">
      <v>589</v>
    </oc>
    <nc r="A1427">
      <v>585</v>
    </nc>
  </rcc>
  <rcc rId="6772" sId="1">
    <oc r="A1428">
      <v>590</v>
    </oc>
    <nc r="A1428">
      <v>586</v>
    </nc>
  </rcc>
  <rcc rId="6773" sId="1">
    <oc r="A1429">
      <v>591</v>
    </oc>
    <nc r="A1429">
      <v>587</v>
    </nc>
  </rcc>
  <rcc rId="6774" sId="1">
    <oc r="A1430">
      <v>592</v>
    </oc>
    <nc r="A1430">
      <v>588</v>
    </nc>
  </rcc>
  <rcc rId="6775" sId="1">
    <oc r="A1431">
      <v>593</v>
    </oc>
    <nc r="A1431">
      <v>589</v>
    </nc>
  </rcc>
  <rcc rId="6776" sId="1">
    <oc r="A1432">
      <v>594</v>
    </oc>
    <nc r="A1432">
      <v>590</v>
    </nc>
  </rcc>
  <rcc rId="6777" sId="1">
    <oc r="A1433">
      <v>595</v>
    </oc>
    <nc r="A1433">
      <v>591</v>
    </nc>
  </rcc>
  <rcc rId="6778" sId="1">
    <oc r="A1434">
      <v>596</v>
    </oc>
    <nc r="A1434">
      <v>592</v>
    </nc>
  </rcc>
  <rcc rId="6779" sId="1">
    <oc r="A1435">
      <v>597</v>
    </oc>
    <nc r="A1435">
      <v>593</v>
    </nc>
  </rcc>
  <rcc rId="6780" sId="1">
    <oc r="A1436">
      <v>598</v>
    </oc>
    <nc r="A1436">
      <v>594</v>
    </nc>
  </rcc>
  <rcc rId="6781" sId="1">
    <oc r="A1437">
      <v>599</v>
    </oc>
    <nc r="A1437">
      <v>595</v>
    </nc>
  </rcc>
  <rcc rId="6782" sId="1">
    <oc r="A1438">
      <v>600</v>
    </oc>
    <nc r="A1438">
      <v>596</v>
    </nc>
  </rcc>
  <rcc rId="6783" sId="1">
    <oc r="A1439">
      <v>601</v>
    </oc>
    <nc r="A1439">
      <v>597</v>
    </nc>
  </rcc>
  <rcc rId="6784" sId="1">
    <oc r="A1440">
      <v>602</v>
    </oc>
    <nc r="A1440">
      <v>598</v>
    </nc>
  </rcc>
  <rcc rId="6785" sId="1">
    <oc r="A1441">
      <v>603</v>
    </oc>
    <nc r="A1441">
      <v>599</v>
    </nc>
  </rcc>
  <rcc rId="6786" sId="1">
    <oc r="A1442">
      <v>604</v>
    </oc>
    <nc r="A1442">
      <v>600</v>
    </nc>
  </rcc>
  <rcc rId="6787" sId="1">
    <oc r="A1443">
      <v>605</v>
    </oc>
    <nc r="A1443">
      <v>601</v>
    </nc>
  </rcc>
  <rcc rId="6788" sId="1">
    <oc r="A1444">
      <v>606</v>
    </oc>
    <nc r="A1444">
      <v>602</v>
    </nc>
  </rcc>
  <rcc rId="6789" sId="1">
    <oc r="A1445">
      <v>607</v>
    </oc>
    <nc r="A1445">
      <v>603</v>
    </nc>
  </rcc>
  <rcc rId="6790" sId="1">
    <oc r="A1446">
      <v>608</v>
    </oc>
    <nc r="A1446">
      <v>604</v>
    </nc>
  </rcc>
  <rcc rId="6791" sId="1">
    <oc r="A1447">
      <v>609</v>
    </oc>
    <nc r="A1447">
      <v>605</v>
    </nc>
  </rcc>
  <rcc rId="6792" sId="1">
    <oc r="A1448">
      <v>610</v>
    </oc>
    <nc r="A1448">
      <v>606</v>
    </nc>
  </rcc>
  <rcc rId="6793" sId="1">
    <oc r="A1449">
      <v>611</v>
    </oc>
    <nc r="A1449">
      <v>607</v>
    </nc>
  </rcc>
  <rcc rId="6794" sId="1">
    <oc r="A1450">
      <v>612</v>
    </oc>
    <nc r="A1450">
      <v>608</v>
    </nc>
  </rcc>
  <rcc rId="6795" sId="1">
    <oc r="A1451">
      <v>613</v>
    </oc>
    <nc r="A1451">
      <v>609</v>
    </nc>
  </rcc>
  <rcc rId="6796" sId="1">
    <oc r="A1452">
      <v>614</v>
    </oc>
    <nc r="A1452">
      <v>610</v>
    </nc>
  </rcc>
  <rcc rId="6797" sId="1">
    <oc r="A1453">
      <v>615</v>
    </oc>
    <nc r="A1453">
      <v>611</v>
    </nc>
  </rcc>
  <rcc rId="6798" sId="1">
    <oc r="A1454">
      <v>616</v>
    </oc>
    <nc r="A1454">
      <v>612</v>
    </nc>
  </rcc>
  <rcc rId="6799" sId="1">
    <oc r="A1455">
      <v>617</v>
    </oc>
    <nc r="A1455">
      <v>613</v>
    </nc>
  </rcc>
  <rcc rId="6800" sId="1">
    <oc r="A1458">
      <v>618</v>
    </oc>
    <nc r="A1458">
      <v>614</v>
    </nc>
  </rcc>
  <rcc rId="6801" sId="1">
    <oc r="A1459">
      <v>619</v>
    </oc>
    <nc r="A1459">
      <v>615</v>
    </nc>
  </rcc>
  <rcc rId="6802" sId="1">
    <oc r="A1460">
      <v>620</v>
    </oc>
    <nc r="A1460">
      <v>616</v>
    </nc>
  </rcc>
  <rcc rId="6803" sId="1">
    <oc r="A1461">
      <v>621</v>
    </oc>
    <nc r="A1461">
      <v>617</v>
    </nc>
  </rcc>
  <rcc rId="6804" sId="1">
    <oc r="A1462">
      <v>622</v>
    </oc>
    <nc r="A1462">
      <v>618</v>
    </nc>
  </rcc>
  <rcc rId="6805" sId="1">
    <oc r="A1463">
      <v>623</v>
    </oc>
    <nc r="A1463">
      <v>619</v>
    </nc>
  </rcc>
  <rcc rId="6806" sId="1">
    <oc r="A1464">
      <v>624</v>
    </oc>
    <nc r="A1464">
      <v>620</v>
    </nc>
  </rcc>
  <rcc rId="6807" sId="1">
    <oc r="A1465">
      <v>625</v>
    </oc>
    <nc r="A1465">
      <v>621</v>
    </nc>
  </rcc>
  <rcc rId="6808" sId="1">
    <oc r="A1466">
      <v>626</v>
    </oc>
    <nc r="A1466">
      <v>622</v>
    </nc>
  </rcc>
  <rcc rId="6809" sId="1">
    <oc r="A1467">
      <v>627</v>
    </oc>
    <nc r="A1467">
      <v>623</v>
    </nc>
  </rcc>
  <rcc rId="6810" sId="1">
    <oc r="A1470">
      <v>628</v>
    </oc>
    <nc r="A1470">
      <v>624</v>
    </nc>
  </rcc>
  <rcc rId="6811" sId="1">
    <oc r="A1471">
      <v>629</v>
    </oc>
    <nc r="A1471">
      <v>625</v>
    </nc>
  </rcc>
  <rcc rId="6812" sId="1">
    <oc r="A1472">
      <v>630</v>
    </oc>
    <nc r="A1472">
      <v>626</v>
    </nc>
  </rcc>
  <rcc rId="6813" sId="1">
    <oc r="A1473">
      <v>631</v>
    </oc>
    <nc r="A1473">
      <v>627</v>
    </nc>
  </rcc>
  <rcc rId="6814" sId="1">
    <oc r="A1474">
      <v>632</v>
    </oc>
    <nc r="A1474">
      <v>628</v>
    </nc>
  </rcc>
  <rcc rId="6815" sId="1">
    <oc r="A1475">
      <v>633</v>
    </oc>
    <nc r="A1475">
      <v>629</v>
    </nc>
  </rcc>
  <rcc rId="6816" sId="1">
    <oc r="A1476">
      <v>634</v>
    </oc>
    <nc r="A1476">
      <v>630</v>
    </nc>
  </rcc>
  <rcc rId="6817" sId="1">
    <oc r="A1477">
      <v>635</v>
    </oc>
    <nc r="A1477">
      <v>631</v>
    </nc>
  </rcc>
  <rcc rId="6818" sId="1">
    <oc r="A1478">
      <v>636</v>
    </oc>
    <nc r="A1478">
      <v>632</v>
    </nc>
  </rcc>
  <rcc rId="6819" sId="1">
    <oc r="A1479">
      <v>637</v>
    </oc>
    <nc r="A1479">
      <v>633</v>
    </nc>
  </rcc>
  <rcc rId="6820" sId="1">
    <oc r="A1480">
      <v>638</v>
    </oc>
    <nc r="A1480">
      <v>634</v>
    </nc>
  </rcc>
  <rcc rId="6821" sId="1">
    <oc r="A1481">
      <v>639</v>
    </oc>
    <nc r="A1481">
      <v>635</v>
    </nc>
  </rcc>
  <rcc rId="6822" sId="1">
    <oc r="A1482">
      <v>640</v>
    </oc>
    <nc r="A1482">
      <v>636</v>
    </nc>
  </rcc>
  <rcc rId="6823" sId="1">
    <oc r="A1483">
      <v>641</v>
    </oc>
    <nc r="A1483">
      <v>637</v>
    </nc>
  </rcc>
  <rcc rId="6824" sId="1">
    <oc r="A1484">
      <v>642</v>
    </oc>
    <nc r="A1484">
      <v>638</v>
    </nc>
  </rcc>
  <rcc rId="6825" sId="1">
    <oc r="A1485">
      <v>643</v>
    </oc>
    <nc r="A1485">
      <v>639</v>
    </nc>
  </rcc>
  <rcc rId="6826" sId="1">
    <oc r="A1486">
      <v>644</v>
    </oc>
    <nc r="A1486">
      <v>640</v>
    </nc>
  </rcc>
  <rcc rId="6827" sId="1">
    <oc r="A1487">
      <v>645</v>
    </oc>
    <nc r="A1487">
      <v>641</v>
    </nc>
  </rcc>
  <rcc rId="6828" sId="1">
    <oc r="A1488">
      <v>646</v>
    </oc>
    <nc r="A1488">
      <v>642</v>
    </nc>
  </rcc>
  <rcc rId="6829" sId="1">
    <oc r="A1489">
      <v>647</v>
    </oc>
    <nc r="A1489">
      <v>643</v>
    </nc>
  </rcc>
  <rcc rId="6830" sId="1">
    <oc r="A1490">
      <v>648</v>
    </oc>
    <nc r="A1490">
      <v>644</v>
    </nc>
  </rcc>
  <rcc rId="6831" sId="1">
    <oc r="A1491">
      <v>649</v>
    </oc>
    <nc r="A1491">
      <v>645</v>
    </nc>
  </rcc>
  <rcc rId="6832" sId="1">
    <oc r="A1492">
      <v>650</v>
    </oc>
    <nc r="A1492">
      <v>646</v>
    </nc>
  </rcc>
  <rcc rId="6833" sId="1">
    <oc r="A1493">
      <v>651</v>
    </oc>
    <nc r="A1493">
      <v>647</v>
    </nc>
  </rcc>
  <rcc rId="6834" sId="1">
    <oc r="A1494">
      <v>652</v>
    </oc>
    <nc r="A1494">
      <v>648</v>
    </nc>
  </rcc>
  <rcc rId="6835" sId="1">
    <oc r="A1495">
      <v>653</v>
    </oc>
    <nc r="A1495">
      <v>649</v>
    </nc>
  </rcc>
  <rcc rId="6836" sId="1">
    <oc r="A1496">
      <v>654</v>
    </oc>
    <nc r="A1496">
      <v>650</v>
    </nc>
  </rcc>
  <rcc rId="6837" sId="1">
    <oc r="A1497">
      <v>655</v>
    </oc>
    <nc r="A1497">
      <v>651</v>
    </nc>
  </rcc>
  <rcc rId="6838" sId="1">
    <oc r="A1498">
      <v>656</v>
    </oc>
    <nc r="A1498">
      <v>652</v>
    </nc>
  </rcc>
  <rcc rId="6839" sId="1">
    <oc r="A1499">
      <v>657</v>
    </oc>
    <nc r="A1499">
      <v>653</v>
    </nc>
  </rcc>
  <rcc rId="6840" sId="1">
    <oc r="A1500">
      <v>658</v>
    </oc>
    <nc r="A1500">
      <v>654</v>
    </nc>
  </rcc>
  <rcc rId="6841" sId="1">
    <oc r="A1501">
      <v>659</v>
    </oc>
    <nc r="A1501">
      <v>655</v>
    </nc>
  </rcc>
  <rcc rId="6842" sId="1">
    <oc r="A1502">
      <v>660</v>
    </oc>
    <nc r="A1502">
      <v>656</v>
    </nc>
  </rcc>
  <rcc rId="6843" sId="1">
    <oc r="A1503">
      <v>661</v>
    </oc>
    <nc r="A1503">
      <v>657</v>
    </nc>
  </rcc>
  <rcc rId="6844" sId="1">
    <oc r="A1504">
      <v>662</v>
    </oc>
    <nc r="A1504">
      <v>658</v>
    </nc>
  </rcc>
  <rcc rId="6845" sId="1">
    <oc r="A1505">
      <v>663</v>
    </oc>
    <nc r="A1505">
      <v>659</v>
    </nc>
  </rcc>
  <rcc rId="6846" sId="1">
    <oc r="A1506">
      <v>664</v>
    </oc>
    <nc r="A1506">
      <v>660</v>
    </nc>
  </rcc>
  <rcc rId="6847" sId="1">
    <oc r="A1507">
      <v>665</v>
    </oc>
    <nc r="A1507">
      <v>661</v>
    </nc>
  </rcc>
  <rcc rId="6848" sId="1">
    <oc r="A1508">
      <v>666</v>
    </oc>
    <nc r="A1508">
      <v>662</v>
    </nc>
  </rcc>
  <rcc rId="6849" sId="1">
    <oc r="A1509">
      <v>667</v>
    </oc>
    <nc r="A1509">
      <v>663</v>
    </nc>
  </rcc>
  <rcc rId="6850" sId="1">
    <oc r="A1510">
      <v>668</v>
    </oc>
    <nc r="A1510">
      <v>664</v>
    </nc>
  </rcc>
  <rcc rId="6851" sId="1">
    <oc r="A1511">
      <v>669</v>
    </oc>
    <nc r="A1511">
      <v>665</v>
    </nc>
  </rcc>
  <rcc rId="6852" sId="1">
    <oc r="A1512">
      <v>670</v>
    </oc>
    <nc r="A1512">
      <v>666</v>
    </nc>
  </rcc>
  <rcc rId="6853" sId="1">
    <oc r="A1513">
      <v>671</v>
    </oc>
    <nc r="A1513">
      <v>667</v>
    </nc>
  </rcc>
  <rcc rId="6854" sId="1">
    <oc r="A1514">
      <v>672</v>
    </oc>
    <nc r="A1514">
      <v>668</v>
    </nc>
  </rcc>
  <rcc rId="6855" sId="1">
    <oc r="A1515">
      <v>673</v>
    </oc>
    <nc r="A1515">
      <v>669</v>
    </nc>
  </rcc>
  <rcc rId="6856" sId="1">
    <oc r="A1516">
      <v>674</v>
    </oc>
    <nc r="A1516">
      <v>670</v>
    </nc>
  </rcc>
  <rcc rId="6857" sId="1">
    <oc r="A1517">
      <v>675</v>
    </oc>
    <nc r="A1517">
      <v>671</v>
    </nc>
  </rcc>
  <rcc rId="6858" sId="1">
    <oc r="A1518">
      <v>676</v>
    </oc>
    <nc r="A1518">
      <v>672</v>
    </nc>
  </rcc>
  <rcc rId="6859" sId="1">
    <oc r="A1519">
      <v>677</v>
    </oc>
    <nc r="A1519">
      <v>673</v>
    </nc>
  </rcc>
  <rcc rId="6860" sId="1">
    <oc r="A1520">
      <v>678</v>
    </oc>
    <nc r="A1520">
      <v>674</v>
    </nc>
  </rcc>
  <rcc rId="6861" sId="1">
    <oc r="A1521">
      <v>679</v>
    </oc>
    <nc r="A1521">
      <v>675</v>
    </nc>
  </rcc>
  <rcc rId="6862" sId="1">
    <oc r="A1522">
      <v>680</v>
    </oc>
    <nc r="A1522">
      <v>676</v>
    </nc>
  </rcc>
  <rcc rId="6863" sId="1">
    <oc r="A1523">
      <v>681</v>
    </oc>
    <nc r="A1523">
      <v>677</v>
    </nc>
  </rcc>
  <rcc rId="6864" sId="1">
    <oc r="A1524">
      <v>682</v>
    </oc>
    <nc r="A1524">
      <v>678</v>
    </nc>
  </rcc>
  <rcc rId="6865" sId="1">
    <oc r="A1525">
      <v>683</v>
    </oc>
    <nc r="A1525">
      <v>679</v>
    </nc>
  </rcc>
  <rcc rId="6866" sId="1">
    <oc r="A1526">
      <v>684</v>
    </oc>
    <nc r="A1526">
      <v>680</v>
    </nc>
  </rcc>
  <rcc rId="6867" sId="1">
    <oc r="A1527">
      <v>685</v>
    </oc>
    <nc r="A1527">
      <v>681</v>
    </nc>
  </rcc>
  <rcc rId="6868" sId="1">
    <oc r="A1528">
      <v>686</v>
    </oc>
    <nc r="A1528">
      <v>682</v>
    </nc>
  </rcc>
  <rcc rId="6869" sId="1">
    <oc r="A1529">
      <v>687</v>
    </oc>
    <nc r="A1529">
      <v>683</v>
    </nc>
  </rcc>
  <rcc rId="6870" sId="1">
    <oc r="A1530">
      <v>688</v>
    </oc>
    <nc r="A1530">
      <v>684</v>
    </nc>
  </rcc>
  <rcc rId="6871" sId="1">
    <oc r="A1531">
      <v>689</v>
    </oc>
    <nc r="A1531">
      <v>685</v>
    </nc>
  </rcc>
  <rcc rId="6872" sId="1">
    <oc r="A1532">
      <v>690</v>
    </oc>
    <nc r="A1532">
      <v>686</v>
    </nc>
  </rcc>
  <rcc rId="6873" sId="1">
    <oc r="A1533">
      <v>691</v>
    </oc>
    <nc r="A1533">
      <v>687</v>
    </nc>
  </rcc>
  <rcc rId="6874" sId="1">
    <oc r="A1534">
      <v>692</v>
    </oc>
    <nc r="A1534">
      <v>688</v>
    </nc>
  </rcc>
  <rcc rId="6875" sId="1">
    <oc r="A1535">
      <v>693</v>
    </oc>
    <nc r="A1535">
      <v>689</v>
    </nc>
  </rcc>
  <rcc rId="6876" sId="1">
    <oc r="A1536">
      <v>694</v>
    </oc>
    <nc r="A1536">
      <v>690</v>
    </nc>
  </rcc>
  <rcc rId="6877" sId="1">
    <oc r="A1537">
      <v>695</v>
    </oc>
    <nc r="A1537">
      <v>691</v>
    </nc>
  </rcc>
  <rcc rId="6878" sId="1">
    <oc r="A1538">
      <v>696</v>
    </oc>
    <nc r="A1538">
      <v>692</v>
    </nc>
  </rcc>
  <rcc rId="6879" sId="1">
    <oc r="A1539">
      <v>697</v>
    </oc>
    <nc r="A1539">
      <v>693</v>
    </nc>
  </rcc>
  <rcc rId="6880" sId="1">
    <oc r="A1540">
      <v>698</v>
    </oc>
    <nc r="A1540">
      <v>694</v>
    </nc>
  </rcc>
  <rcc rId="6881" sId="1">
    <oc r="A1541">
      <v>699</v>
    </oc>
    <nc r="A1541">
      <v>695</v>
    </nc>
  </rcc>
  <rcc rId="6882" sId="1">
    <oc r="A1542">
      <v>700</v>
    </oc>
    <nc r="A1542">
      <v>696</v>
    </nc>
  </rcc>
  <rcc rId="6883" sId="1">
    <oc r="A1543">
      <v>701</v>
    </oc>
    <nc r="A1543">
      <v>697</v>
    </nc>
  </rcc>
  <rcc rId="6884" sId="1">
    <oc r="A1544">
      <v>702</v>
    </oc>
    <nc r="A1544">
      <v>698</v>
    </nc>
  </rcc>
  <rcc rId="6885" sId="1">
    <oc r="A1545">
      <v>703</v>
    </oc>
    <nc r="A1545">
      <v>699</v>
    </nc>
  </rcc>
  <rcc rId="6886" sId="1">
    <oc r="A1546">
      <v>704</v>
    </oc>
    <nc r="A1546">
      <v>700</v>
    </nc>
  </rcc>
  <rcc rId="6887" sId="1">
    <oc r="A1547">
      <v>705</v>
    </oc>
    <nc r="A1547">
      <v>701</v>
    </nc>
  </rcc>
  <rcc rId="6888" sId="1">
    <oc r="A1548">
      <v>706</v>
    </oc>
    <nc r="A1548">
      <v>702</v>
    </nc>
  </rcc>
  <rcc rId="6889" sId="1" numFmtId="4">
    <oc r="A1551">
      <v>707</v>
    </oc>
    <nc r="A1551">
      <v>703</v>
    </nc>
  </rcc>
  <rcc rId="6890" sId="1" numFmtId="4">
    <oc r="A1552">
      <v>708</v>
    </oc>
    <nc r="A1552">
      <v>704</v>
    </nc>
  </rcc>
  <rcc rId="6891" sId="1" numFmtId="4">
    <oc r="A1553">
      <v>709</v>
    </oc>
    <nc r="A1553">
      <v>705</v>
    </nc>
  </rcc>
  <rcc rId="6892" sId="1" numFmtId="4">
    <oc r="A1554">
      <v>710</v>
    </oc>
    <nc r="A1554">
      <v>706</v>
    </nc>
  </rcc>
  <rcc rId="6893" sId="1" numFmtId="4">
    <oc r="A1555">
      <v>711</v>
    </oc>
    <nc r="A1555">
      <v>707</v>
    </nc>
  </rcc>
  <rcc rId="6894" sId="1" numFmtId="4">
    <oc r="A1556">
      <v>712</v>
    </oc>
    <nc r="A1556">
      <v>708</v>
    </nc>
  </rcc>
  <rcc rId="6895" sId="1" numFmtId="4">
    <oc r="A1557">
      <v>713</v>
    </oc>
    <nc r="A1557">
      <v>709</v>
    </nc>
  </rcc>
  <rcc rId="6896" sId="1" numFmtId="4">
    <oc r="A1558">
      <v>714</v>
    </oc>
    <nc r="A1558">
      <v>710</v>
    </nc>
  </rcc>
  <rcc rId="6897" sId="1" numFmtId="4">
    <oc r="A1559">
      <v>715</v>
    </oc>
    <nc r="A1559">
      <v>711</v>
    </nc>
  </rcc>
  <rcc rId="6898" sId="1" numFmtId="4">
    <oc r="A1560">
      <v>716</v>
    </oc>
    <nc r="A1560">
      <v>712</v>
    </nc>
  </rcc>
  <rcc rId="6899" sId="1" numFmtId="4">
    <oc r="A1561">
      <v>717</v>
    </oc>
    <nc r="A1561">
      <v>713</v>
    </nc>
  </rcc>
  <rcc rId="6900" sId="1" numFmtId="4">
    <oc r="A1562">
      <v>718</v>
    </oc>
    <nc r="A1562">
      <v>714</v>
    </nc>
  </rcc>
  <rcc rId="6901" sId="1" numFmtId="4">
    <oc r="A1563">
      <v>719</v>
    </oc>
    <nc r="A1563">
      <v>715</v>
    </nc>
  </rcc>
  <rcc rId="6902" sId="1" numFmtId="4">
    <oc r="A1564">
      <v>720</v>
    </oc>
    <nc r="A1564">
      <v>716</v>
    </nc>
  </rcc>
  <rcc rId="6903" sId="1" numFmtId="4">
    <oc r="A1565">
      <v>721</v>
    </oc>
    <nc r="A1565">
      <v>717</v>
    </nc>
  </rcc>
  <rcc rId="6904" sId="1" numFmtId="4">
    <oc r="A1566">
      <v>722</v>
    </oc>
    <nc r="A1566">
      <v>718</v>
    </nc>
  </rcc>
  <rcc rId="6905" sId="1" numFmtId="4">
    <oc r="A1567">
      <v>723</v>
    </oc>
    <nc r="A1567">
      <v>719</v>
    </nc>
  </rcc>
  <rcc rId="6906" sId="1" numFmtId="4">
    <oc r="A1568">
      <v>724</v>
    </oc>
    <nc r="A1568">
      <v>720</v>
    </nc>
  </rcc>
  <rcc rId="6907" sId="1" numFmtId="4">
    <oc r="A1569">
      <v>725</v>
    </oc>
    <nc r="A1569">
      <v>721</v>
    </nc>
  </rcc>
  <rcc rId="6908" sId="1" numFmtId="4">
    <oc r="A1570">
      <v>726</v>
    </oc>
    <nc r="A1570">
      <v>722</v>
    </nc>
  </rcc>
  <rcc rId="6909" sId="1" numFmtId="4">
    <oc r="A1571">
      <v>727</v>
    </oc>
    <nc r="A1571">
      <v>723</v>
    </nc>
  </rcc>
  <rcc rId="6910" sId="1" numFmtId="4">
    <oc r="A1572">
      <v>728</v>
    </oc>
    <nc r="A1572">
      <v>724</v>
    </nc>
  </rcc>
  <rcc rId="6911" sId="1" numFmtId="4">
    <oc r="A1573">
      <v>729</v>
    </oc>
    <nc r="A1573">
      <v>725</v>
    </nc>
  </rcc>
  <rcc rId="6912" sId="1" numFmtId="4">
    <oc r="A1574">
      <v>730</v>
    </oc>
    <nc r="A1574">
      <v>726</v>
    </nc>
  </rcc>
  <rcc rId="6913" sId="1" numFmtId="4">
    <oc r="A1575">
      <v>731</v>
    </oc>
    <nc r="A1575">
      <v>727</v>
    </nc>
  </rcc>
  <rcc rId="6914" sId="1" numFmtId="4">
    <oc r="A1576">
      <v>732</v>
    </oc>
    <nc r="A1576">
      <v>728</v>
    </nc>
  </rcc>
  <rcc rId="6915" sId="1" numFmtId="4">
    <oc r="A1577">
      <v>733</v>
    </oc>
    <nc r="A1577">
      <v>729</v>
    </nc>
  </rcc>
  <rcc rId="6916" sId="2">
    <nc r="E126" t="inlineStr">
      <is>
        <t>пгт. Коммунистический, ул. Обская, д. 16</t>
      </is>
    </nc>
  </rcc>
  <rcc rId="6917" sId="2">
    <nc r="F126">
      <v>2859403.39</v>
    </nc>
  </rcc>
  <rcc rId="6918" sId="2">
    <nc r="E127" t="inlineStr">
      <is>
        <t>пгт. Коммунистический, ул. Обская, д. 39</t>
      </is>
    </nc>
  </rcc>
  <rcc rId="6919" sId="2">
    <nc r="F127">
      <v>3145405.23</v>
    </nc>
  </rcc>
  <rcc rId="6920" sId="2">
    <nc r="E128" t="inlineStr">
      <is>
        <t>пгт. Коммунистический, ул. Тюменская, д. 4</t>
      </is>
    </nc>
  </rcc>
  <rcc rId="6921" sId="2">
    <nc r="F128">
      <v>3322912.44</v>
    </nc>
  </rcc>
  <rcc rId="6922" sId="2">
    <nc r="E129" t="inlineStr">
      <is>
        <t>пгт. Коммунистический, ул. Тюменская, д. 8</t>
      </is>
    </nc>
  </rcc>
  <rcc rId="6923" sId="2">
    <nc r="F129">
      <v>2417309.84</v>
    </nc>
  </rcc>
  <rcc rId="6924" sId="2">
    <nc r="D126" t="inlineStr">
      <is>
        <t>Советский район</t>
      </is>
    </nc>
  </rcc>
  <rcc rId="6925" sId="2">
    <nc r="D127" t="inlineStr">
      <is>
        <t>Советский район</t>
      </is>
    </nc>
  </rcc>
  <rcc rId="6926" sId="2">
    <nc r="D128" t="inlineStr">
      <is>
        <t>Советский район</t>
      </is>
    </nc>
  </rcc>
  <rcc rId="6927" sId="2">
    <nc r="D129" t="inlineStr">
      <is>
        <t>Советский район</t>
      </is>
    </nc>
  </rcc>
  <rcc rId="6928" sId="2" odxf="1" dxf="1">
    <nc r="B126" t="inlineStr">
      <is>
        <t>-</t>
      </is>
    </nc>
    <ndxf>
      <alignment vertical="center"/>
    </ndxf>
  </rcc>
  <rcc rId="6929" sId="2" odxf="1" dxf="1">
    <nc r="B127" t="inlineStr">
      <is>
        <t>-</t>
      </is>
    </nc>
    <ndxf>
      <alignment vertical="center"/>
    </ndxf>
  </rcc>
  <rcc rId="6930" sId="2" odxf="1" dxf="1">
    <nc r="B128" t="inlineStr">
      <is>
        <t>-</t>
      </is>
    </nc>
    <ndxf>
      <alignment vertical="center"/>
    </ndxf>
  </rcc>
  <rcc rId="6931" sId="2" odxf="1" dxf="1">
    <nc r="B129" t="inlineStr">
      <is>
        <t>-</t>
      </is>
    </nc>
    <ndxf>
      <alignment vertical="center"/>
    </ndxf>
  </rcc>
  <rcc rId="6932" sId="2">
    <nc r="C126">
      <v>2022</v>
    </nc>
  </rcc>
  <rcc rId="6933" sId="2">
    <nc r="C127">
      <v>2022</v>
    </nc>
  </rcc>
  <rcc rId="6934" sId="2">
    <nc r="C128">
      <v>2022</v>
    </nc>
  </rcc>
  <rcc rId="6935" sId="2">
    <nc r="C129">
      <v>2022</v>
    </nc>
  </rcc>
  <rcc rId="6936" sId="2">
    <nc r="G126" t="inlineStr">
      <is>
        <t>МКД исключен из ДПКР (превышение стоимости ККР)</t>
      </is>
    </nc>
  </rcc>
  <rcc rId="6937" sId="2">
    <nc r="G127" t="inlineStr">
      <is>
        <t>МКД исключен из ДПКР (превышение стоимости ККР)</t>
      </is>
    </nc>
  </rcc>
  <rcc rId="6938" sId="2">
    <nc r="G128" t="inlineStr">
      <is>
        <t>МКД исключен из ДПКР (превышение стоимости ККР)</t>
      </is>
    </nc>
  </rcc>
  <rcc rId="6939" sId="2">
    <nc r="G129" t="inlineStr">
      <is>
        <t>МКД исключен из ДПКР (превышение стоимости ККР)</t>
      </is>
    </nc>
  </rcc>
  <rcv guid="{A299C84D-C097-439E-954D-685D90CA46C9}" action="delete"/>
  <rdn rId="0" localSheetId="1" customView="1" name="Z_A299C84D_C097_439E_954D_685D90CA46C9_.wvu.FilterData" hidden="1" oldHidden="1">
    <formula>'2020-2022'!$A$7:$T$7</formula>
    <oldFormula>'2020-2022'!$A$7:$T$7</oldFormula>
  </rdn>
  <rdn rId="0" localSheetId="2" customView="1" name="Z_A299C84D_C097_439E_954D_685D90CA46C9_.wvu.FilterData" hidden="1" oldHidden="1">
    <formula>Примечания!$A$2:$G$122</formula>
    <oldFormula>Примечания!$A$2:$G$122</oldFormula>
  </rdn>
  <rcv guid="{A299C84D-C097-439E-954D-685D90CA46C9}" action="add"/>
</revisions>
</file>

<file path=xl/revisions/revisionLog2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942" sId="1" ref="A1980:XFD1980" action="deleteRow">
    <rfmt sheetId="1" xfDxf="1" sqref="A1980:XFD1980" start="0" length="0">
      <dxf>
        <font>
          <color auto="1"/>
        </font>
      </dxf>
    </rfmt>
    <rcc rId="0" sId="1" dxf="1">
      <nc r="A1980">
        <v>369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0" t="inlineStr">
        <is>
          <t>пгт. Коммунистический, ул. Обская, д. 16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0">
        <f>ROUND(SUM(D1980+E1980+F1980+G1980+H1980+I1980+J1980+K1980+M1980+O1980+P1980+Q1980+R1980+S1980),2)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0">
        <f>ROUND((F1980+G1980+H1980+I1980+J1980+K1980+M1980+O1980+P1980+Q1980+R1980+S1980)*0.0214,2)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8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980">
        <v>2799494.21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3" sId="1" ref="A1980:XFD1980" action="deleteRow">
    <rfmt sheetId="1" xfDxf="1" sqref="A1980:XFD1980" start="0" length="0">
      <dxf>
        <font>
          <color auto="1"/>
        </font>
      </dxf>
    </rfmt>
    <rcc rId="0" sId="1" dxf="1">
      <nc r="A1980">
        <v>370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0" t="inlineStr">
        <is>
          <t>пгт. Коммунистический, ул. Обская, д. 39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0">
        <f>ROUND(SUM(D1980+E1980+F1980+G1980+H1980+I1980+J1980+K1980+M1980+O1980+P1980+Q1980+R1980+S1980),2)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0">
        <f>ROUND((F1980+G1980+H1980+I1980+J1980+K1980+M1980+O1980+P1980+Q1980+R1980+S1980)*0.0214,2)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980">
        <v>344616.58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80">
        <v>1506503.13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980">
        <v>460972.93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80">
        <v>569118.26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8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980">
        <v>198292.95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944" sId="1" ref="A1980:XFD1980" action="deleteRow">
    <rfmt sheetId="1" xfDxf="1" sqref="A1980:XFD1980" start="0" length="0">
      <dxf>
        <font>
          <color auto="1"/>
        </font>
      </dxf>
    </rfmt>
    <rcc rId="0" sId="1" dxf="1">
      <nc r="A1980">
        <v>371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0" t="inlineStr">
        <is>
          <t>пгт. Коммунистический, ул. Тюменская, д. 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0">
        <f>ROUND(SUM(D1980+E1980+F1980+G1980+H1980+I1980+J1980+K1980+M1980+O1980+P1980+Q1980+R1980+S1980),2)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0">
        <f>ROUND((F1980+G1980+H1980+I1980+J1980+K1980+M1980+O1980+P1980+Q1980+R1980+S1980)*0.0214,2)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980">
        <v>506836.51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8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980">
        <v>2746455.48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5" sId="1" ref="A1980:XFD1980" action="deleteRow">
    <undo index="0" exp="area" dr="S1972:S1980" r="S1981" sId="1"/>
    <undo index="0" exp="area" dr="R1972:R1980" r="R1981" sId="1"/>
    <undo index="0" exp="area" dr="Q1972:Q1980" r="Q1981" sId="1"/>
    <undo index="0" exp="area" dr="P1972:P1980" r="P1981" sId="1"/>
    <undo index="0" exp="area" dr="O1972:O1980" r="O1981" sId="1"/>
    <undo index="0" exp="area" dr="M1972:M1980" r="M1981" sId="1"/>
    <undo index="0" exp="area" dr="L1972:L1980" r="L1981" sId="1"/>
    <undo index="0" exp="area" dr="K1972:K1980" r="K1981" sId="1"/>
    <undo index="0" exp="area" dr="J1972:J1980" r="J1981" sId="1"/>
    <undo index="0" exp="area" dr="I1972:I1980" r="I1981" sId="1"/>
    <undo index="0" exp="area" dr="H1972:H1980" r="H1981" sId="1"/>
    <undo index="0" exp="area" dr="G1972:G1980" r="G1981" sId="1"/>
    <undo index="0" exp="area" dr="F1972:F1980" r="F1981" sId="1"/>
    <undo index="0" exp="area" dr="E1972:E1980" r="E1981" sId="1"/>
    <undo index="0" exp="area" dr="D1972:D1980" r="D1981" sId="1"/>
    <rfmt sheetId="1" xfDxf="1" sqref="A1980:XFD1980" start="0" length="0">
      <dxf>
        <font>
          <color auto="1"/>
        </font>
      </dxf>
    </rfmt>
    <rcc rId="0" sId="1" dxf="1">
      <nc r="A1980">
        <v>372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0" t="inlineStr">
        <is>
          <t>пгт. Коммунистический, ул. Тюменская, д. 8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0">
        <f>ROUND(SUM(D1980+E1980+F1980+G1980+H1980+I1980+J1980+K1980+M1980+O1980+P1980+Q1980+R1980+S1980),2)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0">
        <f>ROUND((F1980+G1980+H1980+I1980+J1980+K1980+M1980+O1980+P1980+Q1980+R1980+S1980)*0.0214,2)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8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980">
        <v>2366663.25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946" sId="1">
    <oc r="A1982">
      <v>373</v>
    </oc>
    <nc r="A1982">
      <v>369</v>
    </nc>
  </rcc>
  <rcc rId="6947" sId="1">
    <oc r="A1983">
      <v>374</v>
    </oc>
    <nc r="A1983">
      <v>370</v>
    </nc>
  </rcc>
  <rcc rId="6948" sId="1">
    <oc r="A1984">
      <v>375</v>
    </oc>
    <nc r="A1984">
      <v>371</v>
    </nc>
  </rcc>
  <rcc rId="6949" sId="1">
    <oc r="A1985">
      <v>376</v>
    </oc>
    <nc r="A1985">
      <v>372</v>
    </nc>
  </rcc>
  <rcc rId="6950" sId="1">
    <oc r="A1986">
      <v>377</v>
    </oc>
    <nc r="A1986">
      <v>373</v>
    </nc>
  </rcc>
  <rcc rId="6951" sId="1">
    <oc r="A1987">
      <v>378</v>
    </oc>
    <nc r="A1987">
      <v>374</v>
    </nc>
  </rcc>
  <rcc rId="6952" sId="1">
    <oc r="A1988">
      <v>379</v>
    </oc>
    <nc r="A1988">
      <v>375</v>
    </nc>
  </rcc>
  <rcc rId="6953" sId="1">
    <oc r="A1989">
      <v>380</v>
    </oc>
    <nc r="A1989">
      <v>376</v>
    </nc>
  </rcc>
  <rcc rId="6954" sId="1">
    <oc r="A1990">
      <v>381</v>
    </oc>
    <nc r="A1990">
      <v>377</v>
    </nc>
  </rcc>
  <rcc rId="6955" sId="1">
    <oc r="A1991">
      <v>382</v>
    </oc>
    <nc r="A1991">
      <v>378</v>
    </nc>
  </rcc>
  <rcc rId="6956" sId="1">
    <oc r="A1992">
      <v>383</v>
    </oc>
    <nc r="A1992">
      <v>379</v>
    </nc>
  </rcc>
  <rcc rId="6957" sId="1">
    <oc r="A1993">
      <v>384</v>
    </oc>
    <nc r="A1993">
      <v>380</v>
    </nc>
  </rcc>
  <rcc rId="6958" sId="1">
    <oc r="A1994">
      <v>385</v>
    </oc>
    <nc r="A1994">
      <v>381</v>
    </nc>
  </rcc>
  <rcc rId="6959" sId="1">
    <oc r="A1995">
      <v>386</v>
    </oc>
    <nc r="A1995">
      <v>382</v>
    </nc>
  </rcc>
  <rcc rId="6960" sId="1">
    <oc r="A1996">
      <v>387</v>
    </oc>
    <nc r="A1996">
      <v>383</v>
    </nc>
  </rcc>
  <rcc rId="6961" sId="1">
    <oc r="A1997">
      <v>388</v>
    </oc>
    <nc r="A1997">
      <v>384</v>
    </nc>
  </rcc>
  <rcc rId="6962" sId="1">
    <oc r="A1998">
      <v>389</v>
    </oc>
    <nc r="A1998">
      <v>385</v>
    </nc>
  </rcc>
  <rcc rId="6963" sId="1">
    <oc r="A1999">
      <v>390</v>
    </oc>
    <nc r="A1999">
      <v>386</v>
    </nc>
  </rcc>
  <rcc rId="6964" sId="1">
    <oc r="A2000">
      <v>391</v>
    </oc>
    <nc r="A2000">
      <v>387</v>
    </nc>
  </rcc>
  <rcc rId="6965" sId="1">
    <oc r="A2001">
      <v>392</v>
    </oc>
    <nc r="A2001">
      <v>388</v>
    </nc>
  </rcc>
  <rcc rId="6966" sId="1">
    <oc r="A2002">
      <v>393</v>
    </oc>
    <nc r="A2002">
      <v>389</v>
    </nc>
  </rcc>
  <rcc rId="6967" sId="1">
    <oc r="A2003">
      <v>394</v>
    </oc>
    <nc r="A2003">
      <v>390</v>
    </nc>
  </rcc>
  <rcc rId="6968" sId="1">
    <oc r="A2004">
      <v>395</v>
    </oc>
    <nc r="A2004">
      <v>391</v>
    </nc>
  </rcc>
  <rcc rId="6969" sId="1">
    <oc r="A2005">
      <v>396</v>
    </oc>
    <nc r="A2005">
      <v>392</v>
    </nc>
  </rcc>
  <rcc rId="6970" sId="1">
    <oc r="A2006">
      <v>397</v>
    </oc>
    <nc r="A2006">
      <v>393</v>
    </nc>
  </rcc>
  <rcc rId="6971" sId="1">
    <oc r="A2007">
      <v>398</v>
    </oc>
    <nc r="A2007">
      <v>394</v>
    </nc>
  </rcc>
  <rcc rId="6972" sId="1">
    <oc r="A2008">
      <v>399</v>
    </oc>
    <nc r="A2008">
      <v>395</v>
    </nc>
  </rcc>
  <rcc rId="6973" sId="1">
    <oc r="A2009">
      <v>400</v>
    </oc>
    <nc r="A2009">
      <v>396</v>
    </nc>
  </rcc>
  <rcc rId="6974" sId="1">
    <oc r="A2010">
      <v>401</v>
    </oc>
    <nc r="A2010">
      <v>397</v>
    </nc>
  </rcc>
  <rcc rId="6975" sId="1">
    <oc r="A2011">
      <v>402</v>
    </oc>
    <nc r="A2011">
      <v>398</v>
    </nc>
  </rcc>
  <rcc rId="6976" sId="1">
    <oc r="A2012">
      <v>403</v>
    </oc>
    <nc r="A2012">
      <v>399</v>
    </nc>
  </rcc>
  <rcc rId="6977" sId="1">
    <oc r="A2013">
      <v>404</v>
    </oc>
    <nc r="A2013">
      <v>400</v>
    </nc>
  </rcc>
  <rcc rId="6978" sId="1">
    <oc r="A2014">
      <v>405</v>
    </oc>
    <nc r="A2014">
      <v>401</v>
    </nc>
  </rcc>
  <rcc rId="6979" sId="1">
    <oc r="A2015">
      <v>406</v>
    </oc>
    <nc r="A2015">
      <v>402</v>
    </nc>
  </rcc>
  <rcc rId="6980" sId="1">
    <oc r="A2016">
      <v>407</v>
    </oc>
    <nc r="A2016">
      <v>403</v>
    </nc>
  </rcc>
  <rcc rId="6981" sId="1">
    <oc r="A2017">
      <v>408</v>
    </oc>
    <nc r="A2017">
      <v>404</v>
    </nc>
  </rcc>
  <rcc rId="6982" sId="1">
    <oc r="A2018">
      <v>409</v>
    </oc>
    <nc r="A2018">
      <v>405</v>
    </nc>
  </rcc>
  <rcc rId="6983" sId="1">
    <oc r="A2019">
      <v>410</v>
    </oc>
    <nc r="A2019">
      <v>406</v>
    </nc>
  </rcc>
  <rcc rId="6984" sId="1">
    <oc r="A2020">
      <v>411</v>
    </oc>
    <nc r="A2020">
      <v>407</v>
    </nc>
  </rcc>
  <rcc rId="6985" sId="1">
    <oc r="A2021">
      <v>412</v>
    </oc>
    <nc r="A2021">
      <v>408</v>
    </nc>
  </rcc>
  <rcc rId="6986" sId="1">
    <oc r="A2022">
      <v>413</v>
    </oc>
    <nc r="A2022">
      <v>409</v>
    </nc>
  </rcc>
  <rcc rId="6987" sId="1">
    <oc r="A2023">
      <v>414</v>
    </oc>
    <nc r="A2023">
      <v>410</v>
    </nc>
  </rcc>
  <rcc rId="6988" sId="1">
    <oc r="A2024">
      <v>415</v>
    </oc>
    <nc r="A2024">
      <v>411</v>
    </nc>
  </rcc>
  <rcc rId="6989" sId="1">
    <oc r="A2025">
      <v>416</v>
    </oc>
    <nc r="A2025">
      <v>412</v>
    </nc>
  </rcc>
  <rcc rId="6990" sId="1">
    <oc r="A2026">
      <v>417</v>
    </oc>
    <nc r="A2026">
      <v>413</v>
    </nc>
  </rcc>
  <rcc rId="6991" sId="1">
    <oc r="A2027">
      <v>418</v>
    </oc>
    <nc r="A2027">
      <v>414</v>
    </nc>
  </rcc>
  <rcc rId="6992" sId="1">
    <oc r="A2028">
      <v>419</v>
    </oc>
    <nc r="A2028">
      <v>415</v>
    </nc>
  </rcc>
  <rcc rId="6993" sId="1">
    <oc r="A2029">
      <v>420</v>
    </oc>
    <nc r="A2029">
      <v>416</v>
    </nc>
  </rcc>
  <rcc rId="6994" sId="1">
    <oc r="A2030">
      <v>421</v>
    </oc>
    <nc r="A2030">
      <v>417</v>
    </nc>
  </rcc>
  <rcc rId="6995" sId="1">
    <oc r="A2033">
      <v>422</v>
    </oc>
    <nc r="A2033">
      <v>418</v>
    </nc>
  </rcc>
  <rcc rId="6996" sId="1">
    <oc r="A2034">
      <v>423</v>
    </oc>
    <nc r="A2034">
      <v>419</v>
    </nc>
  </rcc>
  <rcc rId="6997" sId="1">
    <oc r="A2035">
      <v>424</v>
    </oc>
    <nc r="A2035">
      <v>420</v>
    </nc>
  </rcc>
  <rcc rId="6998" sId="1">
    <oc r="A2036">
      <v>425</v>
    </oc>
    <nc r="A2036">
      <v>421</v>
    </nc>
  </rcc>
  <rcc rId="6999" sId="1">
    <oc r="A2037">
      <v>426</v>
    </oc>
    <nc r="A2037">
      <v>422</v>
    </nc>
  </rcc>
  <rcc rId="7000" sId="1">
    <oc r="A2038">
      <v>427</v>
    </oc>
    <nc r="A2038">
      <v>423</v>
    </nc>
  </rcc>
  <rcc rId="7001" sId="1">
    <oc r="A2039">
      <v>428</v>
    </oc>
    <nc r="A2039">
      <v>424</v>
    </nc>
  </rcc>
  <rcc rId="7002" sId="1">
    <oc r="A2040">
      <v>429</v>
    </oc>
    <nc r="A2040">
      <v>425</v>
    </nc>
  </rcc>
  <rcc rId="7003" sId="1">
    <oc r="A2043">
      <v>430</v>
    </oc>
    <nc r="A2043">
      <v>426</v>
    </nc>
  </rcc>
  <rcc rId="7004" sId="1">
    <oc r="A2044">
      <v>431</v>
    </oc>
    <nc r="A2044">
      <v>427</v>
    </nc>
  </rcc>
  <rcc rId="7005" sId="1">
    <oc r="A2045">
      <v>432</v>
    </oc>
    <nc r="A2045">
      <v>428</v>
    </nc>
  </rcc>
  <rcc rId="7006" sId="1">
    <oc r="A2046">
      <v>433</v>
    </oc>
    <nc r="A2046">
      <v>429</v>
    </nc>
  </rcc>
  <rcc rId="7007" sId="1">
    <oc r="A2047">
      <v>434</v>
    </oc>
    <nc r="A2047">
      <v>430</v>
    </nc>
  </rcc>
  <rcc rId="7008" sId="1">
    <oc r="A2048">
      <v>435</v>
    </oc>
    <nc r="A2048">
      <v>431</v>
    </nc>
  </rcc>
  <rcc rId="7009" sId="1">
    <oc r="A2049">
      <v>436</v>
    </oc>
    <nc r="A2049">
      <v>432</v>
    </nc>
  </rcc>
  <rcc rId="7010" sId="1">
    <oc r="A2050">
      <v>437</v>
    </oc>
    <nc r="A2050">
      <v>433</v>
    </nc>
  </rcc>
  <rcc rId="7011" sId="1">
    <oc r="A2051">
      <v>438</v>
    </oc>
    <nc r="A2051">
      <v>434</v>
    </nc>
  </rcc>
  <rcc rId="7012" sId="1">
    <oc r="A2052">
      <v>439</v>
    </oc>
    <nc r="A2052">
      <v>435</v>
    </nc>
  </rcc>
  <rcc rId="7013" sId="1">
    <oc r="A2053">
      <v>440</v>
    </oc>
    <nc r="A2053">
      <v>436</v>
    </nc>
  </rcc>
  <rcc rId="7014" sId="1">
    <oc r="A2054">
      <v>441</v>
    </oc>
    <nc r="A2054">
      <v>437</v>
    </nc>
  </rcc>
  <rcc rId="7015" sId="1">
    <oc r="A2055">
      <v>442</v>
    </oc>
    <nc r="A2055">
      <v>438</v>
    </nc>
  </rcc>
  <rcc rId="7016" sId="1">
    <oc r="A2056">
      <v>443</v>
    </oc>
    <nc r="A2056">
      <v>439</v>
    </nc>
  </rcc>
  <rcc rId="7017" sId="1">
    <oc r="A2057">
      <v>444</v>
    </oc>
    <nc r="A2057">
      <v>440</v>
    </nc>
  </rcc>
  <rcc rId="7018" sId="1">
    <oc r="A2058">
      <v>445</v>
    </oc>
    <nc r="A2058">
      <v>441</v>
    </nc>
  </rcc>
  <rcc rId="7019" sId="1">
    <oc r="A2059">
      <v>446</v>
    </oc>
    <nc r="A2059">
      <v>442</v>
    </nc>
  </rcc>
  <rcc rId="7020" sId="1">
    <oc r="A2060">
      <v>447</v>
    </oc>
    <nc r="A2060">
      <v>443</v>
    </nc>
  </rcc>
  <rcc rId="7021" sId="1">
    <oc r="A2061">
      <v>448</v>
    </oc>
    <nc r="A2061">
      <v>444</v>
    </nc>
  </rcc>
  <rcc rId="7022" sId="1">
    <oc r="A2062">
      <v>449</v>
    </oc>
    <nc r="A2062">
      <v>445</v>
    </nc>
  </rcc>
  <rcc rId="7023" sId="1">
    <oc r="A2063">
      <v>450</v>
    </oc>
    <nc r="A2063">
      <v>446</v>
    </nc>
  </rcc>
  <rcc rId="7024" sId="1">
    <oc r="A2064">
      <v>451</v>
    </oc>
    <nc r="A2064">
      <v>447</v>
    </nc>
  </rcc>
  <rcc rId="7025" sId="1">
    <oc r="A2065">
      <v>452</v>
    </oc>
    <nc r="A2065">
      <v>448</v>
    </nc>
  </rcc>
  <rcc rId="7026" sId="1">
    <oc r="A2066">
      <v>453</v>
    </oc>
    <nc r="A2066">
      <v>449</v>
    </nc>
  </rcc>
  <rcc rId="7027" sId="1">
    <oc r="A2067">
      <v>454</v>
    </oc>
    <nc r="A2067">
      <v>450</v>
    </nc>
  </rcc>
  <rcc rId="7028" sId="1">
    <oc r="A2068">
      <v>455</v>
    </oc>
    <nc r="A2068">
      <v>451</v>
    </nc>
  </rcc>
  <rcc rId="7029" sId="1">
    <oc r="A2069">
      <v>456</v>
    </oc>
    <nc r="A2069">
      <v>452</v>
    </nc>
  </rcc>
  <rcc rId="7030" sId="1">
    <oc r="A2070">
      <v>457</v>
    </oc>
    <nc r="A2070">
      <v>453</v>
    </nc>
  </rcc>
  <rcc rId="7031" sId="1">
    <oc r="A2071">
      <v>458</v>
    </oc>
    <nc r="A2071">
      <v>454</v>
    </nc>
  </rcc>
  <rcc rId="7032" sId="1">
    <oc r="A2072">
      <v>459</v>
    </oc>
    <nc r="A2072">
      <v>455</v>
    </nc>
  </rcc>
  <rcc rId="7033" sId="1">
    <oc r="A2073">
      <v>460</v>
    </oc>
    <nc r="A2073">
      <v>456</v>
    </nc>
  </rcc>
  <rcc rId="7034" sId="1">
    <oc r="A2074">
      <v>461</v>
    </oc>
    <nc r="A2074">
      <v>457</v>
    </nc>
  </rcc>
  <rcc rId="7035" sId="1">
    <oc r="A2075">
      <v>462</v>
    </oc>
    <nc r="A2075">
      <v>458</v>
    </nc>
  </rcc>
  <rcc rId="7036" sId="1">
    <oc r="A2076">
      <v>463</v>
    </oc>
    <nc r="A2076">
      <v>459</v>
    </nc>
  </rcc>
  <rcc rId="7037" sId="1">
    <oc r="A2077">
      <v>464</v>
    </oc>
    <nc r="A2077">
      <v>460</v>
    </nc>
  </rcc>
  <rcc rId="7038" sId="1">
    <oc r="A2078">
      <v>465</v>
    </oc>
    <nc r="A2078">
      <v>461</v>
    </nc>
  </rcc>
  <rcc rId="7039" sId="1">
    <oc r="A2079">
      <v>466</v>
    </oc>
    <nc r="A2079">
      <v>462</v>
    </nc>
  </rcc>
  <rcc rId="7040" sId="1">
    <oc r="A2080">
      <v>467</v>
    </oc>
    <nc r="A2080">
      <v>463</v>
    </nc>
  </rcc>
  <rcc rId="7041" sId="1">
    <oc r="A2081">
      <v>468</v>
    </oc>
    <nc r="A2081">
      <v>464</v>
    </nc>
  </rcc>
  <rcc rId="7042" sId="1">
    <oc r="A2082">
      <v>469</v>
    </oc>
    <nc r="A2082">
      <v>465</v>
    </nc>
  </rcc>
  <rcc rId="7043" sId="1">
    <oc r="A2083">
      <v>470</v>
    </oc>
    <nc r="A2083">
      <v>466</v>
    </nc>
  </rcc>
  <rcc rId="7044" sId="1">
    <oc r="A2084">
      <v>471</v>
    </oc>
    <nc r="A2084">
      <v>467</v>
    </nc>
  </rcc>
  <rcc rId="7045" sId="1">
    <oc r="A2085">
      <v>472</v>
    </oc>
    <nc r="A2085">
      <v>468</v>
    </nc>
  </rcc>
  <rcc rId="7046" sId="1">
    <oc r="A2086">
      <v>473</v>
    </oc>
    <nc r="A2086">
      <v>469</v>
    </nc>
  </rcc>
  <rcc rId="7047" sId="1">
    <oc r="A2087">
      <v>474</v>
    </oc>
    <nc r="A2087">
      <v>470</v>
    </nc>
  </rcc>
  <rcc rId="7048" sId="1">
    <oc r="A2088">
      <v>475</v>
    </oc>
    <nc r="A2088">
      <v>471</v>
    </nc>
  </rcc>
  <rcc rId="7049" sId="1">
    <oc r="A2091">
      <v>476</v>
    </oc>
    <nc r="A2091">
      <v>472</v>
    </nc>
  </rcc>
  <rcc rId="7050" sId="1">
    <oc r="A2092">
      <v>477</v>
    </oc>
    <nc r="A2092">
      <v>473</v>
    </nc>
  </rcc>
  <rcc rId="7051" sId="1">
    <oc r="A2093">
      <v>478</v>
    </oc>
    <nc r="A2093">
      <v>474</v>
    </nc>
  </rcc>
  <rcc rId="7052" sId="1">
    <oc r="A2094">
      <v>479</v>
    </oc>
    <nc r="A2094">
      <v>475</v>
    </nc>
  </rcc>
  <rcc rId="7053" sId="1">
    <oc r="A2095">
      <v>480</v>
    </oc>
    <nc r="A2095">
      <v>476</v>
    </nc>
  </rcc>
  <rcc rId="7054" sId="1">
    <oc r="A2096">
      <v>481</v>
    </oc>
    <nc r="A2096">
      <v>477</v>
    </nc>
  </rcc>
  <rcc rId="7055" sId="1">
    <oc r="A2097">
      <v>482</v>
    </oc>
    <nc r="A2097">
      <v>478</v>
    </nc>
  </rcc>
  <rcc rId="7056" sId="1">
    <oc r="A2098">
      <v>483</v>
    </oc>
    <nc r="A2098">
      <v>479</v>
    </nc>
  </rcc>
  <rcc rId="7057" sId="1">
    <oc r="A2099">
      <v>484</v>
    </oc>
    <nc r="A2099">
      <v>480</v>
    </nc>
  </rcc>
  <rcc rId="7058" sId="1">
    <oc r="A2100">
      <v>485</v>
    </oc>
    <nc r="A2100">
      <v>481</v>
    </nc>
  </rcc>
  <rcc rId="7059" sId="1">
    <oc r="A2101">
      <v>486</v>
    </oc>
    <nc r="A2101">
      <v>482</v>
    </nc>
  </rcc>
  <rcc rId="7060" sId="1">
    <oc r="A2102">
      <v>487</v>
    </oc>
    <nc r="A2102">
      <v>483</v>
    </nc>
  </rcc>
  <rcc rId="7061" sId="1">
    <oc r="A2103">
      <v>488</v>
    </oc>
    <nc r="A2103">
      <v>484</v>
    </nc>
  </rcc>
</revisions>
</file>

<file path=xl/revisions/revisionLog2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62" sId="2">
    <oc r="E72" t="inlineStr">
      <is>
        <t xml:space="preserve">                мкр. 2-й,  д. 19</t>
      </is>
    </oc>
    <nc r="E72" t="inlineStr">
      <is>
        <t>мкр. 2-й,  д. 19</t>
      </is>
    </nc>
  </rcc>
  <rfmt sheetId="2" sqref="E72">
    <dxf>
      <alignment horizontal="center"/>
    </dxf>
  </rfmt>
  <rcc rId="7063" sId="2">
    <oc r="A3">
      <v>29</v>
    </oc>
    <nc r="A3">
      <v>28</v>
    </nc>
  </rcc>
  <rcc rId="7064" sId="2">
    <oc r="A72">
      <v>28</v>
    </oc>
    <nc r="A72">
      <v>29</v>
    </nc>
  </rcc>
  <rcc rId="7065" sId="2">
    <oc r="A121">
      <v>120</v>
    </oc>
    <nc r="A121">
      <v>63</v>
    </nc>
  </rcc>
  <rcc rId="7066" sId="2">
    <oc r="A40">
      <v>63</v>
    </oc>
    <nc r="A40">
      <v>64</v>
    </nc>
  </rcc>
  <rcc rId="7067" sId="2">
    <oc r="A4">
      <v>64</v>
    </oc>
    <nc r="A4">
      <v>65</v>
    </nc>
  </rcc>
  <rcc rId="7068" sId="2">
    <oc r="A16">
      <v>65</v>
    </oc>
    <nc r="A16">
      <v>66</v>
    </nc>
  </rcc>
  <rcc rId="7069" sId="2">
    <oc r="A9">
      <v>66</v>
    </oc>
    <nc r="A9">
      <v>67</v>
    </nc>
  </rcc>
  <rcc rId="7070" sId="2">
    <oc r="A10">
      <v>67</v>
    </oc>
    <nc r="A10">
      <v>68</v>
    </nc>
  </rcc>
  <rcc rId="7071" sId="2">
    <oc r="A11">
      <v>68</v>
    </oc>
    <nc r="A11">
      <v>69</v>
    </nc>
  </rcc>
  <rcc rId="7072" sId="2">
    <oc r="A5">
      <v>69</v>
    </oc>
    <nc r="A5">
      <v>70</v>
    </nc>
  </rcc>
  <rcc rId="7073" sId="2">
    <oc r="A6">
      <v>70</v>
    </oc>
    <nc r="A6">
      <v>71</v>
    </nc>
  </rcc>
  <rcc rId="7074" sId="2">
    <oc r="A7">
      <v>71</v>
    </oc>
    <nc r="A7">
      <v>72</v>
    </nc>
  </rcc>
  <rcc rId="7075" sId="2">
    <oc r="A8">
      <v>72</v>
    </oc>
    <nc r="A8">
      <v>73</v>
    </nc>
  </rcc>
  <rcc rId="7076" sId="2">
    <oc r="A13">
      <v>73</v>
    </oc>
    <nc r="A13">
      <v>74</v>
    </nc>
  </rcc>
  <rcc rId="7077" sId="2">
    <oc r="A12">
      <v>74</v>
    </oc>
    <nc r="A12">
      <v>75</v>
    </nc>
  </rcc>
  <rcc rId="7078" sId="2">
    <oc r="A122">
      <v>121</v>
    </oc>
    <nc r="A122">
      <v>78</v>
    </nc>
  </rcc>
  <rcc rId="7079" sId="2">
    <oc r="A126">
      <v>125</v>
    </oc>
    <nc r="A126">
      <v>79</v>
    </nc>
  </rcc>
  <rcc rId="7080" sId="2">
    <oc r="A123">
      <v>122</v>
    </oc>
    <nc r="A123">
      <v>80</v>
    </nc>
  </rcc>
  <rcc rId="7081" sId="2">
    <oc r="A127">
      <v>126</v>
    </oc>
    <nc r="A127">
      <v>81</v>
    </nc>
  </rcc>
  <rcc rId="7082" sId="2">
    <oc r="A124">
      <v>123</v>
    </oc>
    <nc r="A124">
      <v>82</v>
    </nc>
  </rcc>
  <rcc rId="7083" sId="2">
    <oc r="A128">
      <v>127</v>
    </oc>
    <nc r="A128">
      <v>83</v>
    </nc>
  </rcc>
  <rcc rId="7084" sId="2">
    <oc r="A125">
      <v>124</v>
    </oc>
    <nc r="A125">
      <v>84</v>
    </nc>
  </rcc>
  <rcc rId="7085" sId="2">
    <oc r="A129">
      <v>128</v>
    </oc>
    <nc r="A129">
      <v>85</v>
    </nc>
  </rcc>
  <rcc rId="7086" sId="2">
    <oc r="A93">
      <v>78</v>
    </oc>
    <nc r="A93">
      <v>86</v>
    </nc>
  </rcc>
  <rcc rId="7087" sId="2">
    <oc r="A94">
      <v>79</v>
    </oc>
    <nc r="A94">
      <v>87</v>
    </nc>
  </rcc>
  <rcc rId="7088" sId="2">
    <oc r="A88">
      <v>80</v>
    </oc>
    <nc r="A88">
      <v>88</v>
    </nc>
  </rcc>
  <rcc rId="7089" sId="2">
    <oc r="A102">
      <v>81</v>
    </oc>
    <nc r="A102">
      <v>89</v>
    </nc>
  </rcc>
  <rcc rId="7090" sId="2">
    <oc r="A103">
      <v>82</v>
    </oc>
    <nc r="A103">
      <v>90</v>
    </nc>
  </rcc>
  <rcc rId="7091" sId="2">
    <oc r="A89">
      <v>83</v>
    </oc>
    <nc r="A89">
      <v>91</v>
    </nc>
  </rcc>
  <rcc rId="7092" sId="2">
    <oc r="A90">
      <v>84</v>
    </oc>
    <nc r="A90">
      <v>92</v>
    </nc>
  </rcc>
  <rcc rId="7093" sId="2">
    <oc r="A95">
      <v>85</v>
    </oc>
    <nc r="A95">
      <v>93</v>
    </nc>
  </rcc>
  <rcc rId="7094" sId="2">
    <oc r="A96">
      <v>86</v>
    </oc>
    <nc r="A96">
      <v>94</v>
    </nc>
  </rcc>
  <rcc rId="7095" sId="2">
    <oc r="A97">
      <v>87</v>
    </oc>
    <nc r="A97">
      <v>95</v>
    </nc>
  </rcc>
  <rcc rId="7096" sId="2">
    <oc r="A104">
      <v>88</v>
    </oc>
    <nc r="A104">
      <v>96</v>
    </nc>
  </rcc>
  <rcc rId="7097" sId="2">
    <oc r="A98">
      <v>89</v>
    </oc>
    <nc r="A98">
      <v>97</v>
    </nc>
  </rcc>
  <rcc rId="7098" sId="2">
    <oc r="A99">
      <v>90</v>
    </oc>
    <nc r="A99">
      <v>98</v>
    </nc>
  </rcc>
  <rcc rId="7099" sId="2">
    <oc r="A100">
      <v>91</v>
    </oc>
    <nc r="A100">
      <v>99</v>
    </nc>
  </rcc>
  <rcc rId="7100" sId="2">
    <oc r="A91">
      <v>92</v>
    </oc>
    <nc r="A91">
      <v>100</v>
    </nc>
  </rcc>
  <rcc rId="7101" sId="2">
    <oc r="A105">
      <v>93</v>
    </oc>
    <nc r="A105">
      <v>101</v>
    </nc>
  </rcc>
  <rcc rId="7102" sId="2">
    <oc r="A101">
      <v>94</v>
    </oc>
    <nc r="A101">
      <v>102</v>
    </nc>
  </rcc>
  <rcc rId="7103" sId="2">
    <oc r="A108">
      <v>95</v>
    </oc>
    <nc r="A108">
      <v>103</v>
    </nc>
  </rcc>
  <rcc rId="7104" sId="2">
    <oc r="A92">
      <v>96</v>
    </oc>
    <nc r="A92">
      <v>104</v>
    </nc>
  </rcc>
  <rcc rId="7105" sId="2">
    <oc r="A106">
      <v>97</v>
    </oc>
    <nc r="A106">
      <v>105</v>
    </nc>
  </rcc>
  <rcc rId="7106" sId="2">
    <oc r="A107">
      <v>98</v>
    </oc>
    <nc r="A107">
      <v>106</v>
    </nc>
  </rcc>
  <rcc rId="7107" sId="2">
    <oc r="A109">
      <v>99</v>
    </oc>
    <nc r="A109">
      <v>107</v>
    </nc>
  </rcc>
  <rcc rId="7108" sId="2">
    <oc r="A110">
      <v>100</v>
    </oc>
    <nc r="A110">
      <v>108</v>
    </nc>
  </rcc>
  <rcc rId="7109" sId="2">
    <oc r="A111">
      <v>101</v>
    </oc>
    <nc r="A111">
      <v>109</v>
    </nc>
  </rcc>
  <rcc rId="7110" sId="2">
    <oc r="A112">
      <v>102</v>
    </oc>
    <nc r="A112">
      <v>110</v>
    </nc>
  </rcc>
  <rcc rId="7111" sId="2">
    <oc r="A113">
      <v>103</v>
    </oc>
    <nc r="A113">
      <v>111</v>
    </nc>
  </rcc>
  <rcc rId="7112" sId="2">
    <oc r="A114">
      <v>104</v>
    </oc>
    <nc r="A114">
      <v>112</v>
    </nc>
  </rcc>
  <rcc rId="7113" sId="2">
    <oc r="A115">
      <v>105</v>
    </oc>
    <nc r="A115">
      <v>113</v>
    </nc>
  </rcc>
  <rcc rId="7114" sId="2">
    <oc r="A120">
      <v>106</v>
    </oc>
    <nc r="A120">
      <v>114</v>
    </nc>
  </rcc>
  <rcc rId="7115" sId="2">
    <oc r="A116">
      <v>107</v>
    </oc>
    <nc r="A116">
      <v>115</v>
    </nc>
  </rcc>
  <rcc rId="7116" sId="2">
    <oc r="A117">
      <v>108</v>
    </oc>
    <nc r="A117">
      <v>116</v>
    </nc>
  </rcc>
  <rcc rId="7117" sId="2">
    <oc r="A118">
      <v>109</v>
    </oc>
    <nc r="A118">
      <v>117</v>
    </nc>
  </rcc>
  <rcc rId="7118" sId="2">
    <oc r="A119">
      <v>110</v>
    </oc>
    <nc r="A119">
      <v>118</v>
    </nc>
  </rcc>
  <rcc rId="7119" sId="2">
    <oc r="A21">
      <v>111</v>
    </oc>
    <nc r="A21">
      <v>119</v>
    </nc>
  </rcc>
  <rcc rId="7120" sId="2">
    <oc r="A87">
      <v>112</v>
    </oc>
    <nc r="A87">
      <v>120</v>
    </nc>
  </rcc>
  <rcc rId="7121" sId="2">
    <oc r="A22">
      <v>113</v>
    </oc>
    <nc r="A22">
      <v>121</v>
    </nc>
  </rcc>
  <rcc rId="7122" sId="2">
    <oc r="A17">
      <v>114</v>
    </oc>
    <nc r="A17">
      <v>122</v>
    </nc>
  </rcc>
  <rcc rId="7123" sId="2">
    <oc r="A18">
      <v>115</v>
    </oc>
    <nc r="A18">
      <v>123</v>
    </nc>
  </rcc>
  <rcc rId="7124" sId="2">
    <oc r="A19">
      <v>116</v>
    </oc>
    <nc r="A19">
      <v>124</v>
    </nc>
  </rcc>
  <rcc rId="7125" sId="2">
    <oc r="A20">
      <v>117</v>
    </oc>
    <nc r="A20">
      <v>125</v>
    </nc>
  </rcc>
  <rcc rId="7126" sId="2">
    <oc r="A25">
      <v>118</v>
    </oc>
    <nc r="A25">
      <v>126</v>
    </nc>
  </rcc>
  <rcc rId="7127" sId="2">
    <oc r="A26">
      <v>119</v>
    </oc>
    <nc r="A26">
      <v>127</v>
    </nc>
  </rcc>
</revisions>
</file>

<file path=xl/revisions/revisionLog2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99C84D-C097-439E-954D-685D90CA46C9}" action="delete"/>
  <rdn rId="0" localSheetId="1" customView="1" name="Z_A299C84D_C097_439E_954D_685D90CA46C9_.wvu.FilterData" hidden="1" oldHidden="1">
    <formula>'2020-2022'!$A$7:$T$7</formula>
    <oldFormula>'2020-2022'!$A$7:$T$7</oldFormula>
  </rdn>
  <rdn rId="0" localSheetId="2" customView="1" name="Z_A299C84D_C097_439E_954D_685D90CA46C9_.wvu.FilterData" hidden="1" oldHidden="1">
    <formula>Примечания!$A$2:$G$129</formula>
    <oldFormula>Примечания!$A$2:$G$122</oldFormula>
  </rdn>
  <rcv guid="{A299C84D-C097-439E-954D-685D90CA46C9}" action="add"/>
</revisions>
</file>

<file path=xl/revisions/revisionLog2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3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30" sId="2">
    <nc r="E130" t="inlineStr">
      <is>
        <t>ул. Гагарина, д. 144</t>
      </is>
    </nc>
  </rcc>
  <rcc rId="7131" sId="2">
    <nc r="F130">
      <v>63916.5</v>
    </nc>
  </rcc>
  <rcc rId="7132" sId="2">
    <nc r="B130" t="inlineStr">
      <is>
        <t>-</t>
      </is>
    </nc>
  </rcc>
  <rcc rId="7133" sId="2" odxf="1" dxf="1">
    <nc r="C130">
      <v>2021</v>
    </nc>
    <odxf>
      <alignment vertical="top"/>
    </odxf>
    <ndxf>
      <alignment vertical="center"/>
    </ndxf>
  </rcc>
  <rcc rId="7134" sId="2">
    <nc r="B131" t="inlineStr">
      <is>
        <t>-</t>
      </is>
    </nc>
  </rcc>
  <rcc rId="7135" sId="2">
    <nc r="C131">
      <v>2022</v>
    </nc>
  </rcc>
  <rrc rId="7136" sId="1" ref="A1470:XFD1470" action="deleteRow">
    <undo index="0" exp="area" dr="S1470:S1548" r="S1549" sId="1"/>
    <undo index="0" exp="area" dr="R1470:R1548" r="R1549" sId="1"/>
    <undo index="0" exp="area" dr="Q1470:Q1548" r="Q1549" sId="1"/>
    <undo index="0" exp="area" dr="P1470:P1548" r="P1549" sId="1"/>
    <undo index="0" exp="area" dr="O1470:O1548" r="O1549" sId="1"/>
    <undo index="0" exp="area" dr="M1470:M1548" r="M1549" sId="1"/>
    <undo index="0" exp="area" dr="L1470:L1548" r="L1549" sId="1"/>
    <undo index="0" exp="area" dr="K1470:K1548" r="K1549" sId="1"/>
    <undo index="0" exp="area" dr="J1470:J1548" r="J1549" sId="1"/>
    <undo index="0" exp="area" dr="I1470:I1548" r="I1549" sId="1"/>
    <undo index="0" exp="area" dr="H1470:H1548" r="H1549" sId="1"/>
    <undo index="0" exp="area" dr="G1470:G1548" r="G1549" sId="1"/>
    <undo index="0" exp="area" dr="F1470:F1548" r="F1549" sId="1"/>
    <undo index="0" exp="area" dr="E1470:E1548" r="E1549" sId="1"/>
    <undo index="0" exp="area" dr="D1470:D1548" r="D1549" sId="1"/>
    <rfmt sheetId="1" xfDxf="1" sqref="A1470:XFD1470" start="0" length="0">
      <dxf>
        <font>
          <color auto="1"/>
        </font>
      </dxf>
    </rfmt>
    <rcc rId="0" sId="1" dxf="1">
      <nc r="A1470">
        <v>624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0" t="inlineStr">
        <is>
          <t>ул. Гагарина, д. 144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">
        <f>ROUND(SUM(D1470+E1470+F1470+G1470+H1470+I1470+J1470+K1470+M1470+O1470+P1470+Q1470+R1470+S1470),2)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7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70">
        <v>63916.5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7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37" sId="2">
    <nc r="E131" t="inlineStr">
      <is>
        <t>ул. Гагарина, д. 144</t>
      </is>
    </nc>
  </rcc>
  <rcc rId="7138" sId="2">
    <nc r="F131">
      <v>1305686.1599999999</v>
    </nc>
  </rcc>
  <rrc rId="7139" sId="1" ref="A2043:XFD2043" action="deleteRow">
    <rfmt sheetId="1" xfDxf="1" sqref="A2043:XFD2043" start="0" length="0">
      <dxf>
        <font>
          <color auto="1"/>
        </font>
      </dxf>
    </rfmt>
    <rcc rId="0" sId="1" dxf="1">
      <nc r="A2043">
        <v>427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3" t="inlineStr">
        <is>
          <t>ул. Гагарина, д. 144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3">
        <f>ROUND(SUM(D2043+E2043+F2043+G2043+H2043+I2043+J2043+K2043+M2043+O2043+P2043+Q2043+R2043+S2043),2)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3">
        <f>ROUND((F2043+G2043+H2043+I2043+J2043+K2043+M2043+O2043+P2043+Q2043+R2043+S2043)*0.0214,2)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43">
        <v>703020.9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3">
        <v>360192.55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43">
        <v>215116.45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40" sId="2">
    <nc r="E132" t="inlineStr">
      <is>
        <t>ул. Гагарина, д. 190А</t>
      </is>
    </nc>
  </rcc>
  <rcc rId="7141" sId="2">
    <nc r="F132">
      <v>215777.39</v>
    </nc>
  </rcc>
  <rcc rId="7142" sId="2">
    <nc r="E133" t="inlineStr">
      <is>
        <t>ул. Гагарина, д. 190А</t>
      </is>
    </nc>
  </rcc>
  <rcc rId="7143" sId="2">
    <nc r="F133">
      <v>4407900.46</v>
    </nc>
  </rcc>
  <rcc rId="7144" sId="2">
    <nc r="B132" t="inlineStr">
      <is>
        <t>-</t>
      </is>
    </nc>
  </rcc>
  <rcc rId="7145" sId="2" odxf="1" dxf="1">
    <nc r="C132">
      <v>2021</v>
    </nc>
    <odxf>
      <alignment vertical="top"/>
    </odxf>
    <ndxf>
      <alignment vertical="center"/>
    </ndxf>
  </rcc>
  <rcc rId="7146" sId="2">
    <nc r="B133" t="inlineStr">
      <is>
        <t>-</t>
      </is>
    </nc>
  </rcc>
  <rcc rId="7147" sId="2">
    <nc r="C133">
      <v>2022</v>
    </nc>
  </rcc>
  <rrc rId="7148" sId="1" ref="A2045:XFD2045" action="deleteRow">
    <rfmt sheetId="1" xfDxf="1" sqref="A2045:XFD2045" start="0" length="0">
      <dxf>
        <font>
          <color auto="1"/>
        </font>
      </dxf>
    </rfmt>
    <rcc rId="0" sId="1" dxf="1">
      <nc r="A2045">
        <v>430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5" t="inlineStr">
        <is>
          <t>ул. Гагарина, д. 190А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5">
        <f>ROUND(SUM(D2045+E2045+F2045+G2045+H2045+I2045+J2045+K2045+M2045+O2045+P2045+Q2045+R2045+S2045),2)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5">
        <f>ROUND((F2045+G2045+H2045+I2045+J2045+K2045+M2045+O2045+P2045+Q2045+R2045+S2045)*0.0214,2)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45">
        <v>2373346.86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5">
        <v>1215983.57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45">
        <v>726217.31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4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9" sId="1" ref="A1472:XFD1472" action="deleteRow">
    <rfmt sheetId="1" xfDxf="1" sqref="A1472:XFD1472" start="0" length="0">
      <dxf>
        <font>
          <color auto="1"/>
        </font>
      </dxf>
    </rfmt>
    <rcc rId="0" sId="1" dxf="1">
      <nc r="A1472">
        <v>627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2" t="inlineStr">
        <is>
          <t>ул. Гагарина, д. 190А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">
        <f>ROUND(SUM(D1472+E1472+F1472+G1472+H1472+I1472+J1472+K1472+M1472+O1472+P1472+Q1472+R1472+S1472),2)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7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72">
        <v>215777.39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7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</border>
      </dxf>
    </rfmt>
    <rfmt sheetId="1" sqref="O147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50" sId="2">
    <nc r="E134" t="inlineStr">
      <is>
        <t>ул. Гагарина, д. 190Б</t>
      </is>
    </nc>
  </rcc>
  <rcc rId="7151" sId="2">
    <nc r="F134">
      <v>179856.2</v>
    </nc>
  </rcc>
  <rrc rId="7152" sId="1" ref="A714:XFD714" action="deleteRow">
    <rfmt sheetId="1" xfDxf="1" sqref="A714:XFD714" start="0" length="0">
      <dxf>
        <font>
          <color auto="1"/>
        </font>
      </dxf>
    </rfmt>
    <rcc rId="0" sId="1" dxf="1">
      <nc r="A714">
        <v>667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4" t="inlineStr">
        <is>
          <t>ул. Гагарина, д. 190Б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">
        <f>ROUND(SUM(D714+E714+F714+G714+H714+I714+J714+K714+M714+O714+P714+Q714+R714+S714),2)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14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14">
        <v>179856.2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1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1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53" sId="2">
    <nc r="E135" t="inlineStr">
      <is>
        <t>ул. Гагарина, д. 190Б</t>
      </is>
    </nc>
  </rcc>
  <rcc rId="7154" sId="2">
    <nc r="F135">
      <v>4874882.53</v>
    </nc>
  </rcc>
  <rcc rId="7155" sId="2">
    <nc r="B134" t="inlineStr">
      <is>
        <t>-</t>
      </is>
    </nc>
  </rcc>
  <rfmt sheetId="2" sqref="C134" start="0" length="0">
    <dxf>
      <alignment vertical="center"/>
    </dxf>
  </rfmt>
  <rcc rId="7156" sId="2">
    <nc r="B135" t="inlineStr">
      <is>
        <t>-</t>
      </is>
    </nc>
  </rcc>
  <rcc rId="7157" sId="2">
    <nc r="C135">
      <v>2022</v>
    </nc>
  </rcc>
  <rcc rId="7158" sId="2">
    <nc r="C134">
      <v>2020</v>
    </nc>
  </rcc>
  <rrc rId="7159" sId="1" ref="A2043:XFD2043" action="deleteRow">
    <rfmt sheetId="1" xfDxf="1" sqref="A2043:XFD2043" start="0" length="0">
      <dxf>
        <font>
          <color auto="1"/>
        </font>
      </dxf>
    </rfmt>
    <rcc rId="0" sId="1" dxf="1">
      <nc r="A2043">
        <v>431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3" t="inlineStr">
        <is>
          <t>ул. Гагарина, д. 190Б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3">
        <f>ROUND(SUM(D2043+E2043+F2043+G2043+H2043+I2043+J2043+K2043+M2043+O2043+P2043+Q2043+R2043+S2043),2)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3">
        <f>ROUND((F2043+G2043+H2043+I2043+J2043+K2043+M2043+O2043+P2043+Q2043+R2043+S2043)*0.0214,2)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043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043">
        <v>4460491.9800000004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2043">
        <v>312253.78999999998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7160" sId="2">
    <nc r="E136" t="inlineStr">
      <is>
        <t>ул. Гагарина, д. 27</t>
      </is>
    </nc>
  </rcc>
  <rcc rId="7161" sId="2">
    <nc r="F136">
      <v>273972.5</v>
    </nc>
  </rcc>
  <rrc rId="7162" sId="1" ref="A1471:XFD1471" action="deleteRow">
    <rfmt sheetId="1" xfDxf="1" sqref="A1471:XFD1471" start="0" length="0">
      <dxf>
        <font>
          <color auto="1"/>
        </font>
      </dxf>
    </rfmt>
    <rcc rId="0" sId="1" dxf="1">
      <nc r="A1471">
        <v>628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1" t="inlineStr">
        <is>
          <t>ул. Гагарина, д. 27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">
        <f>ROUND(SUM(D1471+E1471+F1471+G1471+H1471+I1471+J1471+K1471+M1471+O1471+P1471+Q1471+R1471+S1471),2)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7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71">
        <v>273972.5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7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7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63" sId="2">
    <nc r="E137" t="inlineStr">
      <is>
        <t>ул. Гагарина, д. 27</t>
      </is>
    </nc>
  </rcc>
  <rcc rId="7164" sId="2">
    <nc r="F137">
      <v>3671663.03</v>
    </nc>
  </rcc>
  <rcc rId="7165" sId="2">
    <nc r="B136" t="inlineStr">
      <is>
        <t>-</t>
      </is>
    </nc>
  </rcc>
  <rcc rId="7166" sId="2" odxf="1" dxf="1">
    <nc r="C136">
      <v>2021</v>
    </nc>
    <ndxf>
      <alignment vertical="center"/>
    </ndxf>
  </rcc>
  <rcc rId="7167" sId="2">
    <nc r="B137" t="inlineStr">
      <is>
        <t>-</t>
      </is>
    </nc>
  </rcc>
  <rcc rId="7168" sId="2">
    <nc r="C137">
      <v>2022</v>
    </nc>
  </rcc>
  <rrc rId="7169" sId="1" ref="A2042:XFD2042" action="deleteRow">
    <rfmt sheetId="1" xfDxf="1" sqref="A2042:XFD2042" start="0" length="0">
      <dxf>
        <font>
          <color auto="1"/>
        </font>
      </dxf>
    </rfmt>
    <rcc rId="0" sId="1" dxf="1">
      <nc r="A2042">
        <v>432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2" t="inlineStr">
        <is>
          <t>ул. Гагарина, д. 27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2">
        <f>ROUND(SUM(D2042+E2042+F2042+G2042+H2042+I2042+J2042+K2042+M2042+O2042+P2042+Q2042+R2042+S2042),2)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2">
        <f>ROUND((F2042+G2042+H2042+I2042+J2042+K2042+M2042+O2042+P2042+Q2042+R2042+S2042)*0.0214,2)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042">
        <v>1278347.18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42">
        <v>763462.5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2">
        <v>942572.6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042">
        <v>610353.41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04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70" sId="2">
    <nc r="E138" t="inlineStr">
      <is>
        <t>ул. Горная, д. 19</t>
      </is>
    </nc>
  </rcc>
  <rcc rId="7171" sId="2">
    <nc r="F138">
      <v>258514.66</v>
    </nc>
  </rcc>
  <rcc rId="7172" sId="2">
    <nc r="E139" t="inlineStr">
      <is>
        <t>ул. Горная, д. 19</t>
      </is>
    </nc>
  </rcc>
  <rcc rId="7173" sId="2">
    <nc r="F139">
      <v>5280937.42</v>
    </nc>
  </rcc>
  <rcv guid="{A299C84D-C097-439E-954D-685D90CA46C9}" action="delete"/>
  <rdn rId="0" localSheetId="1" customView="1" name="Z_A299C84D_C097_439E_954D_685D90CA46C9_.wvu.FilterData" hidden="1" oldHidden="1">
    <formula>'2020-2022'!$A$7:$T$7</formula>
    <oldFormula>'2020-2022'!$A$7:$T$7</oldFormula>
  </rdn>
  <rdn rId="0" localSheetId="2" customView="1" name="Z_A299C84D_C097_439E_954D_685D90CA46C9_.wvu.FilterData" hidden="1" oldHidden="1">
    <formula>Примечания!$A$2:$G$129</formula>
    <oldFormula>Примечания!$A$2:$G$129</oldFormula>
  </rdn>
  <rcv guid="{A299C84D-C097-439E-954D-685D90CA46C9}" action="add"/>
</revisions>
</file>

<file path=xl/revisions/revisionLog2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76" sId="2">
    <nc r="B138" t="inlineStr">
      <is>
        <t>-</t>
      </is>
    </nc>
  </rcc>
  <rcc rId="7177" sId="2" odxf="1" dxf="1">
    <nc r="C138">
      <v>2021</v>
    </nc>
    <odxf>
      <alignment vertical="top"/>
    </odxf>
    <ndxf>
      <alignment vertical="center"/>
    </ndxf>
  </rcc>
  <rcc rId="7178" sId="2">
    <nc r="B139" t="inlineStr">
      <is>
        <t>-</t>
      </is>
    </nc>
  </rcc>
  <rcc rId="7179" sId="2">
    <nc r="C139">
      <v>2022</v>
    </nc>
  </rcc>
  <rrc rId="7180" sId="1" ref="A2042:XFD2042" action="deleteRow">
    <rfmt sheetId="1" xfDxf="1" sqref="A2042:XFD2042" start="0" length="0">
      <dxf>
        <font>
          <color auto="1"/>
        </font>
      </dxf>
    </rfmt>
    <rcc rId="0" sId="1" dxf="1">
      <nc r="A2042">
        <v>433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2" t="inlineStr">
        <is>
          <t>ул. Горная, д. 19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2">
        <f>ROUND(SUM(D2042+E2042+F2042+G2042+H2042+I2042+J2042+K2042+M2042+O2042+P2042+Q2042+R2042+S2042),2)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2">
        <f>ROUND((F2042+G2042+H2042+I2042+J2042+K2042+M2042+O2042+P2042+Q2042+R2042+S2042)*0.0214,2)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042">
        <v>487745.94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42">
        <v>2132197.98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2">
        <v>1092431.01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42">
        <v>652428.48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2">
        <v>805489.74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1" sId="1" ref="A1477:XFD1477" action="deleteRow">
    <rfmt sheetId="1" xfDxf="1" sqref="A1477:XFD1477" start="0" length="0">
      <dxf>
        <font>
          <color auto="1"/>
        </font>
      </dxf>
    </rfmt>
    <rcc rId="0" sId="1" dxf="1">
      <nc r="A1477">
        <v>635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7" t="inlineStr">
        <is>
          <t>ул. Горная, д. 19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">
        <f>ROUND(SUM(D1477+E1477+F1477+G1477+H1477+I1477+J1477+K1477+M1477+O1477+P1477+Q1477+R1477+S1477),2)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7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77">
        <v>258514.66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7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7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82" sId="2">
    <nc r="E140" t="inlineStr">
      <is>
        <t>ул. Кирова, д. 14</t>
      </is>
    </nc>
  </rcc>
  <rcc rId="7183" sId="2">
    <nc r="F140">
      <v>94993.59</v>
    </nc>
  </rcc>
  <rrc rId="7184" sId="1" ref="A1486:XFD1486" action="deleteRow">
    <rfmt sheetId="1" xfDxf="1" sqref="A1486:XFD1486" start="0" length="0">
      <dxf>
        <font>
          <color auto="1"/>
        </font>
      </dxf>
    </rfmt>
    <rcc rId="0" sId="1" dxf="1">
      <nc r="A1486">
        <v>645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86" t="inlineStr">
        <is>
          <t>ул. Кирова, д. 14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">
        <f>ROUND(SUM(D1486+E1486+F1486+G1486+H1486+I1486+J1486+K1486+M1486+O1486+P1486+Q1486+R1486+S1486),2)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86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86">
        <v>94993.59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8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85" sId="2">
    <nc r="E141" t="inlineStr">
      <is>
        <t>ул. Кирова, д. 14</t>
      </is>
    </nc>
  </rcc>
  <rcc rId="7186" sId="2">
    <nc r="F141">
      <v>1393749.97</v>
    </nc>
  </rcc>
  <rcc rId="7187" sId="2">
    <nc r="B140" t="inlineStr">
      <is>
        <t>-</t>
      </is>
    </nc>
  </rcc>
  <rcc rId="7188" sId="2" odxf="1" dxf="1">
    <nc r="C140">
      <v>2021</v>
    </nc>
    <odxf>
      <alignment vertical="top"/>
    </odxf>
    <ndxf>
      <alignment vertical="center"/>
    </ndxf>
  </rcc>
  <rcc rId="7189" sId="2">
    <nc r="B141" t="inlineStr">
      <is>
        <t>-</t>
      </is>
    </nc>
  </rcc>
  <rcc rId="7190" sId="2">
    <nc r="C141">
      <v>2022</v>
    </nc>
  </rcc>
  <rrc rId="7191" sId="1" ref="A2047:XFD2047" action="deleteRow">
    <rfmt sheetId="1" xfDxf="1" sqref="A2047:XFD2047" start="0" length="0">
      <dxf>
        <font>
          <color auto="1"/>
        </font>
      </dxf>
    </rfmt>
    <rcc rId="0" sId="1" dxf="1">
      <nc r="A2047">
        <v>441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7" t="inlineStr">
        <is>
          <t>ул. Кирова, д. 14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7">
        <f>ROUND(SUM(D2047+E2047+F2047+G2047+H2047+I2047+J2047+K2047+M2047+O2047+P2047+Q2047+R2047+S2047),2)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7">
        <f>ROUND((F2047+G2047+H2047+I2047+J2047+K2047+M2047+O2047+P2047+Q2047+R2047+S2047)*0.0214,2)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47">
        <v>1044839.54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047">
        <v>319709.09000000003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92" sId="2">
    <nc r="E142" t="inlineStr">
      <is>
        <t>ул. Ленина, д. 103</t>
      </is>
    </nc>
  </rcc>
  <rcc rId="7193" sId="2">
    <nc r="F142">
      <v>159660.07999999999</v>
    </nc>
  </rcc>
  <rrc rId="7194" sId="1" ref="A1492:XFD1492" action="deleteRow">
    <rfmt sheetId="1" xfDxf="1" sqref="A1492:XFD1492" start="0" length="0">
      <dxf>
        <font>
          <color auto="1"/>
        </font>
      </dxf>
    </rfmt>
    <rcc rId="0" sId="1" dxf="1">
      <nc r="A1492">
        <v>652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92" t="inlineStr">
        <is>
          <t>ул. Ленина, д. 103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">
        <f>ROUND(SUM(D1492+E1492+F1492+G1492+H1492+I1492+J1492+K1492+M1492+O1492+P1492+Q1492+R1492+S1492),2)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92">
        <v>159660.07999999999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9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95" sId="2">
    <nc r="E143" t="inlineStr">
      <is>
        <t>ул. Ленина, д. 103</t>
      </is>
    </nc>
  </rcc>
  <rcc rId="7196" sId="2">
    <nc r="F143">
      <v>3261536.19</v>
    </nc>
  </rcc>
  <rcc rId="7197" sId="2">
    <nc r="B142" t="inlineStr">
      <is>
        <t>-</t>
      </is>
    </nc>
  </rcc>
  <rcc rId="7198" sId="2" odxf="1" dxf="1">
    <nc r="C142">
      <v>2021</v>
    </nc>
    <odxf>
      <alignment vertical="top"/>
    </odxf>
    <ndxf>
      <alignment vertical="center"/>
    </ndxf>
  </rcc>
  <rcc rId="7199" sId="2">
    <nc r="B143" t="inlineStr">
      <is>
        <t>-</t>
      </is>
    </nc>
  </rcc>
  <rcc rId="7200" sId="2">
    <nc r="C143">
      <v>2022</v>
    </nc>
  </rcc>
  <rrc rId="7201" sId="1" ref="A2048:XFD2048" action="deleteRow">
    <rfmt sheetId="1" xfDxf="1" sqref="A2048:XFD2048" start="0" length="0">
      <dxf>
        <font>
          <color auto="1"/>
        </font>
      </dxf>
    </rfmt>
    <rcc rId="0" sId="1" dxf="1">
      <nc r="A2048">
        <v>444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8" t="inlineStr">
        <is>
          <t>ул. Ленина, д. 103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8">
        <f>ROUND(SUM(D2048+E2048+F2048+G2048+H2048+I2048+J2048+K2048+M2048+O2048+P2048+Q2048+R2048+S2048),2)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8">
        <f>ROUND((F2048+G2048+H2048+I2048+J2048+K2048+M2048+O2048+P2048+Q2048+R2048+S2048)*0.0214,2)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48">
        <v>2445045.41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048">
        <v>748156.26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8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8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02" sId="2">
    <nc r="E144" t="inlineStr">
      <is>
        <t>ул. Ленина, д. 105</t>
      </is>
    </nc>
  </rcc>
  <rcc rId="7203" sId="2">
    <nc r="F144">
      <v>293893.01</v>
    </nc>
  </rcc>
  <rrc rId="7204" sId="1" ref="A1492:XFD1492" action="deleteRow">
    <rfmt sheetId="1" xfDxf="1" sqref="A1492:XFD1492" start="0" length="0">
      <dxf>
        <font>
          <color auto="1"/>
        </font>
      </dxf>
    </rfmt>
    <rcc rId="0" sId="1" dxf="1">
      <nc r="A1492">
        <v>653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92" t="inlineStr">
        <is>
          <t>ул. Ленина, д. 105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">
        <f>ROUND(SUM(D1492+E1492+F1492+G1492+H1492+I1492+J1492+K1492+M1492+O1492+P1492+Q1492+R1492+S1492),2)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92">
        <v>293893.01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9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05" sId="2">
    <nc r="E145" t="inlineStr">
      <is>
        <t>ул. Ленина, д. 105</t>
      </is>
    </nc>
  </rcc>
  <rcc rId="7206" sId="2">
    <nc r="F145">
      <v>6003646.3600000003</v>
    </nc>
  </rcc>
  <rrc rId="7207" sId="1" ref="A2047:XFD2047" action="deleteRow">
    <rfmt sheetId="1" xfDxf="1" sqref="A2047:XFD2047" start="0" length="0">
      <dxf>
        <font>
          <color auto="1"/>
        </font>
      </dxf>
    </rfmt>
    <rcc rId="0" sId="1" dxf="1">
      <nc r="A2047">
        <v>445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7" t="inlineStr">
        <is>
          <t>ул. Ленина, д. 105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7">
        <f>ROUND(SUM(D2047+E2047+F2047+G2047+H2047+I2047+J2047+K2047+M2047+O2047+P2047+Q2047+R2047+S2047),2)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7">
        <f>ROUND((F2047+G2047+H2047+I2047+J2047+K2047+M2047+O2047+P2047+Q2047+R2047+S2047)*0.0214,2)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047">
        <v>554495.14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47">
        <v>2423994.38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7">
        <v>1241932.81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47">
        <v>741714.88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7">
        <v>915722.94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08" sId="2">
    <nc r="B144" t="inlineStr">
      <is>
        <t>-</t>
      </is>
    </nc>
  </rcc>
  <rcc rId="7209" sId="2" odxf="1" dxf="1">
    <nc r="C144">
      <v>2021</v>
    </nc>
    <odxf>
      <alignment vertical="top"/>
    </odxf>
    <ndxf>
      <alignment vertical="center"/>
    </ndxf>
  </rcc>
  <rcc rId="7210" sId="2">
    <nc r="B145" t="inlineStr">
      <is>
        <t>-</t>
      </is>
    </nc>
  </rcc>
  <rcc rId="7211" sId="2">
    <nc r="C145">
      <v>2022</v>
    </nc>
  </rcc>
</revisions>
</file>

<file path=xl/revisions/revisionLog2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2" sId="2">
    <nc r="E146" t="inlineStr">
      <is>
        <t>ул. Менделеева, д. 7</t>
      </is>
    </nc>
  </rcc>
  <rcc rId="7213" sId="2">
    <nc r="F146">
      <v>72550.87</v>
    </nc>
  </rcc>
  <rrc rId="7214" sId="1" ref="A744:XFD744" action="deleteRow">
    <rfmt sheetId="1" xfDxf="1" sqref="A744:XFD744" start="0" length="0">
      <dxf>
        <font>
          <color auto="1"/>
        </font>
      </dxf>
    </rfmt>
    <rcc rId="0" sId="1" dxf="1">
      <nc r="A744">
        <v>698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4" t="inlineStr">
        <is>
          <t>ул. Менделеева, д. 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">
        <f>ROUND(SUM(D744+E744+F744+G744+H744+I744+J744+K744+M744+O744+P744+Q744+R744+S744),2)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44">
        <v>72550.87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15" sId="2">
    <nc r="E147" t="inlineStr">
      <is>
        <t>ул. Менделеева, д. 7</t>
      </is>
    </nc>
  </rcc>
  <rcc rId="7216" sId="2">
    <nc r="F147">
      <v>4609192.13</v>
    </nc>
  </rcc>
  <rcc rId="7217" sId="2">
    <nc r="B146" t="inlineStr">
      <is>
        <t>-</t>
      </is>
    </nc>
  </rcc>
  <rcc rId="7218" sId="2" odxf="1" dxf="1">
    <nc r="C146">
      <v>2020</v>
    </nc>
    <odxf>
      <alignment vertical="top"/>
    </odxf>
    <ndxf>
      <alignment vertical="center"/>
    </ndxf>
  </rcc>
  <rcc rId="7219" sId="2">
    <nc r="B147" t="inlineStr">
      <is>
        <t>-</t>
      </is>
    </nc>
  </rcc>
  <rcc rId="7220" sId="2">
    <nc r="C147">
      <v>2022</v>
    </nc>
  </rcc>
  <rrc rId="7221" sId="1" ref="A2052:XFD2052" action="deleteRow">
    <rfmt sheetId="1" xfDxf="1" sqref="A2052:XFD2052" start="0" length="0">
      <dxf>
        <font>
          <color auto="1"/>
        </font>
      </dxf>
    </rfmt>
    <rcc rId="0" sId="1" dxf="1">
      <nc r="A2052">
        <v>452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2" t="inlineStr">
        <is>
          <t>ул. Менделеева,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2">
        <f>ROUND(SUM(D2052+E2052+F2052+G2052+H2052+I2052+J2052+K2052+M2052+O2052+P2052+Q2052+R2052+S2052),2)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2">
        <f>ROUND((F2052+G2052+H2052+I2052+J2052+K2052+M2052+O2052+P2052+Q2052+R2052+S2052)*0.0214,2)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2">
        <v>2481728.38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2">
        <v>1271512.81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2">
        <v>759380.83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22" sId="2">
    <nc r="E148" t="inlineStr">
      <is>
        <t>ул. Мира, д. 107В</t>
      </is>
    </nc>
  </rcc>
  <rcc rId="7223" sId="2">
    <nc r="F148">
      <v>191017.82</v>
    </nc>
  </rcc>
  <rrc rId="7224" sId="1" ref="A1500:XFD1500" action="deleteRow">
    <rfmt sheetId="1" xfDxf="1" sqref="A1500:XFD1500" start="0" length="0">
      <dxf>
        <font>
          <color auto="1"/>
        </font>
      </dxf>
    </rfmt>
    <rcc rId="0" sId="1" dxf="1">
      <nc r="A1500">
        <v>663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0" t="inlineStr">
        <is>
          <t>ул. Мира, д. 107В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">
        <f>ROUND(SUM(D1500+E1500+F1500+G1500+H1500+I1500+J1500+K1500+M1500+O1500+P1500+Q1500+R1500+S1500),2)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500">
        <v>191017.82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0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25" sId="2">
    <nc r="E149" t="inlineStr">
      <is>
        <t>ул. Мира, д. 107В</t>
      </is>
    </nc>
  </rcc>
  <rcc rId="7226" sId="2">
    <nc r="F149">
      <v>3902112.01</v>
    </nc>
  </rcc>
  <rcc rId="7227" sId="2">
    <nc r="B148" t="inlineStr">
      <is>
        <t>-</t>
      </is>
    </nc>
  </rcc>
  <rcc rId="7228" sId="2" odxf="1" dxf="1">
    <nc r="C148">
      <v>2021</v>
    </nc>
    <odxf>
      <alignment vertical="top"/>
    </odxf>
    <ndxf>
      <alignment vertical="center"/>
    </ndxf>
  </rcc>
  <rcc rId="7229" sId="2">
    <nc r="B149" t="inlineStr">
      <is>
        <t>-</t>
      </is>
    </nc>
  </rcc>
  <rcc rId="7230" sId="2">
    <nc r="C149">
      <v>2022</v>
    </nc>
  </rcc>
  <rrc rId="7231" sId="1" ref="A2051:XFD2051" action="deleteRow">
    <rfmt sheetId="1" xfDxf="1" sqref="A2051:XFD2051" start="0" length="0">
      <dxf>
        <font>
          <color auto="1"/>
        </font>
      </dxf>
    </rfmt>
    <rcc rId="0" sId="1" dxf="1">
      <nc r="A2051">
        <v>453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1" t="inlineStr">
        <is>
          <t>ул. Мира, д. 107В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1">
        <f>ROUND(SUM(D2051+E2051+F2051+G2051+H2051+I2051+J2051+K2051+M2051+O2051+P2051+Q2051+R2051+S2051),2)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1">
        <f>ROUND((F2051+G2051+H2051+I2051+J2051+K2051+M2051+O2051+P2051+Q2051+R2051+S2051)*0.0214,2)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051">
        <v>360398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51">
        <v>1575492.13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1">
        <v>807202.93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1">
        <v>482082.78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51">
        <v>595180.54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32" sId="2">
    <nc r="E150" t="inlineStr">
      <is>
        <t>ул. Мира, д. 117А</t>
      </is>
    </nc>
  </rcc>
  <rcc rId="7233" sId="2">
    <nc r="F150">
      <v>59122.28</v>
    </nc>
  </rcc>
  <rrc rId="7234" sId="1" ref="A1500:XFD1500" action="deleteRow">
    <rfmt sheetId="1" xfDxf="1" sqref="A1500:XFD1500" start="0" length="0">
      <dxf>
        <font>
          <color auto="1"/>
        </font>
      </dxf>
    </rfmt>
    <rcc rId="0" sId="1" dxf="1">
      <nc r="A1500">
        <v>664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0" t="inlineStr">
        <is>
          <t>ул. Мира, д. 117А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">
        <f>ROUND(SUM(D1500+E1500+F1500+G1500+H1500+I1500+J1500+K1500+M1500+O1500+P1500+Q1500+R1500+S1500),2)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500">
        <v>59122.28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0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35" sId="2">
    <nc r="E151" t="inlineStr">
      <is>
        <t>ул. Мира, д. 117А</t>
      </is>
    </nc>
  </rcc>
  <rcc rId="7236" sId="2">
    <nc r="F151">
      <v>1207750.02</v>
    </nc>
  </rcc>
  <rcc rId="7237" sId="2">
    <nc r="B150" t="inlineStr">
      <is>
        <t>-</t>
      </is>
    </nc>
  </rcc>
  <rcc rId="7238" sId="2" odxf="1" dxf="1">
    <nc r="C150">
      <v>2021</v>
    </nc>
    <odxf>
      <alignment vertical="top"/>
    </odxf>
    <ndxf>
      <alignment vertical="center"/>
    </ndxf>
  </rcc>
  <rcc rId="7239" sId="2">
    <nc r="B151" t="inlineStr">
      <is>
        <t>-</t>
      </is>
    </nc>
  </rcc>
  <rcc rId="7240" sId="2">
    <nc r="C151">
      <v>2022</v>
    </nc>
  </rcc>
  <rrc rId="7241" sId="1" ref="A2050:XFD2050" action="deleteRow">
    <rfmt sheetId="1" xfDxf="1" sqref="A2050:XFD2050" start="0" length="0">
      <dxf>
        <font>
          <color auto="1"/>
        </font>
      </dxf>
    </rfmt>
    <rcc rId="0" sId="1" dxf="1">
      <nc r="A2050">
        <v>454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0" t="inlineStr">
        <is>
          <t>ул. Мира, д. 117А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0">
        <f>ROUND(SUM(D2050+E2050+F2050+G2050+H2050+I2050+J2050+K2050+M2050+O2050+P2050+Q2050+R2050+S2050),2)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0">
        <f>ROUND((F2050+G2050+H2050+I2050+J2050+K2050+M2050+O2050+P2050+Q2050+R2050+S2050)*0.0214,2)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0">
        <v>650289.12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0">
        <v>333175.44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0">
        <v>198981.12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205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42" sId="2">
    <nc r="E152" t="inlineStr">
      <is>
        <t>ул. Свердлова, д. 11А</t>
      </is>
    </nc>
  </rcc>
  <rcc rId="7243" sId="2">
    <nc r="F152">
      <v>62642.26</v>
    </nc>
  </rcc>
  <rcc rId="7244" sId="2">
    <nc r="B152" t="inlineStr">
      <is>
        <t>-</t>
      </is>
    </nc>
  </rcc>
  <rcc rId="7245" sId="2" odxf="1" dxf="1">
    <nc r="C152">
      <v>2020</v>
    </nc>
    <odxf>
      <alignment vertical="top"/>
    </odxf>
    <ndxf>
      <alignment vertical="center"/>
    </ndxf>
  </rcc>
  <rcc rId="7246" sId="2">
    <nc r="B153" t="inlineStr">
      <is>
        <t>-</t>
      </is>
    </nc>
  </rcc>
  <rcc rId="7247" sId="2">
    <nc r="C153">
      <v>2022</v>
    </nc>
  </rcc>
  <rrc rId="7248" sId="1" ref="A761:XFD761" action="deleteRow">
    <rfmt sheetId="1" xfDxf="1" sqref="A761:XFD761" start="0" length="0">
      <dxf>
        <font>
          <color auto="1"/>
        </font>
      </dxf>
    </rfmt>
    <rcc rId="0" sId="1" dxf="1">
      <nc r="A761">
        <v>716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1" t="inlineStr">
        <is>
          <t>ул. Свердлова, д. 11А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">
        <f>ROUND(SUM(D761+E761+F761+G761+H761+I761+J761+K761+M761+O761+P761+Q761+R761+S761),2)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6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61">
        <v>62642.26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6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49" sId="2">
    <nc r="E153" t="inlineStr">
      <is>
        <t>ул. Свердлова, д. 11А</t>
      </is>
    </nc>
  </rcc>
  <rcc rId="7250" sId="2">
    <nc r="F153">
      <v>2573049.4700000002</v>
    </nc>
  </rcc>
  <rrc rId="7251" sId="1" ref="A2055:XFD2055" action="deleteRow">
    <rfmt sheetId="1" xfDxf="1" sqref="A2055:XFD2055" start="0" length="0">
      <dxf>
        <font>
          <color auto="1"/>
        </font>
      </dxf>
    </rfmt>
    <rcc rId="0" sId="1" dxf="1">
      <nc r="A2055">
        <v>461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5" t="inlineStr">
        <is>
          <t>ул. Свердлова, д. 11А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5">
        <f>ROUND(SUM(D2055+E2055+F2055+G2055+H2055+I2055+J2055+K2055+M2055+O2055+P2055+Q2055+R2055+S2055),2)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5">
        <f>ROUND((F2055+G2055+H2055+I2055+J2055+K2055+M2055+O2055+P2055+Q2055+R2055+S2055)*0.0214,2)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5">
        <v>1385407.62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5">
        <v>709813.19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5">
        <v>423919.07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52" sId="2">
    <nc r="E154" t="inlineStr">
      <is>
        <t>ул. Свободы, д. 9</t>
      </is>
    </nc>
  </rcc>
  <rcc rId="7253" sId="2">
    <nc r="F154">
      <v>69733.98</v>
    </nc>
  </rcc>
  <rcc rId="7254" sId="2">
    <nc r="B154" t="inlineStr">
      <is>
        <t>-</t>
      </is>
    </nc>
  </rcc>
  <rcc rId="7255" sId="2" odxf="1" dxf="1">
    <nc r="C154">
      <v>2021</v>
    </nc>
    <odxf>
      <alignment vertical="top"/>
    </odxf>
    <ndxf>
      <alignment vertical="center"/>
    </ndxf>
  </rcc>
  <rcc rId="7256" sId="2">
    <nc r="B155" t="inlineStr">
      <is>
        <t>-</t>
      </is>
    </nc>
  </rcc>
  <rcc rId="7257" sId="2">
    <nc r="C155">
      <v>2022</v>
    </nc>
  </rcc>
  <rrc rId="7258" sId="1" ref="A1513:XFD1513" action="deleteRow">
    <rfmt sheetId="1" xfDxf="1" sqref="A1513:XFD1513" start="0" length="0">
      <dxf>
        <font>
          <color auto="1"/>
        </font>
      </dxf>
    </rfmt>
    <rcc rId="0" sId="1" dxf="1">
      <nc r="A1513">
        <v>679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13" t="inlineStr">
        <is>
          <t>ул. Свободы, д. 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">
        <f>ROUND(SUM(D1513+E1513+F1513+G1513+H1513+I1513+J1513+K1513+M1513+O1513+P1513+Q1513+R1513+S1513),2)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1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513">
        <v>69733.98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1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1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59" sId="2">
    <nc r="E155" t="inlineStr">
      <is>
        <t>ул. Свободы, д. 9</t>
      </is>
    </nc>
  </rcc>
  <rcc rId="7260" sId="2">
    <nc r="F155">
      <v>1424525.66</v>
    </nc>
  </rcc>
  <rrc rId="7261" sId="1" ref="A2054:XFD2054" action="deleteRow">
    <rfmt sheetId="1" xfDxf="1" sqref="A2054:XFD2054" start="0" length="0">
      <dxf>
        <font>
          <color auto="1"/>
        </font>
      </dxf>
    </rfmt>
    <rcc rId="0" sId="1" dxf="1">
      <nc r="A2054">
        <v>462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4" t="inlineStr">
        <is>
          <t>ул. Свободы, д. 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4">
        <f>ROUND(SUM(D2054+E2054+F2054+G2054+H2054+I2054+J2054+K2054+M2054+O2054+P2054+Q2054+R2054+S2054),2)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4">
        <f>ROUND((F2054+G2054+H2054+I2054+J2054+K2054+M2054+O2054+P2054+Q2054+R2054+S2054)*0.0214,2)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4">
        <v>767007.68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4">
        <v>392976.16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4">
        <v>234695.67999999999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62" sId="2">
    <nc r="E156" t="inlineStr">
      <is>
        <t>ул. Строителей, д. 101</t>
      </is>
    </nc>
  </rcc>
  <rcc rId="7263" sId="2">
    <nc r="F156">
      <v>51634.879999999997</v>
    </nc>
  </rcc>
  <rrc rId="7264" sId="1" ref="A763:XFD763" action="deleteRow">
    <rfmt sheetId="1" xfDxf="1" sqref="A763:XFD763" start="0" length="0">
      <dxf>
        <font>
          <color auto="1"/>
        </font>
      </dxf>
    </rfmt>
    <rcc rId="0" sId="1" dxf="1">
      <nc r="A763">
        <v>719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3" t="inlineStr">
        <is>
          <t>ул. Строителей, д. 101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">
        <f>ROUND(SUM(D763+E763+F763+G763+H763+I763+J763+K763+M763+O763+P763+Q763+R763+S763),2)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6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63">
        <v>51634.879999999997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6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65" sId="2">
    <nc r="E157" t="inlineStr">
      <is>
        <t>ул. Строителей, д. 101</t>
      </is>
    </nc>
  </rcc>
  <rcc rId="7266" sId="2">
    <nc r="F157">
      <v>507832.78</v>
    </nc>
  </rcc>
  <rcc rId="7267" sId="2">
    <nc r="B156" t="inlineStr">
      <is>
        <t>-</t>
      </is>
    </nc>
  </rcc>
  <rcc rId="7268" sId="2" odxf="1" dxf="1">
    <nc r="C156">
      <v>2020</v>
    </nc>
    <odxf>
      <alignment vertical="top"/>
    </odxf>
    <ndxf>
      <alignment vertical="center"/>
    </ndxf>
  </rcc>
  <rcc rId="7269" sId="2">
    <nc r="B157" t="inlineStr">
      <is>
        <t>-</t>
      </is>
    </nc>
  </rcc>
  <rcc rId="7270" sId="2">
    <nc r="C157">
      <v>2021</v>
    </nc>
  </rcc>
</revisions>
</file>

<file path=xl/revisions/revisionLog2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271" sId="1" ref="A1516:XFD1516" action="deleteRow">
    <rfmt sheetId="1" xfDxf="1" sqref="A1516:XFD1516" start="0" length="0">
      <dxf>
        <font>
          <color auto="1"/>
        </font>
      </dxf>
    </rfmt>
    <rcc rId="0" sId="1" dxf="1">
      <nc r="A1516">
        <v>684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16" t="inlineStr">
        <is>
          <t>ул. Строителей, д. 101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">
        <f>ROUND(SUM(D1516+E1516+F1516+G1516+H1516+I1516+J1516+K1516+M1516+O1516+P1516+Q1516+R1516+S1516),2)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16">
        <f>ROUND((F1516+G1516+H1516+I1516+J1516+K1516+M1516+O1516+P1516+Q1516+R1516+S1516)*0.0214,2)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1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516">
        <v>497192.85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51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72" sId="2">
    <nc r="E158" t="inlineStr">
      <is>
        <t>ул. Чкалова, д. 33</t>
      </is>
    </nc>
  </rcc>
  <rcc rId="7273" sId="2">
    <nc r="F158">
      <v>59270.11</v>
    </nc>
  </rcc>
  <rcc rId="7274" sId="2">
    <nc r="B158" t="inlineStr">
      <is>
        <t>-</t>
      </is>
    </nc>
  </rcc>
  <rcc rId="7275" sId="2" odxf="1" dxf="1">
    <nc r="C158">
      <v>2020</v>
    </nc>
    <odxf>
      <alignment vertical="top"/>
    </odxf>
    <ndxf>
      <alignment vertical="center"/>
    </ndxf>
  </rcc>
  <rcc rId="7276" sId="2">
    <nc r="B159" t="inlineStr">
      <is>
        <t>-</t>
      </is>
    </nc>
  </rcc>
  <rcc rId="7277" sId="2">
    <nc r="C159">
      <v>2022</v>
    </nc>
  </rcc>
  <rrc rId="7278" sId="1" ref="A773:XFD773" action="deleteRow">
    <rfmt sheetId="1" xfDxf="1" sqref="A773:XFD773" start="0" length="0">
      <dxf>
        <font>
          <color auto="1"/>
        </font>
      </dxf>
    </rfmt>
    <rcc rId="0" sId="1" dxf="1">
      <nc r="A773">
        <v>730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3" t="inlineStr">
        <is>
          <t>ул. Чкалова, д. 33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">
        <f>ROUND(SUM(D773+E773+F773+G773+H773+I773+J773+K773+M773+O773+P773+Q773+R773+S773),2)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73">
        <v>59270.11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7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79" sId="2">
    <nc r="E159" t="inlineStr">
      <is>
        <t>ул. Чкалова, д. 33</t>
      </is>
    </nc>
  </rcc>
  <rcc rId="7280" sId="2">
    <nc r="F159">
      <v>2456145.4700000002</v>
    </nc>
  </rcc>
  <rrc rId="7281" sId="1" ref="A2055:XFD2055" action="deleteRow">
    <rfmt sheetId="1" xfDxf="1" sqref="A2055:XFD2055" start="0" length="0">
      <dxf>
        <font>
          <color auto="1"/>
        </font>
      </dxf>
    </rfmt>
    <rcc rId="0" sId="1" dxf="1">
      <nc r="A2055">
        <v>467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5" t="inlineStr">
        <is>
          <t>ул. Чкалова, д. 33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5">
        <f>ROUND(SUM(D2055+E2055+F2055+G2055+H2055+I2055+J2055+K2055+M2055+O2055+P2055+Q2055+R2055+S2055),2)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5">
        <f>ROUND((F2055+G2055+H2055+I2055+J2055+K2055+M2055+O2055+P2055+Q2055+R2055+S2055)*0.0214,2)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5">
        <v>1322462.97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5">
        <v>677563.52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5">
        <v>404658.72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82" sId="2">
    <nc r="E160" t="inlineStr">
      <is>
        <t>ул. Шевченко, д. 18</t>
      </is>
    </nc>
  </rcc>
  <rcc rId="7283" sId="2">
    <nc r="F160">
      <v>77896.13</v>
    </nc>
  </rcc>
  <rcc rId="7284" sId="2">
    <nc r="B160" t="inlineStr">
      <is>
        <t>-</t>
      </is>
    </nc>
  </rcc>
  <rcc rId="7285" sId="2" odxf="1" dxf="1">
    <nc r="C160">
      <v>2020</v>
    </nc>
    <odxf>
      <alignment vertical="top"/>
    </odxf>
    <ndxf>
      <alignment vertical="center"/>
    </ndxf>
  </rcc>
  <rcc rId="7286" sId="2">
    <nc r="B161" t="inlineStr">
      <is>
        <t>-</t>
      </is>
    </nc>
  </rcc>
  <rcc rId="7287" sId="2">
    <nc r="C161">
      <v>2022</v>
    </nc>
  </rcc>
  <rrc rId="7288" sId="1" ref="A774:XFD774" action="deleteRow">
    <rfmt sheetId="1" xfDxf="1" sqref="A774:XFD774" start="0" length="0">
      <dxf>
        <font>
          <color auto="1"/>
        </font>
      </dxf>
    </rfmt>
    <rcc rId="0" sId="1" dxf="1">
      <nc r="A774">
        <v>732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4" t="inlineStr">
        <is>
          <t>ул. Шевченко, д. 18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">
        <f>ROUND(SUM(D774+E774+F774+G774+H774+I774+J774+K774+M774+O774+P774+Q774+R774+S774),2)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74">
        <v>77896.13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89" sId="2">
    <nc r="E161" t="inlineStr">
      <is>
        <t>ул. Шевченко, д. 18</t>
      </is>
    </nc>
  </rcc>
  <rcc rId="7290" sId="2">
    <nc r="F161">
      <v>5701199.4500000002</v>
    </nc>
  </rcc>
  <rrc rId="7291" sId="1" ref="A2054:XFD2054" action="deleteRow">
    <rfmt sheetId="1" xfDxf="1" sqref="A2054:XFD2054" start="0" length="0">
      <dxf>
        <font>
          <color auto="1"/>
        </font>
      </dxf>
    </rfmt>
    <rcc rId="0" sId="1" dxf="1">
      <nc r="A2054">
        <v>468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4" t="inlineStr">
        <is>
          <t>ул. Шевченко, д. 18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4">
        <f>ROUND(SUM(D2054+E2054+F2054+G2054+H2054+I2054+J2054+K2054+M2054+O2054+P2054+Q2054+R2054+S2054),2)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4">
        <f>ROUND((F2054+G2054+H2054+I2054+J2054+K2054+M2054+O2054+P2054+Q2054+R2054+S2054)*0.0214,2)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4">
        <v>3069698.13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4">
        <v>1572758.94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4">
        <v>939292.93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92" sId="2">
    <nc r="E162" t="inlineStr">
      <is>
        <t>ул. Шевченко, д. 20</t>
      </is>
    </nc>
  </rcc>
  <rcc rId="7293" sId="2">
    <nc r="F162">
      <v>218619.8</v>
    </nc>
  </rcc>
  <rcc rId="7294" sId="2">
    <nc r="B162" t="inlineStr">
      <is>
        <t>-</t>
      </is>
    </nc>
  </rcc>
  <rcc rId="7295" sId="2" odxf="1" dxf="1">
    <nc r="C162">
      <v>2021</v>
    </nc>
    <odxf>
      <alignment vertical="top"/>
    </odxf>
    <ndxf>
      <alignment vertical="center"/>
    </ndxf>
  </rcc>
  <rcc rId="7296" sId="2">
    <nc r="B163" t="inlineStr">
      <is>
        <t>-</t>
      </is>
    </nc>
  </rcc>
  <rcc rId="7297" sId="2">
    <nc r="C163">
      <v>2022</v>
    </nc>
  </rcc>
  <rrc rId="7298" sId="1" ref="A1523:XFD1523" action="deleteRow">
    <rfmt sheetId="1" xfDxf="1" sqref="A1523:XFD1523" start="0" length="0">
      <dxf>
        <font>
          <color auto="1"/>
        </font>
      </dxf>
    </rfmt>
    <rcc rId="0" sId="1" dxf="1">
      <nc r="A1523">
        <v>694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3" t="inlineStr">
        <is>
          <t>ул. Шевченко, д. 20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">
        <f>ROUND(SUM(D1523+E1523+F1523+G1523+H1523+I1523+J1523+K1523+M1523+O1523+P1523+Q1523+R1523+S1523),2)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523">
        <v>218619.8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2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99" sId="2">
    <nc r="E163" t="inlineStr">
      <is>
        <t>ул. Шевченко, д. 20</t>
      </is>
    </nc>
  </rcc>
  <rcc rId="7300" sId="2">
    <nc r="F163">
      <v>4465965.37</v>
    </nc>
  </rcc>
  <rrc rId="7301" sId="1" ref="A2053:XFD2053" action="deleteRow">
    <rfmt sheetId="1" xfDxf="1" sqref="A2053:XFD2053" start="0" length="0">
      <dxf>
        <font>
          <color auto="1"/>
        </font>
      </dxf>
    </rfmt>
    <rcc rId="0" sId="1" dxf="1">
      <nc r="A2053">
        <v>469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3" t="inlineStr">
        <is>
          <t>ул. Шевченко, д. 20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3">
        <f>ROUND(SUM(D2053+E2053+F2053+G2053+H2053+I2053+J2053+K2053+M2053+O2053+P2053+Q2053+R2053+S2053),2)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3">
        <f>ROUND((F2053+G2053+H2053+I2053+J2053+K2053+M2053+O2053+P2053+Q2053+R2053+S2053)*0.0214,2)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3">
        <v>2404610.7599999998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3">
        <v>1232001.6200000001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3">
        <v>735783.71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02" sId="2">
    <nc r="E164" t="inlineStr">
      <is>
        <t>ул. Шевченко, д. 39</t>
      </is>
    </nc>
  </rcc>
  <rcc rId="7303" sId="2">
    <nc r="F164">
      <v>50006.18</v>
    </nc>
  </rcc>
  <rcc rId="7304" sId="2">
    <nc r="B164" t="inlineStr">
      <is>
        <t>-</t>
      </is>
    </nc>
  </rcc>
  <rcc rId="7305" sId="2" odxf="1" dxf="1">
    <nc r="C164">
      <v>2020</v>
    </nc>
    <odxf>
      <alignment vertical="top"/>
    </odxf>
    <ndxf>
      <alignment vertical="center"/>
    </ndxf>
  </rcc>
  <rcc rId="7306" sId="2">
    <nc r="B165" t="inlineStr">
      <is>
        <t>-</t>
      </is>
    </nc>
  </rcc>
  <rcc rId="7307" sId="2">
    <nc r="C165">
      <v>2021</v>
    </nc>
  </rcc>
  <rrc rId="7308" sId="1" ref="A775:XFD775" action="deleteRow">
    <rfmt sheetId="1" xfDxf="1" sqref="A775:XFD775" start="0" length="0">
      <dxf>
        <font>
          <color auto="1"/>
        </font>
      </dxf>
    </rfmt>
    <rcc rId="0" sId="1" dxf="1">
      <nc r="A775">
        <v>734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5" t="inlineStr">
        <is>
          <t>ул. Шевченко, д. 39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">
        <f>ROUND(SUM(D775+E775+F775+G775+H775+I775+J775+K775+M775+O775+P775+Q775+R775+S775),2)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75">
        <v>50006.18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09" sId="2">
    <nc r="E165" t="inlineStr">
      <is>
        <t>ул. Шевченко, д. 39</t>
      </is>
    </nc>
  </rcc>
  <rcc rId="7310" sId="2">
    <nc r="F165">
      <v>513923.88</v>
    </nc>
  </rcc>
  <rrc rId="7311" sId="1" ref="A1524:XFD1524" action="deleteRow">
    <rfmt sheetId="1" xfDxf="1" sqref="A1524:XFD1524" start="0" length="0">
      <dxf>
        <font>
          <color auto="1"/>
        </font>
      </dxf>
    </rfmt>
    <rcc rId="0" sId="1" dxf="1">
      <nc r="A1524">
        <v>697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4" t="inlineStr">
        <is>
          <t>ул. Шевченко, д. 39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">
        <f>ROUND(SUM(D1524+E1524+F1524+G1524+H1524+I1524+J1524+K1524+M1524+O1524+P1524+Q1524+R1524+S1524),2)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4">
        <f>ROUND((F1524+G1524+H1524+I1524+J1524+K1524+M1524+O1524+P1524+Q1524+R1524+S1524)*0.0214,2)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524">
        <v>503156.33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52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12" sId="2">
    <nc r="E166" t="inlineStr">
      <is>
        <t>ул. Шевченко, д. 41</t>
      </is>
    </nc>
  </rcc>
  <rcc rId="7313" sId="2">
    <nc r="F166">
      <v>107070.16</v>
    </nc>
  </rcc>
  <rcc rId="7314" sId="2">
    <nc r="B166" t="inlineStr">
      <is>
        <t>-</t>
      </is>
    </nc>
  </rcc>
  <rcc rId="7315" sId="2" odxf="1" dxf="1">
    <nc r="C166">
      <v>2020</v>
    </nc>
    <odxf>
      <alignment vertical="top"/>
    </odxf>
    <ndxf>
      <alignment vertical="center"/>
    </ndxf>
  </rcc>
  <rcc rId="7316" sId="2">
    <nc r="B167" t="inlineStr">
      <is>
        <t>-</t>
      </is>
    </nc>
  </rcc>
  <rcc rId="7317" sId="2">
    <nc r="C167">
      <v>2021</v>
    </nc>
  </rcc>
  <rrc rId="7318" sId="1" ref="A775:XFD775" action="deleteRow">
    <rfmt sheetId="1" xfDxf="1" sqref="A775:XFD775" start="0" length="0">
      <dxf>
        <font>
          <color auto="1"/>
        </font>
      </dxf>
    </rfmt>
    <rcc rId="0" sId="1" dxf="1">
      <nc r="A775">
        <v>735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5" t="inlineStr">
        <is>
          <t>ул. Шевченко, д. 41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">
        <f>ROUND(SUM(D775+E775+F775+G775+H775+I775+J775+K775+M775+O775+P775+Q775+R775+S775),2)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75">
        <v>107070.16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19" sId="2">
    <nc r="E167" t="inlineStr">
      <is>
        <t>ул. Шевченко, д. 41</t>
      </is>
    </nc>
  </rcc>
  <rcc rId="7320" sId="2">
    <nc r="F167">
      <v>2460846.84</v>
    </nc>
  </rcc>
  <rrc rId="7321" sId="1" ref="A1523:XFD1523" action="deleteRow">
    <rfmt sheetId="1" xfDxf="1" sqref="A1523:XFD1523" start="0" length="0">
      <dxf>
        <font>
          <color auto="1"/>
        </font>
      </dxf>
    </rfmt>
    <rcc rId="0" sId="1" dxf="1">
      <nc r="A1523">
        <v>698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3" t="inlineStr">
        <is>
          <t>ул. Шевченко, д. 41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">
        <f>ROUND(SUM(D1523+E1523+F1523+G1523+H1523+I1523+J1523+K1523+M1523+O1523+P1523+Q1523+R1523+S1523),2)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3">
        <f>ROUND((F1523+G1523+H1523+I1523+J1523+K1523+M1523+O1523+P1523+Q1523+R1523+S1523)*0.0214,2)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523">
        <v>479244.75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523">
        <v>641057.17000000004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23">
        <v>791439.55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523">
        <v>497546.61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52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22" sId="2">
    <nc r="E168" t="inlineStr">
      <is>
        <t>ул. Шевченко, д. 43</t>
      </is>
    </nc>
  </rcc>
  <rcc rId="7323" sId="2">
    <nc r="F168">
      <v>49983.83</v>
    </nc>
  </rcc>
  <rcc rId="7324" sId="2">
    <nc r="B168" t="inlineStr">
      <is>
        <t>-</t>
      </is>
    </nc>
  </rcc>
  <rcc rId="7325" sId="2" odxf="1" dxf="1">
    <nc r="C168">
      <v>2020</v>
    </nc>
    <odxf>
      <alignment vertical="top"/>
    </odxf>
    <ndxf>
      <alignment vertical="center"/>
    </ndxf>
  </rcc>
  <rcc rId="7326" sId="2">
    <nc r="B169" t="inlineStr">
      <is>
        <t>-</t>
      </is>
    </nc>
  </rcc>
  <rcc rId="7327" sId="2">
    <nc r="C169">
      <v>2021</v>
    </nc>
  </rcc>
  <rrc rId="7328" sId="1" ref="A775:XFD775" action="deleteRow">
    <rfmt sheetId="1" xfDxf="1" sqref="A775:XFD775" start="0" length="0">
      <dxf>
        <font>
          <color auto="1"/>
        </font>
      </dxf>
    </rfmt>
    <rcc rId="0" sId="1" dxf="1">
      <nc r="A775">
        <v>736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5" t="inlineStr">
        <is>
          <t>ул. Шевченко, д. 43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">
        <f>ROUND(SUM(D775+E775+F775+G775+H775+I775+J775+K775+M775+O775+P775+Q775+R775+S775),2)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75">
        <v>49983.83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29" sId="2">
    <nc r="E169" t="inlineStr">
      <is>
        <t>ул. Шевченко, д. 43</t>
      </is>
    </nc>
  </rcc>
  <rcc rId="7330" sId="2">
    <nc r="F169">
      <v>503651.59</v>
    </nc>
  </rcc>
  <rrc rId="7331" sId="1" ref="A1522:XFD1522" action="deleteRow">
    <rfmt sheetId="1" xfDxf="1" sqref="A1522:XFD1522" start="0" length="0">
      <dxf>
        <font>
          <color auto="1"/>
        </font>
      </dxf>
    </rfmt>
    <rcc rId="0" sId="1" dxf="1">
      <nc r="A1522">
        <v>699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2" t="inlineStr">
        <is>
          <t>ул. Шевченко, д. 43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">
        <f>ROUND(SUM(D1522+E1522+F1522+G1522+H1522+I1522+J1522+K1522+M1522+O1522+P1522+Q1522+R1522+S1522),2)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2">
        <f>ROUND((F1522+G1522+H1522+I1522+J1522+K1522+M1522+O1522+P1522+Q1522+R1522+S1522)*0.0214,2)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522">
        <v>493099.27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52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2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32" sId="2">
    <nc r="E170" t="inlineStr">
      <is>
        <t>ул. Шевченко, д. 55</t>
      </is>
    </nc>
  </rcc>
  <rcc rId="7333" sId="2">
    <nc r="F170">
      <v>130527.46</v>
    </nc>
  </rcc>
  <rrc rId="7334" sId="1" ref="A1522:XFD1522" action="deleteRow">
    <rfmt sheetId="1" xfDxf="1" sqref="A1522:XFD1522" start="0" length="0">
      <dxf>
        <font>
          <color auto="1"/>
        </font>
      </dxf>
    </rfmt>
    <rcc rId="0" sId="1" dxf="1">
      <nc r="A1522">
        <v>700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2" t="inlineStr">
        <is>
          <t>ул. Шевченко, д. 55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">
        <f>ROUND(SUM(D1522+E1522+F1522+G1522+H1522+I1522+J1522+K1522+M1522+O1522+P1522+Q1522+R1522+S1522),2)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522">
        <v>130527.46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2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35" sId="2">
    <nc r="E171" t="inlineStr">
      <is>
        <t>ул. Шевченко, д. 55</t>
      </is>
    </nc>
  </rcc>
  <rcc rId="7336" sId="2">
    <nc r="F171">
      <v>2666415.02</v>
    </nc>
  </rcc>
  <rcc rId="7337" sId="2">
    <nc r="B170" t="inlineStr">
      <is>
        <t>-</t>
      </is>
    </nc>
  </rcc>
  <rcc rId="7338" sId="2" odxf="1" dxf="1">
    <nc r="C170">
      <v>2021</v>
    </nc>
    <odxf>
      <alignment vertical="top"/>
    </odxf>
    <ndxf>
      <alignment vertical="center"/>
    </ndxf>
  </rcc>
  <rcc rId="7339" sId="2">
    <nc r="B171" t="inlineStr">
      <is>
        <t>-</t>
      </is>
    </nc>
  </rcc>
  <rcc rId="7340" sId="2">
    <nc r="C171">
      <v>2022</v>
    </nc>
  </rcc>
  <rrc rId="7341" sId="1" ref="A2047:XFD2047" action="deleteRow">
    <undo index="0" exp="area" dr="S2018:S2047" r="S2048" sId="1"/>
    <undo index="0" exp="area" dr="R2018:R2047" r="R2048" sId="1"/>
    <undo index="0" exp="area" dr="Q2018:Q2047" r="Q2048" sId="1"/>
    <undo index="0" exp="area" dr="P2018:P2047" r="P2048" sId="1"/>
    <undo index="0" exp="area" dr="O2018:O2047" r="O2048" sId="1"/>
    <undo index="0" exp="area" dr="M2018:M2047" r="M2048" sId="1"/>
    <undo index="0" exp="area" dr="L2018:L2047" r="L2048" sId="1"/>
    <undo index="0" exp="area" dr="K2018:K2047" r="K2048" sId="1"/>
    <undo index="0" exp="area" dr="J2018:J2047" r="J2048" sId="1"/>
    <undo index="0" exp="area" dr="I2018:I2047" r="I2048" sId="1"/>
    <undo index="0" exp="area" dr="H2018:H2047" r="H2048" sId="1"/>
    <undo index="0" exp="area" dr="G2018:G2047" r="G2048" sId="1"/>
    <undo index="0" exp="area" dr="F2018:F2047" r="F2048" sId="1"/>
    <undo index="0" exp="area" dr="E2018:E2047" r="E2048" sId="1"/>
    <undo index="0" exp="area" dr="D2018:D2047" r="D2048" sId="1"/>
    <rfmt sheetId="1" xfDxf="1" sqref="A2047:XFD2047" start="0" length="0">
      <dxf>
        <font>
          <color auto="1"/>
        </font>
      </dxf>
    </rfmt>
    <rcc rId="0" sId="1" dxf="1">
      <nc r="A2047">
        <v>471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7" t="inlineStr">
        <is>
          <t>ул. Шевченко, д. 55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7">
        <f>ROUND(SUM(D2047+E2047+F2047+G2047+H2047+I2047+J2047+K2047+M2047+O2047+P2047+Q2047+R2047+S2047),2)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7">
        <f>ROUND((F2047+G2047+H2047+I2047+J2047+K2047+M2047+O2047+P2047+Q2047+R2047+S2047)*0.0214,2)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047">
        <v>312243.21999999997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47">
        <v>1364981.87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047">
        <v>417669.02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7">
        <v>515655.16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42" sId="2" odxf="1" dxf="1">
    <nc r="D130" t="inlineStr">
      <is>
        <t>Ханты-Мансийск</t>
      </is>
    </nc>
    <odxf/>
    <ndxf/>
  </rcc>
  <rcc rId="7343" sId="2" odxf="1" dxf="1">
    <nc r="D131" t="inlineStr">
      <is>
        <t>Ханты-Мансийск</t>
      </is>
    </nc>
    <odxf/>
    <ndxf/>
  </rcc>
  <rcc rId="7344" sId="2" odxf="1" dxf="1">
    <nc r="D132" t="inlineStr">
      <is>
        <t>Ханты-Мансийск</t>
      </is>
    </nc>
    <odxf/>
    <ndxf/>
  </rcc>
  <rcc rId="7345" sId="2" odxf="1" dxf="1">
    <nc r="D133" t="inlineStr">
      <is>
        <t>Ханты-Мансийск</t>
      </is>
    </nc>
    <odxf/>
    <ndxf/>
  </rcc>
  <rcc rId="7346" sId="2" odxf="1" dxf="1">
    <nc r="D134" t="inlineStr">
      <is>
        <t>Ханты-Мансийск</t>
      </is>
    </nc>
    <odxf/>
    <ndxf/>
  </rcc>
  <rcc rId="7347" sId="2" odxf="1" dxf="1">
    <nc r="D135" t="inlineStr">
      <is>
        <t>Ханты-Мансийск</t>
      </is>
    </nc>
    <odxf/>
    <ndxf/>
  </rcc>
  <rcc rId="7348" sId="2" odxf="1" dxf="1">
    <nc r="D136" t="inlineStr">
      <is>
        <t>Ханты-Мансийск</t>
      </is>
    </nc>
    <odxf/>
    <ndxf/>
  </rcc>
  <rcc rId="7349" sId="2" odxf="1" dxf="1">
    <nc r="D137" t="inlineStr">
      <is>
        <t>Ханты-Мансийск</t>
      </is>
    </nc>
    <odxf/>
    <ndxf/>
  </rcc>
  <rcc rId="7350" sId="2" odxf="1" dxf="1">
    <nc r="D138" t="inlineStr">
      <is>
        <t>Ханты-Мансийск</t>
      </is>
    </nc>
    <odxf/>
    <ndxf/>
  </rcc>
  <rcc rId="7351" sId="2" odxf="1" dxf="1">
    <nc r="D139" t="inlineStr">
      <is>
        <t>Ханты-Мансийск</t>
      </is>
    </nc>
    <odxf/>
    <ndxf/>
  </rcc>
  <rcc rId="7352" sId="2" odxf="1" dxf="1">
    <nc r="D140" t="inlineStr">
      <is>
        <t>Ханты-Мансийск</t>
      </is>
    </nc>
    <odxf/>
    <ndxf/>
  </rcc>
  <rcc rId="7353" sId="2" odxf="1" dxf="1">
    <nc r="D141" t="inlineStr">
      <is>
        <t>Ханты-Мансийск</t>
      </is>
    </nc>
    <odxf/>
    <ndxf/>
  </rcc>
  <rcc rId="7354" sId="2" odxf="1" dxf="1">
    <nc r="D142" t="inlineStr">
      <is>
        <t>Ханты-Мансийск</t>
      </is>
    </nc>
    <odxf/>
    <ndxf/>
  </rcc>
  <rcc rId="7355" sId="2" odxf="1" dxf="1">
    <nc r="D143" t="inlineStr">
      <is>
        <t>Ханты-Мансийск</t>
      </is>
    </nc>
    <odxf/>
    <ndxf/>
  </rcc>
  <rcc rId="7356" sId="2" odxf="1" dxf="1">
    <nc r="D144" t="inlineStr">
      <is>
        <t>Ханты-Мансийск</t>
      </is>
    </nc>
    <odxf/>
    <ndxf/>
  </rcc>
  <rcc rId="7357" sId="2" odxf="1" dxf="1">
    <nc r="D145" t="inlineStr">
      <is>
        <t>Ханты-Мансийск</t>
      </is>
    </nc>
    <odxf/>
    <ndxf/>
  </rcc>
  <rcc rId="7358" sId="2" odxf="1" dxf="1">
    <nc r="D146" t="inlineStr">
      <is>
        <t>Ханты-Мансийск</t>
      </is>
    </nc>
    <odxf/>
    <ndxf/>
  </rcc>
  <rcc rId="7359" sId="2" odxf="1" dxf="1">
    <nc r="D147" t="inlineStr">
      <is>
        <t>Ханты-Мансийск</t>
      </is>
    </nc>
    <odxf/>
    <ndxf/>
  </rcc>
  <rcc rId="7360" sId="2" odxf="1" dxf="1">
    <nc r="D148" t="inlineStr">
      <is>
        <t>Ханты-Мансийск</t>
      </is>
    </nc>
    <odxf/>
    <ndxf/>
  </rcc>
  <rcc rId="7361" sId="2" odxf="1" dxf="1">
    <nc r="D149" t="inlineStr">
      <is>
        <t>Ханты-Мансийск</t>
      </is>
    </nc>
    <odxf/>
    <ndxf/>
  </rcc>
  <rcc rId="7362" sId="2" odxf="1" dxf="1">
    <nc r="D150" t="inlineStr">
      <is>
        <t>Ханты-Мансийск</t>
      </is>
    </nc>
    <odxf/>
    <ndxf/>
  </rcc>
  <rcc rId="7363" sId="2" odxf="1" dxf="1">
    <nc r="D151" t="inlineStr">
      <is>
        <t>Ханты-Мансийск</t>
      </is>
    </nc>
    <odxf/>
    <ndxf/>
  </rcc>
  <rcc rId="7364" sId="2" odxf="1" dxf="1">
    <nc r="D152" t="inlineStr">
      <is>
        <t>Ханты-Мансийск</t>
      </is>
    </nc>
    <odxf/>
    <ndxf/>
  </rcc>
  <rcc rId="7365" sId="2" odxf="1" dxf="1">
    <nc r="D153" t="inlineStr">
      <is>
        <t>Ханты-Мансийск</t>
      </is>
    </nc>
    <odxf/>
    <ndxf/>
  </rcc>
  <rcc rId="7366" sId="2" odxf="1" dxf="1">
    <nc r="D154" t="inlineStr">
      <is>
        <t>Ханты-Мансийск</t>
      </is>
    </nc>
    <odxf/>
    <ndxf/>
  </rcc>
  <rcc rId="7367" sId="2" odxf="1" dxf="1">
    <nc r="D155" t="inlineStr">
      <is>
        <t>Ханты-Мансийск</t>
      </is>
    </nc>
    <odxf/>
    <ndxf/>
  </rcc>
  <rcc rId="7368" sId="2" odxf="1" dxf="1">
    <nc r="D156" t="inlineStr">
      <is>
        <t>Ханты-Мансийск</t>
      </is>
    </nc>
    <odxf/>
    <ndxf/>
  </rcc>
  <rcc rId="7369" sId="2" odxf="1" dxf="1">
    <nc r="D157" t="inlineStr">
      <is>
        <t>Ханты-Мансийск</t>
      </is>
    </nc>
    <odxf/>
    <ndxf/>
  </rcc>
  <rcc rId="7370" sId="2" odxf="1" dxf="1">
    <nc r="D158" t="inlineStr">
      <is>
        <t>Ханты-Мансийск</t>
      </is>
    </nc>
    <odxf/>
    <ndxf/>
  </rcc>
  <rcc rId="7371" sId="2" odxf="1" dxf="1">
    <nc r="D159" t="inlineStr">
      <is>
        <t>Ханты-Мансийск</t>
      </is>
    </nc>
    <odxf/>
    <ndxf/>
  </rcc>
  <rcc rId="7372" sId="2" odxf="1" dxf="1">
    <nc r="D160" t="inlineStr">
      <is>
        <t>Ханты-Мансийск</t>
      </is>
    </nc>
    <odxf/>
    <ndxf/>
  </rcc>
  <rcc rId="7373" sId="2" odxf="1" dxf="1">
    <nc r="D161" t="inlineStr">
      <is>
        <t>Ханты-Мансийск</t>
      </is>
    </nc>
    <odxf/>
    <ndxf/>
  </rcc>
  <rcc rId="7374" sId="2" odxf="1" dxf="1">
    <nc r="D162" t="inlineStr">
      <is>
        <t>Ханты-Мансийск</t>
      </is>
    </nc>
    <odxf/>
    <ndxf/>
  </rcc>
  <rcc rId="7375" sId="2" odxf="1" dxf="1">
    <nc r="D163" t="inlineStr">
      <is>
        <t>Ханты-Мансийск</t>
      </is>
    </nc>
    <odxf/>
    <ndxf/>
  </rcc>
  <rcc rId="7376" sId="2" odxf="1" dxf="1">
    <nc r="D164" t="inlineStr">
      <is>
        <t>Ханты-Мансийск</t>
      </is>
    </nc>
    <odxf/>
    <ndxf/>
  </rcc>
  <rcc rId="7377" sId="2" odxf="1" dxf="1">
    <nc r="D165" t="inlineStr">
      <is>
        <t>Ханты-Мансийск</t>
      </is>
    </nc>
    <odxf/>
    <ndxf/>
  </rcc>
  <rcc rId="7378" sId="2" odxf="1" dxf="1">
    <nc r="D166" t="inlineStr">
      <is>
        <t>Ханты-Мансийск</t>
      </is>
    </nc>
    <odxf/>
    <ndxf/>
  </rcc>
  <rcc rId="7379" sId="2" odxf="1" dxf="1">
    <nc r="D167" t="inlineStr">
      <is>
        <t>Ханты-Мансийск</t>
      </is>
    </nc>
    <odxf/>
    <ndxf/>
  </rcc>
  <rcc rId="7380" sId="2" odxf="1" dxf="1">
    <nc r="D168" t="inlineStr">
      <is>
        <t>Ханты-Мансийск</t>
      </is>
    </nc>
    <odxf/>
    <ndxf/>
  </rcc>
  <rcc rId="7381" sId="2" odxf="1" dxf="1">
    <nc r="D169" t="inlineStr">
      <is>
        <t>Ханты-Мансийск</t>
      </is>
    </nc>
    <odxf/>
    <ndxf/>
  </rcc>
  <rcc rId="7382" sId="2" odxf="1" dxf="1">
    <nc r="D170" t="inlineStr">
      <is>
        <t>Ханты-Мансийск</t>
      </is>
    </nc>
    <odxf/>
    <ndxf/>
  </rcc>
  <rcc rId="7383" sId="2" odxf="1" dxf="1">
    <nc r="D171" t="inlineStr">
      <is>
        <t>Ханты-Мансийск</t>
      </is>
    </nc>
    <odxf/>
    <ndxf/>
  </rcc>
  <rcc rId="7384" sId="2">
    <nc r="G130" t="inlineStr">
      <is>
        <t>МКД исключен из ДПКР (превышение стоимости ККР)</t>
      </is>
    </nc>
  </rcc>
  <rcc rId="7385" sId="2">
    <nc r="G131" t="inlineStr">
      <is>
        <t>МКД исключен из ДПКР (превышение стоимости ККР)</t>
      </is>
    </nc>
  </rcc>
  <rcc rId="7386" sId="2">
    <nc r="G132" t="inlineStr">
      <is>
        <t>МКД исключен из ДПКР (превышение стоимости ККР)</t>
      </is>
    </nc>
  </rcc>
  <rcc rId="7387" sId="2">
    <nc r="G133" t="inlineStr">
      <is>
        <t>МКД исключен из ДПКР (превышение стоимости ККР)</t>
      </is>
    </nc>
  </rcc>
  <rcc rId="7388" sId="2">
    <nc r="G134" t="inlineStr">
      <is>
        <t>МКД исключен из ДПКР (превышение стоимости ККР)</t>
      </is>
    </nc>
  </rcc>
  <rcc rId="7389" sId="2">
    <nc r="G135" t="inlineStr">
      <is>
        <t>МКД исключен из ДПКР (превышение стоимости ККР)</t>
      </is>
    </nc>
  </rcc>
  <rcc rId="7390" sId="2">
    <nc r="G136" t="inlineStr">
      <is>
        <t>МКД исключен из ДПКР (превышение стоимости ККР)</t>
      </is>
    </nc>
  </rcc>
  <rcc rId="7391" sId="2">
    <nc r="G137" t="inlineStr">
      <is>
        <t>МКД исключен из ДПКР (превышение стоимости ККР)</t>
      </is>
    </nc>
  </rcc>
  <rcc rId="7392" sId="2">
    <nc r="G138" t="inlineStr">
      <is>
        <t>МКД исключен из ДПКР (превышение стоимости ККР)</t>
      </is>
    </nc>
  </rcc>
  <rcc rId="7393" sId="2">
    <nc r="G139" t="inlineStr">
      <is>
        <t>МКД исключен из ДПКР (превышение стоимости ККР)</t>
      </is>
    </nc>
  </rcc>
  <rcc rId="7394" sId="2">
    <nc r="G140" t="inlineStr">
      <is>
        <t>МКД исключен из ДПКР (превышение стоимости ККР)</t>
      </is>
    </nc>
  </rcc>
  <rcc rId="7395" sId="2">
    <nc r="G141" t="inlineStr">
      <is>
        <t>МКД исключен из ДПКР (превышение стоимости ККР)</t>
      </is>
    </nc>
  </rcc>
  <rcc rId="7396" sId="2">
    <nc r="G142" t="inlineStr">
      <is>
        <t>МКД исключен из ДПКР (превышение стоимости ККР)</t>
      </is>
    </nc>
  </rcc>
  <rcc rId="7397" sId="2">
    <nc r="G143" t="inlineStr">
      <is>
        <t>МКД исключен из ДПКР (превышение стоимости ККР)</t>
      </is>
    </nc>
  </rcc>
  <rcc rId="7398" sId="2">
    <nc r="G144" t="inlineStr">
      <is>
        <t>МКД исключен из ДПКР (превышение стоимости ККР)</t>
      </is>
    </nc>
  </rcc>
  <rcc rId="7399" sId="2">
    <nc r="G145" t="inlineStr">
      <is>
        <t>МКД исключен из ДПКР (превышение стоимости ККР)</t>
      </is>
    </nc>
  </rcc>
  <rcc rId="7400" sId="2">
    <nc r="G146" t="inlineStr">
      <is>
        <t>МКД исключен из ДПКР (превышение стоимости ККР)</t>
      </is>
    </nc>
  </rcc>
  <rcc rId="7401" sId="2">
    <nc r="G147" t="inlineStr">
      <is>
        <t>МКД исключен из ДПКР (превышение стоимости ККР)</t>
      </is>
    </nc>
  </rcc>
  <rcc rId="7402" sId="2">
    <nc r="G148" t="inlineStr">
      <is>
        <t>МКД исключен из ДПКР (превышение стоимости ККР)</t>
      </is>
    </nc>
  </rcc>
  <rcc rId="7403" sId="2">
    <nc r="G149" t="inlineStr">
      <is>
        <t>МКД исключен из ДПКР (превышение стоимости ККР)</t>
      </is>
    </nc>
  </rcc>
  <rcc rId="7404" sId="2">
    <nc r="G150" t="inlineStr">
      <is>
        <t>МКД исключен из ДПКР (превышение стоимости ККР)</t>
      </is>
    </nc>
  </rcc>
  <rcc rId="7405" sId="2">
    <nc r="G151" t="inlineStr">
      <is>
        <t>МКД исключен из ДПКР (превышение стоимости ККР)</t>
      </is>
    </nc>
  </rcc>
  <rcc rId="7406" sId="2">
    <nc r="G152" t="inlineStr">
      <is>
        <t>МКД исключен из ДПКР (превышение стоимости ККР)</t>
      </is>
    </nc>
  </rcc>
  <rcc rId="7407" sId="2">
    <nc r="G153" t="inlineStr">
      <is>
        <t>МКД исключен из ДПКР (превышение стоимости ККР)</t>
      </is>
    </nc>
  </rcc>
  <rcc rId="7408" sId="2">
    <nc r="G154" t="inlineStr">
      <is>
        <t>МКД исключен из ДПКР (превышение стоимости ККР)</t>
      </is>
    </nc>
  </rcc>
  <rcc rId="7409" sId="2">
    <nc r="G155" t="inlineStr">
      <is>
        <t>МКД исключен из ДПКР (превышение стоимости ККР)</t>
      </is>
    </nc>
  </rcc>
  <rcc rId="7410" sId="2">
    <nc r="G156" t="inlineStr">
      <is>
        <t>МКД исключен из ДПКР (превышение стоимости ККР)</t>
      </is>
    </nc>
  </rcc>
  <rcc rId="7411" sId="2">
    <nc r="G157" t="inlineStr">
      <is>
        <t>МКД исключен из ДПКР (превышение стоимости ККР)</t>
      </is>
    </nc>
  </rcc>
  <rcc rId="7412" sId="2">
    <nc r="G158" t="inlineStr">
      <is>
        <t>МКД исключен из ДПКР (превышение стоимости ККР)</t>
      </is>
    </nc>
  </rcc>
  <rcc rId="7413" sId="2">
    <nc r="G159" t="inlineStr">
      <is>
        <t>МКД исключен из ДПКР (превышение стоимости ККР)</t>
      </is>
    </nc>
  </rcc>
  <rcc rId="7414" sId="2">
    <nc r="G160" t="inlineStr">
      <is>
        <t>МКД исключен из ДПКР (превышение стоимости ККР)</t>
      </is>
    </nc>
  </rcc>
  <rcc rId="7415" sId="2">
    <nc r="G161" t="inlineStr">
      <is>
        <t>МКД исключен из ДПКР (превышение стоимости ККР)</t>
      </is>
    </nc>
  </rcc>
  <rcc rId="7416" sId="2">
    <nc r="G162" t="inlineStr">
      <is>
        <t>МКД исключен из ДПКР (превышение стоимости ККР)</t>
      </is>
    </nc>
  </rcc>
  <rcc rId="7417" sId="2">
    <nc r="G163" t="inlineStr">
      <is>
        <t>МКД исключен из ДПКР (превышение стоимости ККР)</t>
      </is>
    </nc>
  </rcc>
  <rcc rId="7418" sId="2">
    <nc r="G164" t="inlineStr">
      <is>
        <t>МКД исключен из ДПКР (превышение стоимости ККР)</t>
      </is>
    </nc>
  </rcc>
  <rcc rId="7419" sId="2">
    <nc r="G165" t="inlineStr">
      <is>
        <t>МКД исключен из ДПКР (превышение стоимости ККР)</t>
      </is>
    </nc>
  </rcc>
  <rcc rId="7420" sId="2">
    <nc r="G166" t="inlineStr">
      <is>
        <t>МКД исключен из ДПКР (превышение стоимости ККР)</t>
      </is>
    </nc>
  </rcc>
  <rcc rId="7421" sId="2">
    <nc r="G167" t="inlineStr">
      <is>
        <t>МКД исключен из ДПКР (превышение стоимости ККР)</t>
      </is>
    </nc>
  </rcc>
  <rcc rId="7422" sId="2">
    <nc r="G168" t="inlineStr">
      <is>
        <t>МКД исключен из ДПКР (превышение стоимости ККР)</t>
      </is>
    </nc>
  </rcc>
  <rcc rId="7423" sId="2">
    <nc r="G169" t="inlineStr">
      <is>
        <t>МКД исключен из ДПКР (превышение стоимости ККР)</t>
      </is>
    </nc>
  </rcc>
  <rcc rId="7424" sId="2">
    <nc r="G170" t="inlineStr">
      <is>
        <t>МКД исключен из ДПКР (превышение стоимости ККР)</t>
      </is>
    </nc>
  </rcc>
  <rcc rId="7425" sId="2">
    <nc r="G171" t="inlineStr">
      <is>
        <t>МКД исключен из ДПКР (превышение стоимости ККР)</t>
      </is>
    </nc>
  </rcc>
  <rcc rId="7426" sId="2">
    <nc r="A130">
      <v>119</v>
    </nc>
  </rcc>
  <rcc rId="7427" sId="2">
    <nc r="A131">
      <v>120</v>
    </nc>
  </rcc>
  <rcc rId="7428" sId="2">
    <nc r="A132">
      <v>121</v>
    </nc>
  </rcc>
  <rcc rId="7429" sId="2">
    <nc r="A133">
      <v>122</v>
    </nc>
  </rcc>
  <rcc rId="7430" sId="2">
    <nc r="A134">
      <v>123</v>
    </nc>
  </rcc>
  <rcc rId="7431" sId="2">
    <nc r="A135">
      <v>124</v>
    </nc>
  </rcc>
  <rcc rId="7432" sId="2">
    <nc r="A136">
      <v>125</v>
    </nc>
  </rcc>
  <rcc rId="7433" sId="2">
    <nc r="A137">
      <v>126</v>
    </nc>
  </rcc>
  <rcc rId="7434" sId="2">
    <oc r="A21">
      <v>119</v>
    </oc>
    <nc r="A21">
      <v>127</v>
    </nc>
  </rcc>
  <rcc rId="7435" sId="2">
    <oc r="A87">
      <v>120</v>
    </oc>
    <nc r="A87">
      <v>128</v>
    </nc>
  </rcc>
  <rcc rId="7436" sId="2">
    <nc r="A138">
      <v>129</v>
    </nc>
  </rcc>
  <rcc rId="7437" sId="2">
    <nc r="A139">
      <v>130</v>
    </nc>
  </rcc>
  <rcc rId="7438" sId="2">
    <nc r="A140">
      <v>131</v>
    </nc>
  </rcc>
  <rcc rId="7439" sId="2">
    <nc r="A141">
      <v>132</v>
    </nc>
  </rcc>
  <rcc rId="7440" sId="2">
    <nc r="A142">
      <v>133</v>
    </nc>
  </rcc>
  <rcc rId="7441" sId="2">
    <nc r="A143">
      <v>134</v>
    </nc>
  </rcc>
  <rcc rId="7442" sId="2">
    <nc r="A144">
      <v>135</v>
    </nc>
  </rcc>
  <rcc rId="7443" sId="2">
    <nc r="A145">
      <v>136</v>
    </nc>
  </rcc>
  <rcc rId="7444" sId="2">
    <nc r="A146">
      <v>137</v>
    </nc>
  </rcc>
  <rcc rId="7445" sId="2">
    <nc r="A147">
      <v>138</v>
    </nc>
  </rcc>
  <rcc rId="7446" sId="2">
    <nc r="A148">
      <v>139</v>
    </nc>
  </rcc>
  <rcc rId="7447" sId="2">
    <nc r="A149">
      <v>140</v>
    </nc>
  </rcc>
  <rcc rId="7448" sId="2">
    <nc r="A150">
      <v>141</v>
    </nc>
  </rcc>
  <rcc rId="7449" sId="2">
    <nc r="A151">
      <v>142</v>
    </nc>
  </rcc>
  <rcc rId="7450" sId="2">
    <oc r="A22">
      <v>121</v>
    </oc>
    <nc r="A22">
      <v>143</v>
    </nc>
  </rcc>
  <rcc rId="7451" sId="2">
    <nc r="A152">
      <v>144</v>
    </nc>
  </rcc>
  <rcc rId="7452" sId="2">
    <nc r="A153">
      <v>145</v>
    </nc>
  </rcc>
  <rcc rId="7453" sId="2">
    <nc r="A154">
      <v>146</v>
    </nc>
  </rcc>
  <rcc rId="7454" sId="2">
    <nc r="A155">
      <v>147</v>
    </nc>
  </rcc>
  <rcc rId="7455" sId="2">
    <nc r="A156">
      <v>148</v>
    </nc>
  </rcc>
  <rcc rId="7456" sId="2">
    <nc r="A157">
      <v>149</v>
    </nc>
  </rcc>
  <rcc rId="7457" sId="2">
    <nc r="A158">
      <v>150</v>
    </nc>
  </rcc>
  <rcc rId="7458" sId="2">
    <nc r="A159">
      <v>151</v>
    </nc>
  </rcc>
  <rcc rId="7459" sId="2">
    <nc r="A160">
      <v>152</v>
    </nc>
  </rcc>
  <rcc rId="7460" sId="2">
    <nc r="A161">
      <v>153</v>
    </nc>
  </rcc>
  <rcc rId="7461" sId="2">
    <nc r="A162">
      <v>154</v>
    </nc>
  </rcc>
  <rcc rId="7462" sId="2">
    <nc r="A163">
      <v>155</v>
    </nc>
  </rcc>
  <rcc rId="7463" sId="2">
    <nc r="A164">
      <v>156</v>
    </nc>
  </rcc>
  <rcc rId="7464" sId="2">
    <nc r="A165">
      <v>157</v>
    </nc>
  </rcc>
  <rcc rId="7465" sId="2">
    <nc r="A166">
      <v>158</v>
    </nc>
  </rcc>
  <rcc rId="7466" sId="2">
    <nc r="A167">
      <v>159</v>
    </nc>
  </rcc>
  <rcc rId="7467" sId="2">
    <nc r="A168">
      <v>160</v>
    </nc>
  </rcc>
  <rcc rId="7468" sId="2">
    <nc r="A169">
      <v>161</v>
    </nc>
  </rcc>
  <rcc rId="7469" sId="2">
    <nc r="A170">
      <v>162</v>
    </nc>
  </rcc>
  <rcc rId="7470" sId="2">
    <nc r="A171">
      <v>163</v>
    </nc>
  </rcc>
  <rcc rId="7471" sId="2">
    <oc r="A17">
      <v>122</v>
    </oc>
    <nc r="A17">
      <v>164</v>
    </nc>
  </rcc>
  <rcc rId="7472" sId="2">
    <oc r="A18">
      <v>123</v>
    </oc>
    <nc r="A18">
      <v>165</v>
    </nc>
  </rcc>
  <rcc rId="7473" sId="2">
    <oc r="A19">
      <v>124</v>
    </oc>
    <nc r="A19">
      <v>166</v>
    </nc>
  </rcc>
  <rcc rId="7474" sId="2">
    <oc r="A20">
      <v>125</v>
    </oc>
    <nc r="A20">
      <v>167</v>
    </nc>
  </rcc>
  <rcc rId="7475" sId="2">
    <oc r="A25">
      <v>126</v>
    </oc>
    <nc r="A25">
      <v>168</v>
    </nc>
  </rcc>
  <rcc rId="7476" sId="2">
    <oc r="A26">
      <v>127</v>
    </oc>
    <nc r="A26">
      <v>169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" sId="1" numFmtId="4">
    <nc r="J1701">
      <v>4863927.6399999997</v>
    </nc>
  </rcc>
  <rfmt sheetId="1" sqref="J1701">
    <dxf>
      <fill>
        <patternFill patternType="solid">
          <bgColor rgb="FFFFFF00"/>
        </patternFill>
      </fill>
    </dxf>
  </rfmt>
  <rfmt sheetId="1" sqref="P1701">
    <dxf>
      <fill>
        <patternFill patternType="solid">
          <bgColor rgb="FFFFFF00"/>
        </patternFill>
      </fill>
    </dxf>
  </rfmt>
  <rcc rId="299" sId="1" numFmtId="4">
    <oc r="P1701">
      <v>4863927.6399999997</v>
    </oc>
    <nc r="P1701"/>
  </rcc>
  <rcc rId="300" sId="1">
    <nc r="T1701" t="inlineStr">
      <is>
        <t>Подвал на ВО (реш ОСС+Комиссии)</t>
      </is>
    </nc>
  </rcc>
</revisions>
</file>

<file path=xl/revisions/revisionLog2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77" sId="1">
    <oc r="G870">
      <v>2896097.4</v>
    </oc>
    <nc r="G870">
      <f>2896097.4*2</f>
    </nc>
  </rcc>
  <rcc rId="7478" sId="1" numFmtId="4">
    <oc r="G870">
      <f>2896097.4*2</f>
    </oc>
    <nc r="G870">
      <v>5792194.7999999998</v>
    </nc>
  </rcc>
  <rcc rId="7479" sId="2">
    <oc r="E47" t="inlineStr">
      <is>
        <t>ул Парковая,  д. 1</t>
      </is>
    </oc>
    <nc r="E47" t="inlineStr">
      <is>
        <t>ул. Парковая, д. 1</t>
      </is>
    </nc>
  </rcc>
  <rcc rId="7480" sId="2">
    <oc r="F47">
      <v>2958073.88</v>
    </oc>
    <nc r="F47">
      <v>5916147.7699999996</v>
    </nc>
  </rcc>
  <rrc rId="7481" sId="2" ref="A8:XFD8" action="insertRow"/>
  <rcc rId="7482" sId="2">
    <nc r="B8" t="inlineStr">
      <is>
        <t>-</t>
      </is>
    </nc>
  </rcc>
  <rcc rId="7483" sId="2">
    <nc r="C8">
      <v>2020</v>
    </nc>
  </rcc>
  <rcc rId="7484" sId="2">
    <nc r="D8" t="inlineStr">
      <is>
        <t>Лангепас</t>
      </is>
    </nc>
  </rcc>
  <rcc rId="7485" sId="2">
    <nc r="E8" t="inlineStr">
      <is>
        <t>ул. Парковая, д. 1</t>
      </is>
    </nc>
  </rcc>
  <rcc rId="7486" sId="2">
    <nc r="F8">
      <v>5916147.7699999996</v>
    </nc>
  </rcc>
  <rrc rId="7487" sId="1" ref="A80:XFD80" action="deleteRow">
    <rfmt sheetId="1" xfDxf="1" sqref="A80:XFD80" start="0" length="0">
      <dxf>
        <font>
          <color auto="1"/>
        </font>
      </dxf>
    </rfmt>
    <rcc rId="0" sId="1" dxf="1">
      <nc r="A80">
        <v>63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" t="inlineStr">
        <is>
          <t>ул. Парковая, д. 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>
        <f>ROUND(SUM(D80+E80+F80+G80+H80+I80+J80+K80+M80+O80+P80+Q80+R80+S80),2)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80">
        <f>ROUND((F80+G80+H80+I80+J80+K80+M80+O80+P80+Q80+R80+S80)*0.0214,2)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0">
        <v>2896097.4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488" sId="1" numFmtId="4">
    <oc r="G871">
      <v>953742</v>
    </oc>
    <nc r="G871">
      <f>953742*2</f>
    </nc>
  </rcc>
  <rcc rId="7489" sId="1" numFmtId="4">
    <oc r="G871">
      <f>953742*2</f>
    </oc>
    <nc r="G871">
      <v>1907484</v>
    </nc>
  </rcc>
  <rcc rId="7490" sId="1">
    <oc r="C871">
      <f>ROUND(SUM(D871+E871+F871+G871+H871+I871+J871+K871+M871+O871+P871+Q871+R871+S871),2)</f>
    </oc>
    <nc r="C871">
      <f>ROUND(SUM(D871+E871+F871+G871+H871+I871+J871+K871+M871+O871+P871+Q871+R871+S871),2)</f>
    </nc>
  </rcc>
  <rrc rId="7491" sId="2" ref="A14:XFD14" action="insertRow"/>
  <rcc rId="7492" sId="2">
    <nc r="D14" t="inlineStr">
      <is>
        <t>Лангепас</t>
      </is>
    </nc>
  </rcc>
  <rcc rId="7493" sId="2">
    <nc r="E14" t="inlineStr">
      <is>
        <t>ул. Парковая, д. 7</t>
      </is>
    </nc>
  </rcc>
  <rcc rId="7494" sId="2">
    <nc r="F14">
      <v>4029396.04</v>
    </nc>
  </rcc>
  <rcc rId="7495" sId="2">
    <nc r="G14" t="inlineStr">
      <is>
        <t>Перенос с 2020 по COVID (33/01-сд-2014 от 26.11.2020)</t>
      </is>
    </nc>
  </rcc>
  <rcc rId="7496" sId="2">
    <nc r="B14" t="inlineStr">
      <is>
        <t>-</t>
      </is>
    </nc>
  </rcc>
  <rcc rId="7497" sId="2">
    <nc r="C14">
      <v>2020</v>
    </nc>
  </rcc>
  <rrc rId="7498" sId="1" ref="A86:XFD86" action="deleteRow">
    <rfmt sheetId="1" xfDxf="1" sqref="A86:XFD86" start="0" length="0">
      <dxf>
        <font>
          <color auto="1"/>
        </font>
      </dxf>
    </rfmt>
    <rcc rId="0" sId="1" dxf="1">
      <nc r="A86">
        <v>70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ул. Парковая, д. 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>
        <f>ROUND(SUM(D86+E86+F86+G86+H86+I86+J86+K86+M86+O86+P86+Q86+R86+S86),2)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86">
        <f>ROUND((F86+G86+H86+I86+J86+K86+M86+O86+P86+Q86+R86+S86)*0.0214,2)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6">
        <v>953742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499" sId="1" numFmtId="4">
    <oc r="G871">
      <v>953727</v>
    </oc>
    <nc r="G871">
      <f>2*953727</f>
    </nc>
  </rcc>
  <rcc rId="7500" sId="1" numFmtId="4">
    <oc r="G871">
      <f>2*953727</f>
    </oc>
    <nc r="G871">
      <v>1907454</v>
    </nc>
  </rcc>
  <rcc rId="7501" sId="2">
    <oc r="F60">
      <v>974136.76</v>
    </oc>
    <nc r="F60">
      <v>1948273.52</v>
    </nc>
  </rcc>
  <rrc rId="7502" sId="2" ref="A16:XFD16" action="insertRow"/>
  <rcc rId="7503" sId="2">
    <nc r="D16" t="inlineStr">
      <is>
        <t>Лангепас</t>
      </is>
    </nc>
  </rcc>
  <rcc rId="7504" sId="2">
    <nc r="E16" t="inlineStr">
      <is>
        <t>ул. Парковая, д. 7А</t>
      </is>
    </nc>
  </rcc>
  <rcc rId="7505" sId="2">
    <nc r="F16">
      <v>1948273.52</v>
    </nc>
  </rcc>
  <rcc rId="7506" sId="2">
    <nc r="B16" t="inlineStr">
      <is>
        <t>-</t>
      </is>
    </nc>
  </rcc>
  <rcc rId="7507" sId="2">
    <nc r="C16">
      <v>2020</v>
    </nc>
  </rcc>
  <rcc rId="7508" sId="2">
    <nc r="G16" t="inlineStr">
      <is>
        <t>Перенос на 2021 по COVID (33/01-сд-2014 от 26.11.2020)</t>
      </is>
    </nc>
  </rcc>
  <rcc rId="7509" sId="2">
    <nc r="G8" t="inlineStr">
      <is>
        <t>Перенос на 2021 по COVID (33/01-сд-2014 от 26.11.2020)</t>
      </is>
    </nc>
  </rcc>
  <rcc rId="7510" sId="2">
    <oc r="G53" t="inlineStr">
      <is>
        <t>Перенос с 2020 по COVID (33/01-сд-2014 от 26.11.2020)</t>
      </is>
    </oc>
    <nc r="G53" t="inlineStr">
      <is>
        <t>Перенос на 2021 по COVID (33/01-сд-2014 от 26.11.2020)</t>
      </is>
    </nc>
  </rcc>
  <rrc rId="7511" sId="1" ref="A86:XFD86" action="deleteRow">
    <rfmt sheetId="1" xfDxf="1" sqref="A86:XFD86" start="0" length="0">
      <dxf>
        <font>
          <color auto="1"/>
        </font>
      </dxf>
    </rfmt>
    <rcc rId="0" sId="1" dxf="1">
      <nc r="A86">
        <v>71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ул. Парковая, д. 7А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>
        <f>ROUND(SUM(D86+E86+F86+G86+H86+I86+J86+K86+M86+O86+P86+Q86+R86+S86),2)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86">
        <f>ROUND((F86+G86+H86+I86+J86+K86+M86+O86+P86+Q86+R86+S86)*0.0214,2)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6">
        <v>953727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512" sId="2">
    <nc r="E175" t="inlineStr">
      <is>
        <t>ул. Ямская, д. 1</t>
      </is>
    </nc>
  </rcc>
  <rcc rId="7513" sId="2">
    <nc r="F175">
      <v>4071696.38</v>
    </nc>
  </rcc>
  <rcc rId="7514" sId="2">
    <nc r="E176" t="inlineStr">
      <is>
        <t>ул. Ямская, д. 1</t>
      </is>
    </nc>
  </rcc>
  <rcc rId="7515" sId="2">
    <nc r="F176">
      <v>4071696.38</v>
    </nc>
  </rcc>
  <rcc rId="7516" sId="2">
    <nc r="B175" t="inlineStr">
      <is>
        <t>-</t>
      </is>
    </nc>
  </rcc>
  <rcc rId="7517" sId="2">
    <nc r="C175">
      <v>2020</v>
    </nc>
  </rcc>
  <rcc rId="7518" sId="2">
    <nc r="B176" t="inlineStr">
      <is>
        <t>+</t>
      </is>
    </nc>
  </rcc>
  <rcc rId="7519" sId="2">
    <nc r="C176">
      <v>2021</v>
    </nc>
  </rcc>
  <rcc rId="7520" sId="2" odxf="1" dxf="1">
    <nc r="D175" t="inlineStr">
      <is>
        <t>Ханты-Мансийск</t>
      </is>
    </nc>
    <odxf/>
    <ndxf/>
  </rcc>
  <rcc rId="7521" sId="2" odxf="1" dxf="1">
    <nc r="D176" t="inlineStr">
      <is>
        <t>Ханты-Мансийск</t>
      </is>
    </nc>
    <odxf/>
    <ndxf/>
  </rcc>
  <rcc rId="7522" sId="2">
    <nc r="E177" t="inlineStr">
      <is>
        <t>ул. Ямская, д. 3/1</t>
      </is>
    </nc>
  </rcc>
  <rcc rId="7523" sId="2">
    <nc r="F177">
      <v>2708795.1</v>
    </nc>
  </rcc>
  <rcc rId="7524" sId="2">
    <nc r="E178" t="inlineStr">
      <is>
        <t>ул. Ямская, д. 3/1</t>
      </is>
    </nc>
  </rcc>
  <rcc rId="7525" sId="2">
    <nc r="F178">
      <v>2708795.1</v>
    </nc>
  </rcc>
  <rcc rId="7526" sId="2">
    <nc r="B177" t="inlineStr">
      <is>
        <t>-</t>
      </is>
    </nc>
  </rcc>
  <rcc rId="7527" sId="2">
    <nc r="C177">
      <v>2020</v>
    </nc>
  </rcc>
  <rcc rId="7528" sId="2" odxf="1" dxf="1">
    <nc r="D177" t="inlineStr">
      <is>
        <t>Ханты-Мансийск</t>
      </is>
    </nc>
    <odxf/>
    <ndxf/>
  </rcc>
  <rcc rId="7529" sId="2">
    <nc r="B178" t="inlineStr">
      <is>
        <t>+</t>
      </is>
    </nc>
  </rcc>
  <rcc rId="7530" sId="2">
    <nc r="C178">
      <v>2021</v>
    </nc>
  </rcc>
  <rcc rId="7531" sId="2" odxf="1" dxf="1">
    <nc r="D178" t="inlineStr">
      <is>
        <t>Ханты-Мансийск</t>
      </is>
    </nc>
    <odxf/>
    <ndxf/>
  </rcc>
  <rrc rId="7532" sId="1" ref="A1521:XFD1522" action="insertRow"/>
  <rm rId="7533" sheetId="1" source="A774:XFD774" destination="A1521:XFD1521" sourceSheetId="1">
    <rfmt sheetId="1" xfDxf="1" sqref="A1521:XFD1521" start="0" length="0">
      <dxf>
        <font>
          <color auto="1"/>
        </font>
      </dxf>
    </rfmt>
    <rfmt sheetId="1" sqref="A152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521" start="0" length="0">
      <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2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2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7534" sheetId="1" source="A776:XFD776" destination="A1522:XFD1522" sourceSheetId="1">
    <undo index="0" exp="area" dr="D710:D776" r="D777" sId="1"/>
    <undo index="0" exp="area" dr="E710:E776" r="E777" sId="1"/>
    <undo index="0" exp="area" dr="F710:F776" r="F777" sId="1"/>
    <undo index="0" exp="area" dr="G710:G776" r="G777" sId="1"/>
    <undo index="0" exp="area" dr="H710:H776" r="H777" sId="1"/>
    <undo index="0" exp="area" dr="I710:I776" r="I777" sId="1"/>
    <undo index="0" exp="area" dr="J710:J776" r="J777" sId="1"/>
    <undo index="0" exp="area" dr="K710:K776" r="K777" sId="1"/>
    <undo index="0" exp="area" dr="L710:L776" r="L777" sId="1"/>
    <undo index="0" exp="area" dr="M710:M776" r="M777" sId="1"/>
    <undo index="0" exp="area" dr="N710:N776" r="N777" sId="1"/>
    <undo index="0" exp="area" dr="O710:O776" r="O777" sId="1"/>
    <undo index="0" exp="area" dr="P710:P776" r="P777" sId="1"/>
    <undo index="0" exp="area" dr="Q710:Q776" r="Q777" sId="1"/>
    <undo index="0" exp="area" dr="R710:R776" r="R777" sId="1"/>
    <undo index="0" exp="area" dr="S710:S776" r="S777" sId="1"/>
    <rfmt sheetId="1" xfDxf="1" sqref="A1522:XFD1522" start="0" length="0">
      <dxf>
        <font>
          <color auto="1"/>
        </font>
      </dxf>
    </rfmt>
    <rfmt sheetId="1" sqref="A152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522" start="0" length="0">
      <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2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7535" sId="1">
    <oc r="C1523">
      <f>ROUND(SUM(D1523+E1523+F1523+G1523+H1523+I1523+J1523+K1523+M1523+O1523+P1523+Q1523+R1523+S1523),2)</f>
    </oc>
    <nc r="C1523">
      <f>ROUND(SUM(D1523+E1523+F1523+G1523+H1523+I1523+J1523+K1523+M1523+O1523+P1523+Q1523+R1523+S1523),2)</f>
    </nc>
  </rcc>
  <rcc rId="7536" sId="1">
    <oc r="D1523">
      <f>ROUND(SUM(D1458:D1520),2)</f>
    </oc>
    <nc r="D1523">
      <f>ROUND(SUM(D1458:D1522),2)</f>
    </nc>
  </rcc>
  <rcc rId="7537" sId="1">
    <oc r="E1523">
      <f>ROUND(SUM(E1458:E1520),2)</f>
    </oc>
    <nc r="E1523">
      <f>ROUND(SUM(E1458:E1522),2)</f>
    </nc>
  </rcc>
  <rcc rId="7538" sId="1">
    <oc r="F1523">
      <f>ROUND(SUM(F1458:F1520),2)</f>
    </oc>
    <nc r="F1523">
      <f>ROUND(SUM(F1458:F1522),2)</f>
    </nc>
  </rcc>
  <rcc rId="7539" sId="1">
    <oc r="G1523">
      <f>ROUND(SUM(G1458:G1520),2)</f>
    </oc>
    <nc r="G1523">
      <f>ROUND(SUM(G1458:G1522),2)</f>
    </nc>
  </rcc>
  <rcc rId="7540" sId="1">
    <oc r="H1523">
      <f>ROUND(SUM(H1458:H1520),2)</f>
    </oc>
    <nc r="H1523">
      <f>ROUND(SUM(H1458:H1522),2)</f>
    </nc>
  </rcc>
  <rcc rId="7541" sId="1">
    <oc r="I1523">
      <f>ROUND(SUM(I1458:I1520),2)</f>
    </oc>
    <nc r="I1523">
      <f>ROUND(SUM(I1458:I1522),2)</f>
    </nc>
  </rcc>
  <rcc rId="7542" sId="1">
    <oc r="J1523">
      <f>ROUND(SUM(J1458:J1520),2)</f>
    </oc>
    <nc r="J1523">
      <f>ROUND(SUM(J1458:J1522),2)</f>
    </nc>
  </rcc>
  <rcc rId="7543" sId="1">
    <oc r="K1523">
      <f>ROUND(SUM(K1458:K1520),2)</f>
    </oc>
    <nc r="K1523">
      <f>ROUND(SUM(K1458:K1522),2)</f>
    </nc>
  </rcc>
  <rcc rId="7544" sId="1">
    <oc r="L1523">
      <f>ROUND(SUM(L1458:L1520),2)</f>
    </oc>
    <nc r="L1523">
      <f>ROUND(SUM(L1458:L1522),2)</f>
    </nc>
  </rcc>
  <rcc rId="7545" sId="1">
    <oc r="M1523">
      <f>ROUND(SUM(M1458:M1520),2)</f>
    </oc>
    <nc r="M1523">
      <f>ROUND(SUM(M1458:M1522),2)</f>
    </nc>
  </rcc>
  <rcc rId="7546" sId="1">
    <oc r="O1523">
      <f>ROUND(SUM(O1458:O1520),2)</f>
    </oc>
    <nc r="O1523">
      <f>ROUND(SUM(O1458:O1522),2)</f>
    </nc>
  </rcc>
  <rcc rId="7547" sId="1">
    <oc r="P1523">
      <f>ROUND(SUM(P1458:P1520),2)</f>
    </oc>
    <nc r="P1523">
      <f>ROUND(SUM(P1458:P1522),2)</f>
    </nc>
  </rcc>
  <rcc rId="7548" sId="1">
    <oc r="Q1523">
      <f>ROUND(SUM(Q1458:Q1520),2)</f>
    </oc>
    <nc r="Q1523">
      <f>ROUND(SUM(Q1458:Q1522),2)</f>
    </nc>
  </rcc>
  <rcc rId="7549" sId="1">
    <oc r="R1523">
      <f>ROUND(SUM(R1458:R1520),2)</f>
    </oc>
    <nc r="R1523">
      <f>ROUND(SUM(R1458:R1522),2)</f>
    </nc>
  </rcc>
  <rcc rId="7550" sId="1">
    <oc r="S1523">
      <f>ROUND(SUM(S1458:S1520),2)</f>
    </oc>
    <nc r="S1523">
      <f>ROUND(SUM(S1458:S1522),2)</f>
    </nc>
  </rcc>
  <rrc rId="7551" sId="1" ref="A776:XFD776" action="deleteRow">
    <rfmt sheetId="1" xfDxf="1" sqref="A776:XFD776" start="0" length="0">
      <dxf>
        <font>
          <color auto="1"/>
        </font>
      </dxf>
    </rfmt>
  </rrc>
  <rrc rId="7552" sId="1" ref="A774:XFD774" action="deleteRow">
    <rfmt sheetId="1" xfDxf="1" sqref="A774:XFD774" start="0" length="0">
      <dxf>
        <font>
          <color auto="1"/>
        </font>
      </dxf>
    </rfmt>
  </rrc>
  <rcc rId="7553" sId="2">
    <nc r="G175" t="inlineStr">
      <is>
        <t>Перенос по началу отопительного сезона</t>
      </is>
    </nc>
  </rcc>
  <rcc rId="7554" sId="2">
    <nc r="G176" t="inlineStr">
      <is>
        <t>Перенос по началу отопительного сезона</t>
      </is>
    </nc>
  </rcc>
  <rcc rId="7555" sId="2">
    <nc r="G177" t="inlineStr">
      <is>
        <t>Перенос по началу отопительного сезона</t>
      </is>
    </nc>
  </rcc>
  <rcc rId="7556" sId="2">
    <nc r="G178" t="inlineStr">
      <is>
        <t>Перенос по началу отопительного сезона</t>
      </is>
    </nc>
  </rcc>
  <rcv guid="{A299C84D-C097-439E-954D-685D90CA46C9}" action="delete"/>
  <rdn rId="0" localSheetId="1" customView="1" name="Z_A299C84D_C097_439E_954D_685D90CA46C9_.wvu.FilterData" hidden="1" oldHidden="1">
    <formula>'2020-2022'!$A$7:$T$2059</formula>
    <oldFormula>'2020-2022'!$A$7:$T$7</oldFormula>
  </rdn>
  <rdn rId="0" localSheetId="2" customView="1" name="Z_A299C84D_C097_439E_954D_685D90CA46C9_.wvu.FilterData" hidden="1" oldHidden="1">
    <formula>Примечания!$A$2:$G$132</formula>
    <oldFormula>Примечания!$A$2:$G$132</oldFormula>
  </rdn>
  <rcv guid="{A299C84D-C097-439E-954D-685D90CA46C9}" action="add"/>
</revisions>
</file>

<file path=xl/revisions/revisionLog2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559" sId="1" ref="A999:XFD999" action="insertRow"/>
  <rfmt sheetId="1" sqref="B999" start="0" length="0">
    <dxf>
      <font>
        <b val="0"/>
        <sz val="10"/>
        <color auto="1"/>
        <name val="Times New Roman"/>
        <family val="1"/>
        <charset val="204"/>
        <scheme val="none"/>
      </font>
      <alignment horizontal="left"/>
      <border outline="0">
        <left style="thin">
          <color indexed="64"/>
        </left>
        <right style="thin">
          <color indexed="64"/>
        </right>
      </border>
    </dxf>
  </rfmt>
  <rcc rId="7560" sId="1">
    <nc r="B999" t="inlineStr">
      <is>
        <t>б-р. Комсомольский, д. 14А</t>
      </is>
    </nc>
  </rcc>
  <rrc rId="7561" sId="1" ref="A999:XFD999" action="deleteRow">
    <rfmt sheetId="1" xfDxf="1" sqref="A999:XFD999" start="0" length="0">
      <dxf>
        <font>
          <color auto="1"/>
        </font>
      </dxf>
    </rfmt>
    <rfmt sheetId="1" sqref="A999" start="0" length="0">
      <dxf>
        <font>
          <b/>
          <sz val="12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999" t="inlineStr">
        <is>
          <t>б-р. Комсомольский, д. 14А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99" start="0" length="0">
      <dxf>
        <font>
          <b/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99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99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9" start="0" length="0">
      <dxf>
        <font>
          <b/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2" sId="1" ref="A1058:XFD1058" action="insertRow"/>
  <rcc rId="7563" sId="1" odxf="1" dxf="1" numFmtId="4">
    <nc r="A1058">
      <v>230</v>
    </nc>
    <odxf>
      <numFmt numFmtId="0" formatCode="General"/>
      <alignment wrapText="1"/>
    </odxf>
    <ndxf>
      <numFmt numFmtId="1" formatCode="0"/>
      <alignment wrapText="0"/>
    </ndxf>
  </rcc>
  <rcc rId="7564" sId="1">
    <nc r="B1058" t="inlineStr">
      <is>
        <t>ул. Нефтяников, д. 21</t>
      </is>
    </nc>
  </rcc>
  <rcc rId="7565" sId="1">
    <nc r="C1058">
      <f>ROUND(SUM(D1058+E1058+F1058+G1058+H1058+I1058+J1058+K1058+M1058+O1058+P1058+Q1058+R1058+S1058),2)</f>
    </nc>
  </rcc>
  <rcc rId="7566" sId="1">
    <nc r="D1058">
      <f>ROUND((F1058+G1058+H1058+I1058+J1058+K1058+M1058+O1058+P1058+Q1058+R1058+S1058)*0.0214,2)</f>
    </nc>
  </rcc>
  <rcc rId="7567" sId="1" numFmtId="4">
    <nc r="G1058">
      <v>441540.01</v>
    </nc>
  </rcc>
  <rfmt sheetId="1" sqref="H1058" start="0" length="0">
    <dxf>
      <numFmt numFmtId="166" formatCode="#\ ###\ ###\ ##0.00"/>
      <alignment wrapText="1"/>
    </dxf>
  </rfmt>
  <rfmt sheetId="1" sqref="I1058" start="0" length="0">
    <dxf>
      <numFmt numFmtId="166" formatCode="#\ ###\ ###\ ##0.00"/>
      <alignment wrapText="1"/>
    </dxf>
  </rfmt>
  <rfmt sheetId="1" sqref="J1058" start="0" length="0">
    <dxf>
      <numFmt numFmtId="166" formatCode="#\ ###\ ###\ ##0.00"/>
      <alignment wrapText="1"/>
    </dxf>
  </rfmt>
  <rfmt sheetId="1" sqref="P1058" start="0" length="0">
    <dxf>
      <numFmt numFmtId="166" formatCode="#\ ###\ ###\ ##0.00"/>
      <alignment wrapText="1"/>
    </dxf>
  </rfmt>
  <rcc rId="7568" sId="2">
    <nc r="E179" t="inlineStr">
      <is>
        <t>ул. Нефтяников, д. 21</t>
      </is>
    </nc>
  </rcc>
  <rcc rId="7569" sId="2">
    <nc r="F179">
      <v>450988.97</v>
    </nc>
  </rcc>
  <rcc rId="7570" sId="2">
    <nc r="E180" t="inlineStr">
      <is>
        <t>ул. Нефтяников, д. 21</t>
      </is>
    </nc>
  </rcc>
  <rcc rId="7571" sId="2">
    <nc r="F180">
      <v>450988.97</v>
    </nc>
  </rcc>
</revisions>
</file>

<file path=xl/revisions/revisionLog2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2" sId="2">
    <nc r="B179" t="inlineStr">
      <is>
        <t>-</t>
      </is>
    </nc>
  </rcc>
  <rcc rId="7573" sId="2">
    <nc r="C179">
      <v>2020</v>
    </nc>
  </rcc>
  <rcc rId="7574" sId="2">
    <nc r="B180" t="inlineStr">
      <is>
        <t>+</t>
      </is>
    </nc>
  </rcc>
  <rcc rId="7575" sId="2">
    <nc r="C180">
      <v>2021</v>
    </nc>
  </rcc>
  <rcc rId="7576" sId="2">
    <nc r="D179" t="inlineStr">
      <is>
        <t>Нижневартовск</t>
      </is>
    </nc>
  </rcc>
  <rcc rId="7577" sId="2">
    <nc r="D180" t="inlineStr">
      <is>
        <t>Нижневартовск</t>
      </is>
    </nc>
  </rcc>
  <rcc rId="7578" sId="2">
    <nc r="G179" t="inlineStr">
      <is>
        <t>Перенос с 2020 по COVID (33/01-сд-2013 от 26.11.2020)</t>
      </is>
    </nc>
  </rcc>
  <rcc rId="7579" sId="2">
    <nc r="G180" t="inlineStr">
      <is>
        <t>Перенос на 2021 по COVID (33/01-сд-2014 от 26.11.2020)</t>
      </is>
    </nc>
  </rcc>
  <rrc rId="7580" sId="1" ref="A242:XFD242" action="deleteRow">
    <rfmt sheetId="1" xfDxf="1" sqref="A242:XFD242" start="0" length="0">
      <dxf>
        <font>
          <color auto="1"/>
        </font>
      </dxf>
    </rfmt>
    <rcc rId="0" sId="1" dxf="1" numFmtId="4">
      <nc r="A242">
        <v>230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2" t="inlineStr">
        <is>
          <t>ул. Нефтяников, д. 21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">
        <f>ROUND(SUM(D242+E242+F242+G242+H242+I242+J242+K242+M242+O242+P242+Q242+R242+S242),2)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2">
        <f>ROUND((F242+G242+H242+I242+J242+K242+M242+O242+P242+Q242+R242+S242)*0.0214,2)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42">
        <v>441540.01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4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A299C84D-C097-439E-954D-685D90CA46C9}" action="delete"/>
  <rdn rId="0" localSheetId="1" customView="1" name="Z_A299C84D_C097_439E_954D_685D90CA46C9_.wvu.FilterData" hidden="1" oldHidden="1">
    <formula>'2020-2022'!$A$7:$T$2059</formula>
    <oldFormula>'2020-2022'!$A$7:$T$2059</oldFormula>
  </rdn>
  <rdn rId="0" localSheetId="2" customView="1" name="Z_A299C84D_C097_439E_954D_685D90CA46C9_.wvu.FilterData" hidden="1" oldHidden="1">
    <formula>Примечания!$A$2:$G$132</formula>
    <oldFormula>Примечания!$A$2:$G$132</oldFormula>
  </rdn>
  <rcv guid="{A299C84D-C097-439E-954D-685D90CA46C9}" action="add"/>
</revisions>
</file>

<file path=xl/revisions/revisionLog2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583" sId="1" ref="A205:XFD205" action="insertRow"/>
  <rfmt sheetId="1" sqref="B205" start="0" length="0">
    <dxf>
      <numFmt numFmtId="2" formatCode="0.00"/>
    </dxf>
  </rfmt>
  <rcc rId="7584" sId="1">
    <nc r="B205" t="inlineStr">
      <is>
        <t>пр-кт. Победы, д. 12</t>
      </is>
    </nc>
  </rcc>
  <rcc rId="7585" sId="1" xfDxf="1" dxf="1" numFmtId="4">
    <nc r="J205">
      <v>287523.49</v>
    </nc>
    <n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J1001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86" sId="1" numFmtId="4">
    <oc r="J1001">
      <v>378183.52</v>
    </oc>
    <nc r="J1001">
      <f>789270.7-J205</f>
    </nc>
  </rcc>
  <rcc rId="7587" sId="1" numFmtId="4">
    <oc r="J1001">
      <f>789270.7-J205</f>
    </oc>
    <nc r="J1001">
      <v>501747.20999999996</v>
    </nc>
  </rcc>
  <rcc rId="7588" sId="1">
    <nc r="C205">
      <f>ROUND(SUM(D205+E205+F205+G205+H205+I205+J205+K205+M205+O205+P205+Q205+R205+S205),2)</f>
    </nc>
  </rcc>
  <rcc rId="7589" sId="1">
    <nc r="D205">
      <f>ROUND((F205+G205+H205+I205+J205+K205+M205+O205+P205+Q205+R205+S205)*0.0214,2)</f>
    </nc>
  </rcc>
  <rcc rId="7590" sId="2">
    <oc r="F52">
      <v>386276.65</v>
    </oc>
    <nc r="F52">
      <v>512484.6</v>
    </nc>
  </rcc>
  <rrc rId="7591" sId="2" ref="A51:XFD51" action="deleteRow">
    <rfmt sheetId="2" xfDxf="1" sqref="A51:XFD51" start="0" length="0"/>
    <rcc rId="0" sId="2" dxf="1">
      <nc r="A51">
        <v>44</v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51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1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51" t="inlineStr">
        <is>
          <t>Нижневартовск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51" t="inlineStr">
        <is>
          <t>пр-кт. Победы, д. 12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51">
        <v>386276.65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51" t="inlineStr">
        <is>
          <t>Перенос с 2020 по COVID (33/01-сд-2014 от 26.11.2020)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2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592" sId="1" ref="A999:XFD999" action="insertRow"/>
  <rfmt sheetId="1" sqref="B999" start="0" length="0">
    <dxf>
      <font>
        <b val="0"/>
        <sz val="10"/>
        <color auto="1"/>
        <name val="Times New Roman"/>
        <family val="1"/>
        <charset val="204"/>
        <scheme val="none"/>
      </font>
      <alignment horizontal="left"/>
      <border outline="0">
        <left style="thin">
          <color indexed="64"/>
        </left>
        <right style="thin">
          <color indexed="64"/>
        </right>
      </border>
    </dxf>
  </rfmt>
  <rcc rId="7593" sId="1">
    <nc r="B999" t="inlineStr">
      <is>
        <t>б-р. Комсомольский, д. 14А</t>
      </is>
    </nc>
  </rcc>
  <rcc rId="7594" sId="1" odxf="1" dxf="1">
    <nc r="C999">
      <f>ROUND(SUM(D999+E999+F999+G999+H999+I999+J999+K999+M999+O999+P999+Q999+R999+S999),2)</f>
    </nc>
    <odxf>
      <font>
        <b/>
        <sz val="9"/>
        <color auto="1"/>
        <name val="Times New Roman"/>
        <family val="1"/>
        <charset val="204"/>
        <scheme val="none"/>
      </font>
      <numFmt numFmtId="0" formatCode="General"/>
      <border outline="0">
        <left/>
        <top style="thin">
          <color indexed="64"/>
        </top>
      </border>
    </odxf>
    <ndxf>
      <font>
        <b val="0"/>
        <sz val="9"/>
        <color auto="1"/>
        <name val="Times New Roman"/>
        <family val="1"/>
        <charset val="204"/>
        <scheme val="none"/>
      </font>
      <numFmt numFmtId="4" formatCode="#,##0.00"/>
      <border outline="0">
        <left style="thin">
          <color indexed="64"/>
        </left>
        <top/>
      </border>
    </ndxf>
  </rcc>
  <rfmt sheetId="1" sqref="D999" start="0" length="0">
    <dxf>
      <numFmt numFmtId="165" formatCode="#,##0.00_р_."/>
    </dxf>
  </rfmt>
  <rfmt sheetId="1" xfDxf="1" sqref="I294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bottom style="thin">
          <color indexed="64"/>
        </bottom>
      </border>
    </dxf>
  </rfmt>
  <rfmt sheetId="1" xfDxf="1" sqref="I294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bottom style="thin">
          <color indexed="64"/>
        </bottom>
      </border>
    </dxf>
  </rfmt>
  <rcc rId="7595" sId="1">
    <nc r="H999">
      <f>I200-H200</f>
    </nc>
  </rcc>
  <rcc rId="7596" sId="1" numFmtId="4">
    <oc r="H999">
      <f>I200-H200</f>
    </oc>
    <nc r="H999">
      <v>765359.98</v>
    </nc>
  </rcc>
  <rcc rId="7597" sId="1">
    <nc r="D999">
      <f>ROUND((F999+G999+H999+I999+J999+K999+M999+O999+P999+Q999+R999+S999)*0.0214,2)</f>
    </nc>
  </rcc>
  <rcc rId="7598" sId="1">
    <oc r="D1108">
      <f>ROUND(SUM(D1000:D1107),2)</f>
    </oc>
    <nc r="D1108">
      <f>ROUND(SUM(D999:D1107),2)</f>
    </nc>
  </rcc>
  <rcc rId="7599" sId="1">
    <oc r="E1108">
      <f>ROUND(SUM(E1000:E1105),2)</f>
    </oc>
    <nc r="E1108">
      <f>ROUND(SUM(E999:E1107),2)</f>
    </nc>
  </rcc>
  <rcc rId="7600" sId="1">
    <oc r="F1108">
      <f>ROUND(SUM(F1000:F1105),2)</f>
    </oc>
    <nc r="F1108">
      <f>ROUND(SUM(F999:F1107),2)</f>
    </nc>
  </rcc>
  <rcc rId="7601" sId="1">
    <oc r="G1108">
      <f>ROUND(SUM(G1000:G1105),2)</f>
    </oc>
    <nc r="G1108">
      <f>ROUND(SUM(G999:G1107),2)</f>
    </nc>
  </rcc>
  <rcc rId="7602" sId="1">
    <oc r="H1108">
      <f>ROUND(SUM(H1000:H1107),2)</f>
    </oc>
    <nc r="H1108">
      <f>ROUND(SUM(H999:H1107),2)</f>
    </nc>
  </rcc>
  <rcc rId="7603" sId="1">
    <oc r="I1108">
      <f>ROUND(SUM(I1000:I1105),2)</f>
    </oc>
    <nc r="I1108">
      <f>ROUND(SUM(I999:I1107),2)</f>
    </nc>
  </rcc>
  <rcc rId="7604" sId="1">
    <oc r="J1108">
      <f>ROUND(SUM(J1000:J1105),2)</f>
    </oc>
    <nc r="J1108">
      <f>ROUND(SUM(J999:J1107),2)</f>
    </nc>
  </rcc>
  <rcc rId="7605" sId="1">
    <oc r="K1108">
      <f>ROUND(SUM(K1000:K1105),2)</f>
    </oc>
    <nc r="K1108">
      <f>ROUND(SUM(K999:K1107),2)</f>
    </nc>
  </rcc>
  <rcc rId="7606" sId="1">
    <oc r="L1108">
      <f>ROUND(SUM(L1000:L1105),2)</f>
    </oc>
    <nc r="L1108">
      <f>ROUND(SUM(L999:L1107),2)</f>
    </nc>
  </rcc>
  <rcc rId="7607" sId="1">
    <oc r="M1108">
      <f>ROUND(SUM(M1000:M1105),2)</f>
    </oc>
    <nc r="M1108">
      <f>ROUND(SUM(M999:M1107),2)</f>
    </nc>
  </rcc>
  <rcc rId="7608" sId="1">
    <oc r="O1108">
      <f>ROUND(SUM(O1000:O1105),2)</f>
    </oc>
    <nc r="O1108">
      <f>ROUND(SUM(O999:O1107),2)</f>
    </nc>
  </rcc>
  <rcc rId="7609" sId="1">
    <oc r="P1108">
      <f>ROUND(SUM(P1000:P1105),2)</f>
    </oc>
    <nc r="P1108">
      <f>ROUND(SUM(P999:P1107),2)</f>
    </nc>
  </rcc>
  <rcc rId="7610" sId="1">
    <oc r="Q1108">
      <f>ROUND(SUM(Q1000:Q1105),2)</f>
    </oc>
    <nc r="Q1108">
      <f>ROUND(SUM(Q999:Q1107),2)</f>
    </nc>
  </rcc>
  <rcc rId="7611" sId="1">
    <oc r="R1108">
      <f>ROUND(SUM(R1000:R1105),2)</f>
    </oc>
    <nc r="R1108">
      <f>ROUND(SUM(R999:R1107),2)</f>
    </nc>
  </rcc>
  <rcc rId="7612" sId="1">
    <oc r="S1108">
      <f>ROUND(SUM(S1000:S1105),2)</f>
    </oc>
    <nc r="S1108">
      <f>ROUND(SUM(S999:S1107),2)</f>
    </nc>
  </rcc>
  <rcc rId="7613" sId="2">
    <nc r="E180" t="inlineStr">
      <is>
        <t>б-р. Комсомольский, д. 14А</t>
      </is>
    </nc>
  </rcc>
  <rcc rId="7614" sId="2">
    <nc r="F180">
      <v>781738.68</v>
    </nc>
  </rcc>
  <rcc rId="7615" sId="2">
    <nc r="B180" t="inlineStr">
      <is>
        <t>+</t>
      </is>
    </nc>
  </rcc>
  <rcc rId="7616" sId="2">
    <nc r="C180">
      <v>2021</v>
    </nc>
  </rcc>
  <rcc rId="7617" sId="2">
    <nc r="D180" t="inlineStr">
      <is>
        <t>Нижневартовск</t>
      </is>
    </nc>
  </rcc>
  <rcc rId="7618" sId="2">
    <nc r="G180" t="inlineStr">
      <is>
        <t>Перенос на 2021 по COVID (33/01-сд-2014 от 26.11.2020)</t>
      </is>
    </nc>
  </rcc>
</revisions>
</file>

<file path=xl/revisions/revisionLog2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9" sId="1" numFmtId="4">
    <oc r="H783">
      <v>650000</v>
    </oc>
    <nc r="H783">
      <f>H1534*2</f>
    </nc>
  </rcc>
  <rcc rId="7620" sId="1" numFmtId="4">
    <oc r="I783">
      <v>250000</v>
    </oc>
    <nc r="I783">
      <f>I1534*2</f>
    </nc>
  </rcc>
  <rcc rId="7621" sId="1" numFmtId="4">
    <oc r="J783">
      <v>325000</v>
    </oc>
    <nc r="J783">
      <f>J1534*2</f>
    </nc>
  </rcc>
  <rcc rId="7622" sId="1" numFmtId="4">
    <oc r="H783">
      <f>H1534*2</f>
    </oc>
    <nc r="H783">
      <v>1300000</v>
    </nc>
  </rcc>
  <rcc rId="7623" sId="1" numFmtId="4">
    <oc r="I783">
      <f>I1534*2</f>
    </oc>
    <nc r="I783">
      <v>500000</v>
    </nc>
  </rcc>
  <rcc rId="7624" sId="1" numFmtId="4">
    <oc r="J783">
      <f>J1534*2</f>
    </oc>
    <nc r="J783">
      <v>650000</v>
    </nc>
  </rcc>
  <rrc rId="7625" sId="1" ref="A1534:XFD1534" action="deleteRow">
    <rfmt sheetId="1" xfDxf="1" sqref="A1534:XFD1534" start="0" length="0">
      <dxf>
        <font>
          <color auto="1"/>
        </font>
      </dxf>
    </rfmt>
    <rcc rId="0" sId="1" dxf="1" numFmtId="4">
      <nc r="A1534">
        <v>712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4" t="inlineStr">
        <is>
          <t>ул. Железнодорожная, д. 37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">
        <f>ROUND(SUM(D1534+E1534+F1534+G1534+H1534+I1534+J1534+K1534+M1534+O1534+P1534+Q1534+R1534+S1534),2)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4">
        <f>ROUND((F1534+G1534+H1534+I1534+J1534+K1534+M1534+O1534+P1534+Q1534+R1534+S1534)*0.0214,2)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3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534">
        <v>650000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534">
        <v>250000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34">
        <v>325000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53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3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6" sId="2" ref="A28:XFD28" action="deleteRow">
    <rfmt sheetId="2" xfDxf="1" sqref="A28:XFD28" start="0" length="0"/>
    <rcc rId="0" sId="2" dxf="1">
      <nc r="A28">
        <v>168</v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8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8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8" t="inlineStr">
        <is>
          <t>Югорск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8" t="inlineStr">
        <is>
          <t>ул. Железнодорожная, д. 37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8">
        <v>1251215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8" t="inlineStr">
        <is>
          <t>Перенос с 2020 по COVID (33/01-сд-2013 от 26.11.2020)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7627" sId="1">
    <oc r="A80">
      <v>64</v>
    </oc>
    <nc r="A80">
      <v>63</v>
    </nc>
  </rcc>
  <rcc rId="7628" sId="1">
    <oc r="A81">
      <v>65</v>
    </oc>
    <nc r="A81">
      <v>64</v>
    </nc>
  </rcc>
  <rcc rId="7629" sId="1">
    <oc r="A82">
      <v>66</v>
    </oc>
    <nc r="A82">
      <v>65</v>
    </nc>
  </rcc>
  <rcc rId="7630" sId="1">
    <oc r="A83">
      <v>67</v>
    </oc>
    <nc r="A83">
      <v>66</v>
    </nc>
  </rcc>
  <rcc rId="7631" sId="1">
    <oc r="A84">
      <v>68</v>
    </oc>
    <nc r="A84">
      <v>67</v>
    </nc>
  </rcc>
  <rcc rId="7632" sId="1">
    <oc r="A85">
      <v>69</v>
    </oc>
    <nc r="A85">
      <v>68</v>
    </nc>
  </rcc>
  <rcc rId="7633" sId="1">
    <oc r="A86">
      <v>72</v>
    </oc>
    <nc r="A86">
      <v>69</v>
    </nc>
  </rcc>
  <rcc rId="7634" sId="1">
    <oc r="A87">
      <v>73</v>
    </oc>
    <nc r="A87">
      <v>70</v>
    </nc>
  </rcc>
  <rcc rId="7635" sId="1">
    <oc r="A88">
      <v>74</v>
    </oc>
    <nc r="A88">
      <v>71</v>
    </nc>
  </rcc>
  <rcc rId="7636" sId="1">
    <oc r="A89">
      <v>75</v>
    </oc>
    <nc r="A89">
      <v>72</v>
    </nc>
  </rcc>
  <rcc rId="7637" sId="1">
    <oc r="A90">
      <v>76</v>
    </oc>
    <nc r="A90">
      <v>73</v>
    </nc>
  </rcc>
  <rcc rId="7638" sId="1">
    <oc r="A91">
      <v>77</v>
    </oc>
    <nc r="A91">
      <v>74</v>
    </nc>
  </rcc>
  <rcc rId="7639" sId="1">
    <oc r="A92">
      <v>78</v>
    </oc>
    <nc r="A92">
      <v>75</v>
    </nc>
  </rcc>
  <rcc rId="7640" sId="1" numFmtId="4">
    <oc r="A95">
      <v>79</v>
    </oc>
    <nc r="A95">
      <v>76</v>
    </nc>
  </rcc>
  <rcc rId="7641" sId="1" numFmtId="4">
    <oc r="A96">
      <v>80</v>
    </oc>
    <nc r="A96">
      <v>77</v>
    </nc>
  </rcc>
  <rcc rId="7642" sId="1" numFmtId="4">
    <oc r="A97">
      <v>81</v>
    </oc>
    <nc r="A97">
      <v>78</v>
    </nc>
  </rcc>
  <rcc rId="7643" sId="1" numFmtId="4">
    <oc r="A98">
      <v>82</v>
    </oc>
    <nc r="A98">
      <v>79</v>
    </nc>
  </rcc>
  <rcc rId="7644" sId="1" numFmtId="4">
    <oc r="A99">
      <v>83</v>
    </oc>
    <nc r="A99">
      <v>80</v>
    </nc>
  </rcc>
  <rcc rId="7645" sId="1" numFmtId="4">
    <oc r="A100">
      <v>84</v>
    </oc>
    <nc r="A100">
      <v>81</v>
    </nc>
  </rcc>
  <rcc rId="7646" sId="1" numFmtId="4">
    <oc r="A101">
      <v>85</v>
    </oc>
    <nc r="A101">
      <v>82</v>
    </nc>
  </rcc>
  <rcc rId="7647" sId="1" numFmtId="4">
    <oc r="A102">
      <v>86</v>
    </oc>
    <nc r="A102">
      <v>83</v>
    </nc>
  </rcc>
  <rcc rId="7648" sId="1" numFmtId="4">
    <oc r="A103">
      <v>87</v>
    </oc>
    <nc r="A103">
      <v>84</v>
    </nc>
  </rcc>
  <rcc rId="7649" sId="1" numFmtId="4">
    <oc r="A104">
      <v>88</v>
    </oc>
    <nc r="A104">
      <v>85</v>
    </nc>
  </rcc>
  <rcc rId="7650" sId="1" numFmtId="4">
    <oc r="A105">
      <v>89</v>
    </oc>
    <nc r="A105">
      <v>86</v>
    </nc>
  </rcc>
  <rcc rId="7651" sId="1" numFmtId="4">
    <oc r="A106">
      <v>90</v>
    </oc>
    <nc r="A106">
      <v>87</v>
    </nc>
  </rcc>
  <rcc rId="7652" sId="1" numFmtId="4">
    <oc r="A107">
      <v>91</v>
    </oc>
    <nc r="A107">
      <v>88</v>
    </nc>
  </rcc>
  <rcc rId="7653" sId="1" numFmtId="4">
    <oc r="A108">
      <v>92</v>
    </oc>
    <nc r="A108">
      <v>89</v>
    </nc>
  </rcc>
  <rcc rId="7654" sId="1" numFmtId="4">
    <oc r="A109">
      <v>93</v>
    </oc>
    <nc r="A109">
      <v>90</v>
    </nc>
  </rcc>
  <rcc rId="7655" sId="1" numFmtId="4">
    <oc r="A110">
      <v>94</v>
    </oc>
    <nc r="A110">
      <v>91</v>
    </nc>
  </rcc>
  <rcc rId="7656" sId="1">
    <oc r="A113">
      <v>95</v>
    </oc>
    <nc r="A113">
      <v>92</v>
    </nc>
  </rcc>
  <rcc rId="7657" sId="1">
    <oc r="A114">
      <v>96</v>
    </oc>
    <nc r="A114">
      <v>93</v>
    </nc>
  </rcc>
  <rcc rId="7658" sId="1">
    <oc r="A115">
      <v>97</v>
    </oc>
    <nc r="A115">
      <v>94</v>
    </nc>
  </rcc>
  <rcc rId="7659" sId="1">
    <oc r="A116">
      <v>98</v>
    </oc>
    <nc r="A116">
      <v>95</v>
    </nc>
  </rcc>
  <rcc rId="7660" sId="1">
    <oc r="A117">
      <v>99</v>
    </oc>
    <nc r="A117">
      <v>96</v>
    </nc>
  </rcc>
  <rcc rId="7661" sId="1">
    <oc r="A118">
      <v>100</v>
    </oc>
    <nc r="A118">
      <v>97</v>
    </nc>
  </rcc>
  <rcc rId="7662" sId="1">
    <oc r="A119">
      <v>101</v>
    </oc>
    <nc r="A119">
      <v>98</v>
    </nc>
  </rcc>
  <rcc rId="7663" sId="1">
    <oc r="A120">
      <v>102</v>
    </oc>
    <nc r="A120">
      <v>99</v>
    </nc>
  </rcc>
  <rcc rId="7664" sId="1">
    <oc r="A121">
      <v>103</v>
    </oc>
    <nc r="A121">
      <v>100</v>
    </nc>
  </rcc>
  <rcc rId="7665" sId="1">
    <oc r="A122">
      <v>104</v>
    </oc>
    <nc r="A122">
      <v>101</v>
    </nc>
  </rcc>
  <rcc rId="7666" sId="1">
    <oc r="A123">
      <v>105</v>
    </oc>
    <nc r="A123">
      <v>102</v>
    </nc>
  </rcc>
  <rcc rId="7667" sId="1">
    <oc r="A124">
      <v>106</v>
    </oc>
    <nc r="A124">
      <v>103</v>
    </nc>
  </rcc>
  <rcc rId="7668" sId="1">
    <oc r="A125">
      <v>107</v>
    </oc>
    <nc r="A125">
      <v>104</v>
    </nc>
  </rcc>
  <rcc rId="7669" sId="1">
    <oc r="A126">
      <v>108</v>
    </oc>
    <nc r="A126">
      <v>105</v>
    </nc>
  </rcc>
  <rcc rId="7670" sId="1">
    <oc r="A127">
      <v>109</v>
    </oc>
    <nc r="A127">
      <v>106</v>
    </nc>
  </rcc>
  <rcc rId="7671" sId="1">
    <oc r="A128">
      <v>110</v>
    </oc>
    <nc r="A128">
      <v>107</v>
    </nc>
  </rcc>
  <rcc rId="7672" sId="1">
    <oc r="A129">
      <v>111</v>
    </oc>
    <nc r="A129">
      <v>108</v>
    </nc>
  </rcc>
  <rcc rId="7673" sId="1">
    <oc r="A130">
      <v>112</v>
    </oc>
    <nc r="A130">
      <v>109</v>
    </nc>
  </rcc>
  <rcc rId="7674" sId="1">
    <oc r="A131">
      <v>113</v>
    </oc>
    <nc r="A131">
      <v>110</v>
    </nc>
  </rcc>
  <rcc rId="7675" sId="1">
    <oc r="A132">
      <v>114</v>
    </oc>
    <nc r="A132">
      <v>111</v>
    </nc>
  </rcc>
  <rcc rId="7676" sId="1">
    <oc r="A133">
      <v>115</v>
    </oc>
    <nc r="A133">
      <v>112</v>
    </nc>
  </rcc>
  <rcc rId="7677" sId="1">
    <oc r="A134">
      <v>116</v>
    </oc>
    <nc r="A134">
      <v>113</v>
    </nc>
  </rcc>
  <rcc rId="7678" sId="1">
    <oc r="A135">
      <v>117</v>
    </oc>
    <nc r="A135">
      <v>114</v>
    </nc>
  </rcc>
  <rcc rId="7679" sId="1">
    <oc r="A136">
      <v>118</v>
    </oc>
    <nc r="A136">
      <v>115</v>
    </nc>
  </rcc>
  <rcc rId="7680" sId="1">
    <oc r="A137">
      <v>119</v>
    </oc>
    <nc r="A137">
      <v>116</v>
    </nc>
  </rcc>
  <rcc rId="7681" sId="1">
    <oc r="A138">
      <v>120</v>
    </oc>
    <nc r="A138">
      <v>117</v>
    </nc>
  </rcc>
  <rcc rId="7682" sId="1">
    <oc r="A139">
      <v>121</v>
    </oc>
    <nc r="A139">
      <v>118</v>
    </nc>
  </rcc>
  <rcc rId="7683" sId="1">
    <oc r="A140">
      <v>122</v>
    </oc>
    <nc r="A140">
      <v>119</v>
    </nc>
  </rcc>
  <rcc rId="7684" sId="1">
    <oc r="A141">
      <v>123</v>
    </oc>
    <nc r="A141">
      <v>120</v>
    </nc>
  </rcc>
  <rcc rId="7685" sId="1">
    <oc r="A142">
      <v>124</v>
    </oc>
    <nc r="A142">
      <v>121</v>
    </nc>
  </rcc>
  <rcc rId="7686" sId="1">
    <oc r="A143">
      <v>125</v>
    </oc>
    <nc r="A143">
      <v>122</v>
    </nc>
  </rcc>
  <rcc rId="7687" sId="1">
    <oc r="A144">
      <v>126</v>
    </oc>
    <nc r="A144">
      <v>123</v>
    </nc>
  </rcc>
  <rcc rId="7688" sId="1">
    <oc r="A145">
      <v>127</v>
    </oc>
    <nc r="A145">
      <v>124</v>
    </nc>
  </rcc>
  <rcc rId="7689" sId="1">
    <oc r="A146">
      <v>128</v>
    </oc>
    <nc r="A146">
      <v>125</v>
    </nc>
  </rcc>
  <rcc rId="7690" sId="1">
    <oc r="A147">
      <v>129</v>
    </oc>
    <nc r="A147">
      <v>126</v>
    </nc>
  </rcc>
  <rcc rId="7691" sId="1">
    <oc r="A148">
      <v>130</v>
    </oc>
    <nc r="A148">
      <v>127</v>
    </nc>
  </rcc>
  <rcc rId="7692" sId="1">
    <oc r="A149">
      <v>131</v>
    </oc>
    <nc r="A149">
      <v>128</v>
    </nc>
  </rcc>
  <rcc rId="7693" sId="1">
    <oc r="A150">
      <v>132</v>
    </oc>
    <nc r="A150">
      <v>129</v>
    </nc>
  </rcc>
  <rcc rId="7694" sId="1">
    <oc r="A151">
      <v>133</v>
    </oc>
    <nc r="A151">
      <v>130</v>
    </nc>
  </rcc>
  <rcc rId="7695" sId="1">
    <oc r="A152">
      <v>134</v>
    </oc>
    <nc r="A152">
      <v>131</v>
    </nc>
  </rcc>
  <rcc rId="7696" sId="1">
    <oc r="A153">
      <v>135</v>
    </oc>
    <nc r="A153">
      <v>132</v>
    </nc>
  </rcc>
  <rcc rId="7697" sId="1">
    <oc r="A154">
      <v>136</v>
    </oc>
    <nc r="A154">
      <v>133</v>
    </nc>
  </rcc>
  <rcc rId="7698" sId="1">
    <oc r="A155">
      <v>137</v>
    </oc>
    <nc r="A155">
      <v>134</v>
    </nc>
  </rcc>
  <rcc rId="7699" sId="1">
    <oc r="A156">
      <v>138</v>
    </oc>
    <nc r="A156">
      <v>135</v>
    </nc>
  </rcc>
  <rcc rId="7700" sId="1">
    <oc r="A157">
      <v>139</v>
    </oc>
    <nc r="A157">
      <v>136</v>
    </nc>
  </rcc>
  <rcc rId="7701" sId="1">
    <oc r="A158">
      <v>140</v>
    </oc>
    <nc r="A158">
      <v>137</v>
    </nc>
  </rcc>
  <rcc rId="7702" sId="1">
    <oc r="A159">
      <v>141</v>
    </oc>
    <nc r="A159">
      <v>138</v>
    </nc>
  </rcc>
  <rcc rId="7703" sId="1">
    <oc r="A160">
      <v>142</v>
    </oc>
    <nc r="A160">
      <v>139</v>
    </nc>
  </rcc>
  <rcc rId="7704" sId="1">
    <oc r="A161">
      <v>143</v>
    </oc>
    <nc r="A161">
      <v>140</v>
    </nc>
  </rcc>
  <rcc rId="7705" sId="1">
    <oc r="A162">
      <v>144</v>
    </oc>
    <nc r="A162">
      <v>141</v>
    </nc>
  </rcc>
  <rcc rId="7706" sId="1">
    <oc r="A163">
      <v>145</v>
    </oc>
    <nc r="A163">
      <v>142</v>
    </nc>
  </rcc>
  <rcc rId="7707" sId="1">
    <oc r="A164">
      <v>146</v>
    </oc>
    <nc r="A164">
      <v>143</v>
    </nc>
  </rcc>
  <rcc rId="7708" sId="1">
    <oc r="A165">
      <v>147</v>
    </oc>
    <nc r="A165">
      <v>144</v>
    </nc>
  </rcc>
  <rcc rId="7709" sId="1">
    <oc r="A168">
      <v>148</v>
    </oc>
    <nc r="A168">
      <v>145</v>
    </nc>
  </rcc>
  <rcc rId="7710" sId="1">
    <oc r="A169">
      <v>149</v>
    </oc>
    <nc r="A169">
      <v>146</v>
    </nc>
  </rcc>
  <rcc rId="7711" sId="1">
    <oc r="A170">
      <v>150</v>
    </oc>
    <nc r="A170">
      <v>147</v>
    </nc>
  </rcc>
  <rcc rId="7712" sId="1">
    <oc r="A171">
      <v>151</v>
    </oc>
    <nc r="A171">
      <v>148</v>
    </nc>
  </rcc>
  <rcc rId="7713" sId="1">
    <oc r="A172">
      <v>152</v>
    </oc>
    <nc r="A172">
      <v>149</v>
    </nc>
  </rcc>
  <rcc rId="7714" sId="1">
    <oc r="A173">
      <v>153</v>
    </oc>
    <nc r="A173">
      <v>150</v>
    </nc>
  </rcc>
  <rcc rId="7715" sId="1">
    <oc r="A174">
      <v>154</v>
    </oc>
    <nc r="A174">
      <v>151</v>
    </nc>
  </rcc>
  <rcc rId="7716" sId="1">
    <oc r="A175">
      <v>155</v>
    </oc>
    <nc r="A175">
      <v>152</v>
    </nc>
  </rcc>
  <rcc rId="7717" sId="1">
    <oc r="A176">
      <v>156</v>
    </oc>
    <nc r="A176">
      <v>153</v>
    </nc>
  </rcc>
  <rcc rId="7718" sId="1">
    <oc r="A177">
      <v>157</v>
    </oc>
    <nc r="A177">
      <v>154</v>
    </nc>
  </rcc>
  <rcc rId="7719" sId="1">
    <oc r="A178">
      <v>158</v>
    </oc>
    <nc r="A178">
      <v>155</v>
    </nc>
  </rcc>
  <rcc rId="7720" sId="1">
    <oc r="A179">
      <v>159</v>
    </oc>
    <nc r="A179">
      <v>156</v>
    </nc>
  </rcc>
  <rcc rId="7721" sId="1">
    <oc r="A180">
      <v>160</v>
    </oc>
    <nc r="A180">
      <v>157</v>
    </nc>
  </rcc>
  <rcc rId="7722" sId="1">
    <oc r="A181">
      <v>161</v>
    </oc>
    <nc r="A181">
      <v>158</v>
    </nc>
  </rcc>
  <rcc rId="7723" sId="1">
    <oc r="A182">
      <v>162</v>
    </oc>
    <nc r="A182">
      <v>159</v>
    </nc>
  </rcc>
  <rcc rId="7724" sId="1">
    <oc r="A183">
      <v>163</v>
    </oc>
    <nc r="A183">
      <v>160</v>
    </nc>
  </rcc>
  <rcc rId="7725" sId="1">
    <oc r="A184">
      <v>164</v>
    </oc>
    <nc r="A184">
      <v>161</v>
    </nc>
  </rcc>
  <rcc rId="7726" sId="1">
    <oc r="A185">
      <v>165</v>
    </oc>
    <nc r="A185">
      <v>162</v>
    </nc>
  </rcc>
  <rcc rId="7727" sId="1">
    <oc r="A186">
      <v>166</v>
    </oc>
    <nc r="A186">
      <v>163</v>
    </nc>
  </rcc>
  <rcc rId="7728" sId="1">
    <oc r="A187">
      <v>167</v>
    </oc>
    <nc r="A187">
      <v>164</v>
    </nc>
  </rcc>
  <rcc rId="7729" sId="1">
    <oc r="A188">
      <v>168</v>
    </oc>
    <nc r="A188">
      <v>165</v>
    </nc>
  </rcc>
  <rcc rId="7730" sId="1">
    <oc r="A189">
      <v>169</v>
    </oc>
    <nc r="A189">
      <v>166</v>
    </nc>
  </rcc>
  <rcc rId="7731" sId="1">
    <oc r="A190">
      <v>170</v>
    </oc>
    <nc r="A190">
      <v>167</v>
    </nc>
  </rcc>
  <rcc rId="7732" sId="1">
    <oc r="A191">
      <v>171</v>
    </oc>
    <nc r="A191">
      <v>168</v>
    </nc>
  </rcc>
  <rcc rId="7733" sId="1">
    <oc r="A192">
      <v>172</v>
    </oc>
    <nc r="A192">
      <v>169</v>
    </nc>
  </rcc>
  <rcc rId="7734" sId="1">
    <oc r="A193">
      <v>173</v>
    </oc>
    <nc r="A193">
      <v>170</v>
    </nc>
  </rcc>
  <rcc rId="7735" sId="1">
    <oc r="A194">
      <v>174</v>
    </oc>
    <nc r="A194">
      <v>171</v>
    </nc>
  </rcc>
  <rcc rId="7736" sId="1">
    <oc r="A195">
      <v>175</v>
    </oc>
    <nc r="A195">
      <v>172</v>
    </nc>
  </rcc>
  <rcc rId="7737" sId="1">
    <oc r="A196">
      <v>176</v>
    </oc>
    <nc r="A196">
      <v>173</v>
    </nc>
  </rcc>
  <rcc rId="7738" sId="1">
    <oc r="A197">
      <v>177</v>
    </oc>
    <nc r="A197">
      <v>174</v>
    </nc>
  </rcc>
  <rcc rId="7739" sId="1" numFmtId="4">
    <oc r="A294">
      <v>178</v>
    </oc>
    <nc r="A294">
      <v>175</v>
    </nc>
  </rcc>
  <rcc rId="7740" sId="1" numFmtId="4">
    <oc r="A293">
      <v>179</v>
    </oc>
    <nc r="A293">
      <v>176</v>
    </nc>
  </rcc>
  <rcc rId="7741" sId="1" numFmtId="4">
    <oc r="A292">
      <v>180</v>
    </oc>
    <nc r="A292">
      <v>177</v>
    </nc>
  </rcc>
  <rcc rId="7742" sId="1" numFmtId="4">
    <oc r="A291">
      <v>181</v>
    </oc>
    <nc r="A291">
      <v>178</v>
    </nc>
  </rcc>
  <rcc rId="7743" sId="1" numFmtId="4">
    <oc r="A290">
      <v>182</v>
    </oc>
    <nc r="A290">
      <v>179</v>
    </nc>
  </rcc>
  <rcc rId="7744" sId="1" numFmtId="4">
    <nc r="A205">
      <v>180</v>
    </nc>
  </rcc>
  <rcc rId="7745" sId="1" numFmtId="4">
    <oc r="A289">
      <v>183</v>
    </oc>
    <nc r="A289">
      <v>181</v>
    </nc>
  </rcc>
  <rcc rId="7746" sId="1" numFmtId="4">
    <oc r="A288">
      <v>184</v>
    </oc>
    <nc r="A288">
      <v>182</v>
    </nc>
  </rcc>
  <rcc rId="7747" sId="1" numFmtId="4">
    <oc r="A287">
      <v>185</v>
    </oc>
    <nc r="A287">
      <v>183</v>
    </nc>
  </rcc>
  <rcc rId="7748" sId="1" numFmtId="4">
    <oc r="A286">
      <v>186</v>
    </oc>
    <nc r="A286">
      <v>184</v>
    </nc>
  </rcc>
  <rcc rId="7749" sId="1" numFmtId="4">
    <oc r="A285">
      <v>187</v>
    </oc>
    <nc r="A285">
      <v>185</v>
    </nc>
  </rcc>
  <rcc rId="7750" sId="1" numFmtId="4">
    <oc r="A284">
      <v>188</v>
    </oc>
    <nc r="A284">
      <v>186</v>
    </nc>
  </rcc>
  <rcc rId="7751" sId="1" numFmtId="4">
    <oc r="A283">
      <v>189</v>
    </oc>
    <nc r="A283">
      <v>187</v>
    </nc>
  </rcc>
  <rcc rId="7752" sId="1" numFmtId="4">
    <oc r="A282">
      <v>190</v>
    </oc>
    <nc r="A282">
      <v>188</v>
    </nc>
  </rcc>
  <rcc rId="7753" sId="1" numFmtId="4">
    <oc r="A281">
      <v>191</v>
    </oc>
    <nc r="A281">
      <v>189</v>
    </nc>
  </rcc>
  <rcc rId="7754" sId="1" numFmtId="4">
    <oc r="A280">
      <v>192</v>
    </oc>
    <nc r="A280">
      <v>190</v>
    </nc>
  </rcc>
  <rcc rId="7755" sId="1" numFmtId="4">
    <oc r="A279">
      <v>193</v>
    </oc>
    <nc r="A279">
      <v>191</v>
    </nc>
  </rcc>
  <rcc rId="7756" sId="1" numFmtId="4">
    <oc r="A278">
      <v>194</v>
    </oc>
    <nc r="A278">
      <v>192</v>
    </nc>
  </rcc>
  <rcc rId="7757" sId="1" numFmtId="4">
    <oc r="A277">
      <v>195</v>
    </oc>
    <nc r="A277">
      <v>193</v>
    </nc>
  </rcc>
  <rcc rId="7758" sId="1" numFmtId="4">
    <oc r="A276">
      <v>196</v>
    </oc>
    <nc r="A276">
      <v>194</v>
    </nc>
  </rcc>
  <rcc rId="7759" sId="1" numFmtId="4">
    <oc r="A275">
      <v>197</v>
    </oc>
    <nc r="A275">
      <v>195</v>
    </nc>
  </rcc>
  <rcc rId="7760" sId="1" numFmtId="4">
    <oc r="A274">
      <v>198</v>
    </oc>
    <nc r="A274">
      <v>196</v>
    </nc>
  </rcc>
  <rcc rId="7761" sId="1" numFmtId="4">
    <oc r="A273">
      <v>199</v>
    </oc>
    <nc r="A273">
      <v>197</v>
    </nc>
  </rcc>
  <rcc rId="7762" sId="1" numFmtId="4">
    <oc r="A272">
      <v>200</v>
    </oc>
    <nc r="A272">
      <v>198</v>
    </nc>
  </rcc>
  <rcc rId="7763" sId="1" numFmtId="4">
    <oc r="A271">
      <v>201</v>
    </oc>
    <nc r="A271">
      <v>199</v>
    </nc>
  </rcc>
  <rcc rId="7764" sId="1" numFmtId="4">
    <oc r="A270">
      <v>202</v>
    </oc>
    <nc r="A270">
      <v>200</v>
    </nc>
  </rcc>
  <rcc rId="7765" sId="1" numFmtId="4">
    <oc r="A269">
      <v>203</v>
    </oc>
    <nc r="A269">
      <v>201</v>
    </nc>
  </rcc>
  <rcc rId="7766" sId="1" numFmtId="4">
    <oc r="A268">
      <v>204</v>
    </oc>
    <nc r="A268">
      <v>202</v>
    </nc>
  </rcc>
  <rcc rId="7767" sId="1" numFmtId="4">
    <oc r="A267">
      <v>205</v>
    </oc>
    <nc r="A267">
      <v>203</v>
    </nc>
  </rcc>
  <rcc rId="7768" sId="1" numFmtId="4">
    <oc r="A266">
      <v>206</v>
    </oc>
    <nc r="A266">
      <v>204</v>
    </nc>
  </rcc>
  <rcc rId="7769" sId="1" numFmtId="4">
    <oc r="A265">
      <v>207</v>
    </oc>
    <nc r="A265">
      <v>205</v>
    </nc>
  </rcc>
  <rcc rId="7770" sId="1" numFmtId="4">
    <oc r="A264">
      <v>208</v>
    </oc>
    <nc r="A264">
      <v>206</v>
    </nc>
  </rcc>
  <rcc rId="7771" sId="1" numFmtId="4">
    <oc r="A263">
      <v>209</v>
    </oc>
    <nc r="A263">
      <v>207</v>
    </nc>
  </rcc>
  <rcc rId="7772" sId="1" numFmtId="4">
    <oc r="A262">
      <v>210</v>
    </oc>
    <nc r="A262">
      <v>208</v>
    </nc>
  </rcc>
  <rcc rId="7773" sId="1" numFmtId="4">
    <oc r="A261">
      <v>211</v>
    </oc>
    <nc r="A261">
      <v>209</v>
    </nc>
  </rcc>
  <rcc rId="7774" sId="1" numFmtId="4">
    <oc r="A260">
      <v>212</v>
    </oc>
    <nc r="A260">
      <v>210</v>
    </nc>
  </rcc>
  <rcc rId="7775" sId="1" numFmtId="4">
    <oc r="A259">
      <v>213</v>
    </oc>
    <nc r="A259">
      <v>211</v>
    </nc>
  </rcc>
  <rcc rId="7776" sId="1" numFmtId="4">
    <oc r="A258">
      <v>214</v>
    </oc>
    <nc r="A258">
      <v>212</v>
    </nc>
  </rcc>
  <rcc rId="7777" sId="1" numFmtId="4">
    <oc r="A257">
      <v>215</v>
    </oc>
    <nc r="A257">
      <v>213</v>
    </nc>
  </rcc>
  <rcc rId="7778" sId="1" numFmtId="4">
    <oc r="A256">
      <v>216</v>
    </oc>
    <nc r="A256">
      <v>214</v>
    </nc>
  </rcc>
  <rcc rId="7779" sId="1" numFmtId="4">
    <oc r="A255">
      <v>217</v>
    </oc>
    <nc r="A255">
      <v>215</v>
    </nc>
  </rcc>
  <rcc rId="7780" sId="1" numFmtId="4">
    <oc r="A254">
      <v>218</v>
    </oc>
    <nc r="A254">
      <v>216</v>
    </nc>
  </rcc>
  <rcc rId="7781" sId="1" numFmtId="4">
    <oc r="A253">
      <v>219</v>
    </oc>
    <nc r="A253">
      <v>217</v>
    </nc>
  </rcc>
  <rcc rId="7782" sId="1" numFmtId="4">
    <oc r="A252">
      <v>220</v>
    </oc>
    <nc r="A252">
      <v>218</v>
    </nc>
  </rcc>
  <rcc rId="7783" sId="1" numFmtId="4">
    <oc r="A251">
      <v>221</v>
    </oc>
    <nc r="A251">
      <v>219</v>
    </nc>
  </rcc>
  <rcc rId="7784" sId="1" numFmtId="4">
    <oc r="A250">
      <v>222</v>
    </oc>
    <nc r="A250">
      <v>220</v>
    </nc>
  </rcc>
  <rcc rId="7785" sId="1" numFmtId="4">
    <oc r="A249">
      <v>223</v>
    </oc>
    <nc r="A249">
      <v>221</v>
    </nc>
  </rcc>
  <rcc rId="7786" sId="1" numFmtId="4">
    <oc r="A248">
      <v>224</v>
    </oc>
    <nc r="A248">
      <v>222</v>
    </nc>
  </rcc>
  <rcc rId="7787" sId="1" numFmtId="4">
    <oc r="A247">
      <v>225</v>
    </oc>
    <nc r="A247">
      <v>223</v>
    </nc>
  </rcc>
  <rcc rId="7788" sId="1" numFmtId="4">
    <oc r="A246">
      <v>226</v>
    </oc>
    <nc r="A246">
      <v>224</v>
    </nc>
  </rcc>
  <rcc rId="7789" sId="1" numFmtId="4">
    <oc r="A245">
      <v>227</v>
    </oc>
    <nc r="A245">
      <v>225</v>
    </nc>
  </rcc>
  <rcc rId="7790" sId="1" numFmtId="4">
    <oc r="A244">
      <v>228</v>
    </oc>
    <nc r="A244">
      <v>226</v>
    </nc>
  </rcc>
  <rcc rId="7791" sId="1" numFmtId="4">
    <oc r="A243">
      <v>229</v>
    </oc>
    <nc r="A243">
      <v>227</v>
    </nc>
  </rcc>
  <rcc rId="7792" sId="1" numFmtId="4">
    <oc r="A242">
      <v>231</v>
    </oc>
    <nc r="A242">
      <v>228</v>
    </nc>
  </rcc>
  <rcc rId="7793" sId="1" numFmtId="4">
    <oc r="A241">
      <v>232</v>
    </oc>
    <nc r="A241">
      <v>229</v>
    </nc>
  </rcc>
  <rcc rId="7794" sId="1" numFmtId="4">
    <oc r="A240">
      <v>233</v>
    </oc>
    <nc r="A240">
      <v>230</v>
    </nc>
  </rcc>
  <rcc rId="7795" sId="1" numFmtId="4">
    <oc r="A239">
      <v>234</v>
    </oc>
    <nc r="A239">
      <v>231</v>
    </nc>
  </rcc>
  <rcc rId="7796" sId="1" numFmtId="4">
    <oc r="A238">
      <v>235</v>
    </oc>
    <nc r="A238">
      <v>232</v>
    </nc>
  </rcc>
  <rcc rId="7797" sId="1" numFmtId="4">
    <oc r="A237">
      <v>236</v>
    </oc>
    <nc r="A237">
      <v>233</v>
    </nc>
  </rcc>
  <rcc rId="7798" sId="1" numFmtId="4">
    <oc r="A236">
      <v>237</v>
    </oc>
    <nc r="A236">
      <v>234</v>
    </nc>
  </rcc>
  <rcc rId="7799" sId="1" numFmtId="4">
    <oc r="A235">
      <v>238</v>
    </oc>
    <nc r="A235">
      <v>235</v>
    </nc>
  </rcc>
  <rcc rId="7800" sId="1" numFmtId="4">
    <oc r="A234">
      <v>239</v>
    </oc>
    <nc r="A234">
      <v>236</v>
    </nc>
  </rcc>
  <rcc rId="7801" sId="1" numFmtId="4">
    <oc r="A233">
      <v>240</v>
    </oc>
    <nc r="A233">
      <v>237</v>
    </nc>
  </rcc>
  <rcc rId="7802" sId="1" numFmtId="4">
    <oc r="A232">
      <v>241</v>
    </oc>
    <nc r="A232">
      <v>238</v>
    </nc>
  </rcc>
  <rcc rId="7803" sId="1" numFmtId="4">
    <oc r="A231">
      <v>242</v>
    </oc>
    <nc r="A231">
      <v>239</v>
    </nc>
  </rcc>
  <rcc rId="7804" sId="1" numFmtId="4">
    <oc r="A230">
      <v>243</v>
    </oc>
    <nc r="A230">
      <v>240</v>
    </nc>
  </rcc>
  <rcc rId="7805" sId="1" numFmtId="4">
    <oc r="A229">
      <v>244</v>
    </oc>
    <nc r="A229">
      <v>241</v>
    </nc>
  </rcc>
  <rcc rId="7806" sId="1" numFmtId="4">
    <oc r="A228">
      <v>245</v>
    </oc>
    <nc r="A228">
      <v>242</v>
    </nc>
  </rcc>
  <rcc rId="7807" sId="1" numFmtId="4">
    <oc r="A227">
      <v>246</v>
    </oc>
    <nc r="A227">
      <v>243</v>
    </nc>
  </rcc>
  <rcc rId="7808" sId="1" numFmtId="4">
    <oc r="A226">
      <v>247</v>
    </oc>
    <nc r="A226">
      <v>244</v>
    </nc>
  </rcc>
  <rcc rId="7809" sId="1" numFmtId="4">
    <oc r="A225">
      <v>248</v>
    </oc>
    <nc r="A225">
      <v>245</v>
    </nc>
  </rcc>
  <rcc rId="7810" sId="1" numFmtId="4">
    <oc r="A224">
      <v>249</v>
    </oc>
    <nc r="A224">
      <v>246</v>
    </nc>
  </rcc>
  <rcc rId="7811" sId="1" numFmtId="4">
    <oc r="A223">
      <v>250</v>
    </oc>
    <nc r="A223">
      <v>247</v>
    </nc>
  </rcc>
  <rcc rId="7812" sId="1" numFmtId="4">
    <oc r="A222">
      <v>251</v>
    </oc>
    <nc r="A222">
      <v>248</v>
    </nc>
  </rcc>
  <rcc rId="7813" sId="1" numFmtId="4">
    <oc r="A221">
      <v>252</v>
    </oc>
    <nc r="A221">
      <v>249</v>
    </nc>
  </rcc>
  <rcc rId="7814" sId="1" numFmtId="4">
    <oc r="A220">
      <v>253</v>
    </oc>
    <nc r="A220">
      <v>250</v>
    </nc>
  </rcc>
  <rcc rId="7815" sId="1" numFmtId="4">
    <oc r="A219">
      <v>254</v>
    </oc>
    <nc r="A219">
      <v>251</v>
    </nc>
  </rcc>
  <rcc rId="7816" sId="1" numFmtId="4">
    <oc r="A218">
      <v>255</v>
    </oc>
    <nc r="A218">
      <v>252</v>
    </nc>
  </rcc>
  <rcc rId="7817" sId="1" numFmtId="4">
    <oc r="A217">
      <v>256</v>
    </oc>
    <nc r="A217">
      <v>253</v>
    </nc>
  </rcc>
  <rcc rId="7818" sId="1" numFmtId="4">
    <oc r="A216">
      <v>257</v>
    </oc>
    <nc r="A216">
      <v>254</v>
    </nc>
  </rcc>
  <rcc rId="7819" sId="1" numFmtId="4">
    <oc r="A215">
      <v>258</v>
    </oc>
    <nc r="A215">
      <v>255</v>
    </nc>
  </rcc>
  <rcc rId="7820" sId="1" numFmtId="4">
    <oc r="A214">
      <v>259</v>
    </oc>
    <nc r="A214">
      <v>256</v>
    </nc>
  </rcc>
  <rcc rId="7821" sId="1" numFmtId="4">
    <oc r="A213">
      <v>260</v>
    </oc>
    <nc r="A213">
      <v>257</v>
    </nc>
  </rcc>
  <rcc rId="7822" sId="1" numFmtId="4">
    <oc r="A212">
      <v>261</v>
    </oc>
    <nc r="A212">
      <v>258</v>
    </nc>
  </rcc>
  <rcc rId="7823" sId="1" numFmtId="4">
    <oc r="A211">
      <v>262</v>
    </oc>
    <nc r="A211">
      <v>259</v>
    </nc>
  </rcc>
  <rcc rId="7824" sId="1" numFmtId="4">
    <oc r="A210">
      <v>263</v>
    </oc>
    <nc r="A210">
      <v>260</v>
    </nc>
  </rcc>
  <rcc rId="7825" sId="1" numFmtId="4">
    <oc r="A209">
      <v>264</v>
    </oc>
    <nc r="A209">
      <v>261</v>
    </nc>
  </rcc>
  <rcc rId="7826" sId="1" numFmtId="4">
    <oc r="A208">
      <v>265</v>
    </oc>
    <nc r="A208">
      <v>262</v>
    </nc>
  </rcc>
  <rcc rId="7827" sId="1" numFmtId="4">
    <oc r="A207">
      <v>266</v>
    </oc>
    <nc r="A207">
      <v>263</v>
    </nc>
  </rcc>
  <rcc rId="7828" sId="1" numFmtId="4">
    <oc r="A206">
      <v>267</v>
    </oc>
    <nc r="A206">
      <v>264</v>
    </nc>
  </rcc>
  <rcc rId="7829" sId="1" numFmtId="4">
    <oc r="A204">
      <v>268</v>
    </oc>
    <nc r="A204">
      <v>265</v>
    </nc>
  </rcc>
  <rcc rId="7830" sId="1" numFmtId="4">
    <oc r="A203">
      <v>269</v>
    </oc>
    <nc r="A203">
      <v>266</v>
    </nc>
  </rcc>
  <rcc rId="7831" sId="1" numFmtId="4">
    <oc r="A202">
      <v>270</v>
    </oc>
    <nc r="A202">
      <v>267</v>
    </nc>
  </rcc>
  <rcc rId="7832" sId="1" numFmtId="4">
    <oc r="A201">
      <v>271</v>
    </oc>
    <nc r="A201">
      <v>268</v>
    </nc>
  </rcc>
  <rcc rId="7833" sId="1" numFmtId="4">
    <oc r="A200">
      <v>272</v>
    </oc>
    <nc r="A200">
      <v>269</v>
    </nc>
  </rcc>
  <rcc rId="7834" sId="1">
    <oc r="A297">
      <v>273</v>
    </oc>
    <nc r="A297">
      <v>270</v>
    </nc>
  </rcc>
  <rcc rId="7835" sId="1">
    <oc r="A298">
      <v>274</v>
    </oc>
    <nc r="A298">
      <v>271</v>
    </nc>
  </rcc>
  <rcc rId="7836" sId="1">
    <oc r="A299">
      <v>275</v>
    </oc>
    <nc r="A299">
      <v>272</v>
    </nc>
  </rcc>
  <rcc rId="7837" sId="1">
    <oc r="A300">
      <v>276</v>
    </oc>
    <nc r="A300">
      <v>273</v>
    </nc>
  </rcc>
  <rcc rId="7838" sId="1">
    <oc r="A301">
      <v>277</v>
    </oc>
    <nc r="A301">
      <v>274</v>
    </nc>
  </rcc>
  <rcc rId="7839" sId="1">
    <oc r="A302">
      <v>278</v>
    </oc>
    <nc r="A302">
      <v>275</v>
    </nc>
  </rcc>
  <rcc rId="7840" sId="1">
    <oc r="A303">
      <v>279</v>
    </oc>
    <nc r="A303">
      <v>276</v>
    </nc>
  </rcc>
  <rcc rId="7841" sId="1">
    <oc r="A304">
      <v>280</v>
    </oc>
    <nc r="A304">
      <v>277</v>
    </nc>
  </rcc>
  <rcc rId="7842" sId="1">
    <oc r="A305">
      <v>281</v>
    </oc>
    <nc r="A305">
      <v>278</v>
    </nc>
  </rcc>
  <rcc rId="7843" sId="1">
    <oc r="A306">
      <v>282</v>
    </oc>
    <nc r="A306">
      <v>279</v>
    </nc>
  </rcc>
  <rcc rId="7844" sId="1">
    <oc r="A307">
      <v>283</v>
    </oc>
    <nc r="A307">
      <v>280</v>
    </nc>
  </rcc>
  <rcc rId="7845" sId="1">
    <oc r="A308">
      <v>284</v>
    </oc>
    <nc r="A308">
      <v>281</v>
    </nc>
  </rcc>
  <rcc rId="7846" sId="1">
    <oc r="A309">
      <v>285</v>
    </oc>
    <nc r="A309">
      <v>282</v>
    </nc>
  </rcc>
  <rcc rId="7847" sId="1">
    <oc r="A310">
      <v>286</v>
    </oc>
    <nc r="A310">
      <v>283</v>
    </nc>
  </rcc>
  <rcc rId="7848" sId="1">
    <oc r="A311">
      <v>287</v>
    </oc>
    <nc r="A311">
      <v>284</v>
    </nc>
  </rcc>
  <rcc rId="7849" sId="1">
    <oc r="A314">
      <v>288</v>
    </oc>
    <nc r="A314">
      <v>285</v>
    </nc>
  </rcc>
  <rcc rId="7850" sId="1">
    <oc r="A315">
      <v>289</v>
    </oc>
    <nc r="A315">
      <v>286</v>
    </nc>
  </rcc>
  <rcc rId="7851" sId="1">
    <oc r="A316">
      <v>290</v>
    </oc>
    <nc r="A316">
      <v>287</v>
    </nc>
  </rcc>
  <rcc rId="7852" sId="1">
    <oc r="A317">
      <v>291</v>
    </oc>
    <nc r="A317">
      <v>288</v>
    </nc>
  </rcc>
  <rcc rId="7853" sId="1">
    <oc r="A318">
      <v>292</v>
    </oc>
    <nc r="A318">
      <v>289</v>
    </nc>
  </rcc>
  <rcc rId="7854" sId="1">
    <oc r="A319">
      <v>293</v>
    </oc>
    <nc r="A319">
      <v>290</v>
    </nc>
  </rcc>
  <rcc rId="7855" sId="1">
    <oc r="A320">
      <v>294</v>
    </oc>
    <nc r="A320">
      <v>291</v>
    </nc>
  </rcc>
  <rcc rId="7856" sId="1">
    <oc r="A321">
      <v>295</v>
    </oc>
    <nc r="A321">
      <v>292</v>
    </nc>
  </rcc>
  <rcc rId="7857" sId="1">
    <oc r="A322">
      <v>296</v>
    </oc>
    <nc r="A322">
      <v>293</v>
    </nc>
  </rcc>
  <rcc rId="7858" sId="1">
    <oc r="A323">
      <v>297</v>
    </oc>
    <nc r="A323">
      <v>294</v>
    </nc>
  </rcc>
  <rcc rId="7859" sId="1">
    <oc r="A324">
      <v>298</v>
    </oc>
    <nc r="A324">
      <v>295</v>
    </nc>
  </rcc>
  <rcc rId="7860" sId="1">
    <oc r="A325">
      <v>299</v>
    </oc>
    <nc r="A325">
      <v>296</v>
    </nc>
  </rcc>
  <rcc rId="7861" sId="1">
    <oc r="A326">
      <v>300</v>
    </oc>
    <nc r="A326">
      <v>297</v>
    </nc>
  </rcc>
  <rcc rId="7862" sId="1">
    <oc r="A327">
      <v>301</v>
    </oc>
    <nc r="A327">
      <v>298</v>
    </nc>
  </rcc>
  <rcc rId="7863" sId="1">
    <oc r="A328">
      <v>302</v>
    </oc>
    <nc r="A328">
      <v>299</v>
    </nc>
  </rcc>
  <rcc rId="7864" sId="1">
    <oc r="A329">
      <v>303</v>
    </oc>
    <nc r="A329">
      <v>300</v>
    </nc>
  </rcc>
  <rcc rId="7865" sId="1">
    <oc r="A330">
      <v>304</v>
    </oc>
    <nc r="A330">
      <v>301</v>
    </nc>
  </rcc>
  <rcc rId="7866" sId="1">
    <oc r="A331">
      <v>305</v>
    </oc>
    <nc r="A331">
      <v>302</v>
    </nc>
  </rcc>
  <rcc rId="7867" sId="1">
    <oc r="A332">
      <v>306</v>
    </oc>
    <nc r="A332">
      <v>303</v>
    </nc>
  </rcc>
  <rcc rId="7868" sId="1">
    <oc r="A333">
      <v>307</v>
    </oc>
    <nc r="A333">
      <v>304</v>
    </nc>
  </rcc>
  <rcc rId="7869" sId="1">
    <oc r="A334">
      <v>308</v>
    </oc>
    <nc r="A334">
      <v>305</v>
    </nc>
  </rcc>
  <rcc rId="7870" sId="1">
    <oc r="A335">
      <v>309</v>
    </oc>
    <nc r="A335">
      <v>306</v>
    </nc>
  </rcc>
  <rcc rId="7871" sId="1">
    <oc r="A336">
      <v>310</v>
    </oc>
    <nc r="A336">
      <v>307</v>
    </nc>
  </rcc>
  <rcc rId="7872" sId="1">
    <oc r="A337">
      <v>311</v>
    </oc>
    <nc r="A337">
      <v>308</v>
    </nc>
  </rcc>
  <rcc rId="7873" sId="1">
    <oc r="A338">
      <v>312</v>
    </oc>
    <nc r="A338">
      <v>309</v>
    </nc>
  </rcc>
  <rcc rId="7874" sId="1">
    <oc r="A339">
      <v>313</v>
    </oc>
    <nc r="A339">
      <v>310</v>
    </nc>
  </rcc>
  <rcc rId="7875" sId="1">
    <oc r="A340">
      <v>314</v>
    </oc>
    <nc r="A340">
      <v>311</v>
    </nc>
  </rcc>
  <rcc rId="7876" sId="1">
    <oc r="A341">
      <v>315</v>
    </oc>
    <nc r="A341">
      <v>312</v>
    </nc>
  </rcc>
  <rcc rId="7877" sId="1">
    <oc r="A342">
      <v>316</v>
    </oc>
    <nc r="A342">
      <v>313</v>
    </nc>
  </rcc>
  <rcc rId="7878" sId="1">
    <oc r="A343">
      <v>317</v>
    </oc>
    <nc r="A343">
      <v>314</v>
    </nc>
  </rcc>
  <rcc rId="7879" sId="1">
    <oc r="A344">
      <v>318</v>
    </oc>
    <nc r="A344">
      <v>315</v>
    </nc>
  </rcc>
  <rcc rId="7880" sId="1">
    <oc r="A345">
      <v>319</v>
    </oc>
    <nc r="A345">
      <v>316</v>
    </nc>
  </rcc>
  <rcc rId="7881" sId="1">
    <oc r="A346">
      <v>320</v>
    </oc>
    <nc r="A346">
      <v>317</v>
    </nc>
  </rcc>
  <rcc rId="7882" sId="1">
    <oc r="A347">
      <v>321</v>
    </oc>
    <nc r="A347">
      <v>318</v>
    </nc>
  </rcc>
  <rcc rId="7883" sId="1">
    <oc r="A348">
      <v>322</v>
    </oc>
    <nc r="A348">
      <v>319</v>
    </nc>
  </rcc>
  <rcc rId="7884" sId="1">
    <oc r="A349">
      <v>323</v>
    </oc>
    <nc r="A349">
      <v>320</v>
    </nc>
  </rcc>
  <rcc rId="7885" sId="1">
    <oc r="A350">
      <v>324</v>
    </oc>
    <nc r="A350">
      <v>321</v>
    </nc>
  </rcc>
  <rcc rId="7886" sId="1">
    <oc r="A351">
      <v>325</v>
    </oc>
    <nc r="A351">
      <v>322</v>
    </nc>
  </rcc>
  <rcc rId="7887" sId="1">
    <oc r="A352">
      <v>326</v>
    </oc>
    <nc r="A352">
      <v>323</v>
    </nc>
  </rcc>
  <rcc rId="7888" sId="1">
    <oc r="A353">
      <v>327</v>
    </oc>
    <nc r="A353">
      <v>324</v>
    </nc>
  </rcc>
  <rcc rId="7889" sId="1">
    <oc r="A354">
      <v>328</v>
    </oc>
    <nc r="A354">
      <v>325</v>
    </nc>
  </rcc>
  <rcc rId="7890" sId="1" numFmtId="4">
    <oc r="A357">
      <v>329</v>
    </oc>
    <nc r="A357">
      <v>326</v>
    </nc>
  </rcc>
  <rcc rId="7891" sId="1">
    <oc r="A360">
      <v>330</v>
    </oc>
    <nc r="A360">
      <v>327</v>
    </nc>
  </rcc>
  <rcc rId="7892" sId="1">
    <oc r="A361">
      <v>331</v>
    </oc>
    <nc r="A361">
      <v>328</v>
    </nc>
  </rcc>
  <rcc rId="7893" sId="1">
    <oc r="A362">
      <v>332</v>
    </oc>
    <nc r="A362">
      <v>329</v>
    </nc>
  </rcc>
  <rcc rId="7894" sId="1">
    <oc r="A363">
      <v>333</v>
    </oc>
    <nc r="A363">
      <v>330</v>
    </nc>
  </rcc>
  <rcc rId="7895" sId="1">
    <oc r="A364">
      <v>334</v>
    </oc>
    <nc r="A364">
      <v>331</v>
    </nc>
  </rcc>
  <rcc rId="7896" sId="1">
    <oc r="A365">
      <v>335</v>
    </oc>
    <nc r="A365">
      <v>332</v>
    </nc>
  </rcc>
  <rcc rId="7897" sId="1">
    <oc r="A366">
      <v>336</v>
    </oc>
    <nc r="A366">
      <v>333</v>
    </nc>
  </rcc>
  <rcc rId="7898" sId="1">
    <oc r="A367">
      <v>337</v>
    </oc>
    <nc r="A367">
      <v>334</v>
    </nc>
  </rcc>
  <rcc rId="7899" sId="1">
    <oc r="A368">
      <v>338</v>
    </oc>
    <nc r="A368">
      <v>335</v>
    </nc>
  </rcc>
  <rcc rId="7900" sId="1">
    <oc r="A369">
      <v>339</v>
    </oc>
    <nc r="A369">
      <v>336</v>
    </nc>
  </rcc>
  <rcc rId="7901" sId="1">
    <oc r="A370">
      <v>340</v>
    </oc>
    <nc r="A370">
      <v>337</v>
    </nc>
  </rcc>
  <rcc rId="7902" sId="1">
    <oc r="A371">
      <v>341</v>
    </oc>
    <nc r="A371">
      <v>338</v>
    </nc>
  </rcc>
  <rcc rId="7903" sId="1">
    <oc r="A372">
      <v>342</v>
    </oc>
    <nc r="A372">
      <v>339</v>
    </nc>
  </rcc>
  <rcc rId="7904" sId="1">
    <oc r="A373">
      <v>343</v>
    </oc>
    <nc r="A373">
      <v>340</v>
    </nc>
  </rcc>
  <rcc rId="7905" sId="1">
    <oc r="A374">
      <v>344</v>
    </oc>
    <nc r="A374">
      <v>341</v>
    </nc>
  </rcc>
  <rcc rId="7906" sId="1">
    <oc r="A375">
      <v>345</v>
    </oc>
    <nc r="A375">
      <v>342</v>
    </nc>
  </rcc>
  <rcc rId="7907" sId="1">
    <oc r="A378">
      <v>346</v>
    </oc>
    <nc r="A378">
      <v>343</v>
    </nc>
  </rcc>
  <rcc rId="7908" sId="1">
    <oc r="A379">
      <v>347</v>
    </oc>
    <nc r="A379">
      <v>344</v>
    </nc>
  </rcc>
  <rcc rId="7909" sId="1">
    <oc r="A380">
      <v>348</v>
    </oc>
    <nc r="A380">
      <v>345</v>
    </nc>
  </rcc>
  <rcc rId="7910" sId="1">
    <oc r="A381">
      <v>349</v>
    </oc>
    <nc r="A381">
      <v>346</v>
    </nc>
  </rcc>
  <rcc rId="7911" sId="1">
    <oc r="A382">
      <v>350</v>
    </oc>
    <nc r="A382">
      <v>347</v>
    </nc>
  </rcc>
  <rcc rId="7912" sId="1">
    <oc r="A383">
      <v>351</v>
    </oc>
    <nc r="A383">
      <v>348</v>
    </nc>
  </rcc>
  <rcc rId="7913" sId="1">
    <oc r="A384">
      <v>352</v>
    </oc>
    <nc r="A384">
      <v>349</v>
    </nc>
  </rcc>
  <rcc rId="7914" sId="1">
    <oc r="A385">
      <v>353</v>
    </oc>
    <nc r="A385">
      <v>350</v>
    </nc>
  </rcc>
  <rcc rId="7915" sId="1">
    <oc r="A386">
      <v>354</v>
    </oc>
    <nc r="A386">
      <v>351</v>
    </nc>
  </rcc>
  <rcc rId="7916" sId="1">
    <oc r="A387">
      <v>355</v>
    </oc>
    <nc r="A387">
      <v>352</v>
    </nc>
  </rcc>
  <rcc rId="7917" sId="1">
    <oc r="A388">
      <v>356</v>
    </oc>
    <nc r="A388">
      <v>353</v>
    </nc>
  </rcc>
  <rcc rId="7918" sId="1">
    <oc r="A389">
      <v>357</v>
    </oc>
    <nc r="A389">
      <v>354</v>
    </nc>
  </rcc>
  <rcc rId="7919" sId="1">
    <oc r="A390">
      <v>358</v>
    </oc>
    <nc r="A390">
      <v>355</v>
    </nc>
  </rcc>
  <rcc rId="7920" sId="1">
    <oc r="A391">
      <v>359</v>
    </oc>
    <nc r="A391">
      <v>356</v>
    </nc>
  </rcc>
  <rcc rId="7921" sId="1">
    <oc r="A392">
      <v>360</v>
    </oc>
    <nc r="A392">
      <v>357</v>
    </nc>
  </rcc>
  <rcc rId="7922" sId="1">
    <oc r="A393">
      <v>361</v>
    </oc>
    <nc r="A393">
      <v>358</v>
    </nc>
  </rcc>
  <rcc rId="7923" sId="1">
    <oc r="A394">
      <v>362</v>
    </oc>
    <nc r="A394">
      <v>359</v>
    </nc>
  </rcc>
  <rcc rId="7924" sId="1">
    <oc r="A395">
      <v>363</v>
    </oc>
    <nc r="A395">
      <v>360</v>
    </nc>
  </rcc>
  <rcc rId="7925" sId="1">
    <oc r="A397">
      <v>364</v>
    </oc>
    <nc r="A397">
      <v>361</v>
    </nc>
  </rcc>
  <rcc rId="7926" sId="1">
    <oc r="A396">
      <v>365</v>
    </oc>
    <nc r="A396">
      <v>362</v>
    </nc>
  </rcc>
  <rcc rId="7927" sId="1">
    <oc r="A400">
      <v>366</v>
    </oc>
    <nc r="A400">
      <v>363</v>
    </nc>
  </rcc>
  <rcc rId="7928" sId="1">
    <oc r="A401">
      <v>367</v>
    </oc>
    <nc r="A401">
      <v>364</v>
    </nc>
  </rcc>
  <rcc rId="7929" sId="1">
    <oc r="A402">
      <v>368</v>
    </oc>
    <nc r="A402">
      <v>365</v>
    </nc>
  </rcc>
  <rcc rId="7930" sId="1">
    <oc r="A403">
      <v>369</v>
    </oc>
    <nc r="A403">
      <v>366</v>
    </nc>
  </rcc>
  <rcc rId="7931" sId="1">
    <oc r="A404">
      <v>370</v>
    </oc>
    <nc r="A404">
      <v>367</v>
    </nc>
  </rcc>
  <rcc rId="7932" sId="1">
    <oc r="A405">
      <v>371</v>
    </oc>
    <nc r="A405">
      <v>368</v>
    </nc>
  </rcc>
  <rcc rId="7933" sId="1">
    <oc r="A406">
      <v>372</v>
    </oc>
    <nc r="A406">
      <v>369</v>
    </nc>
  </rcc>
  <rcc rId="7934" sId="1">
    <oc r="A407">
      <v>373</v>
    </oc>
    <nc r="A407">
      <v>370</v>
    </nc>
  </rcc>
  <rcc rId="7935" sId="1">
    <oc r="A408">
      <v>374</v>
    </oc>
    <nc r="A408">
      <v>371</v>
    </nc>
  </rcc>
  <rcc rId="7936" sId="1">
    <oc r="A409">
      <v>375</v>
    </oc>
    <nc r="A409">
      <v>372</v>
    </nc>
  </rcc>
  <rcc rId="7937" sId="1">
    <oc r="A410">
      <v>376</v>
    </oc>
    <nc r="A410">
      <v>373</v>
    </nc>
  </rcc>
  <rcc rId="7938" sId="1">
    <oc r="A411">
      <v>377</v>
    </oc>
    <nc r="A411">
      <v>374</v>
    </nc>
  </rcc>
  <rcc rId="7939" sId="1">
    <oc r="A412">
      <v>378</v>
    </oc>
    <nc r="A412">
      <v>375</v>
    </nc>
  </rcc>
  <rcc rId="7940" sId="1">
    <oc r="A413">
      <v>379</v>
    </oc>
    <nc r="A413">
      <v>376</v>
    </nc>
  </rcc>
  <rcc rId="7941" sId="1">
    <oc r="A414">
      <v>380</v>
    </oc>
    <nc r="A414">
      <v>377</v>
    </nc>
  </rcc>
  <rcc rId="7942" sId="1">
    <oc r="A415">
      <v>381</v>
    </oc>
    <nc r="A415">
      <v>378</v>
    </nc>
  </rcc>
  <rcc rId="7943" sId="1">
    <oc r="A418">
      <v>382</v>
    </oc>
    <nc r="A418">
      <v>379</v>
    </nc>
  </rcc>
  <rcc rId="7944" sId="1">
    <oc r="A419">
      <v>383</v>
    </oc>
    <nc r="A419">
      <v>380</v>
    </nc>
  </rcc>
  <rcc rId="7945" sId="1">
    <oc r="A420">
      <v>384</v>
    </oc>
    <nc r="A420">
      <v>381</v>
    </nc>
  </rcc>
  <rcc rId="7946" sId="1">
    <oc r="A421">
      <v>385</v>
    </oc>
    <nc r="A421">
      <v>382</v>
    </nc>
  </rcc>
  <rcc rId="7947" sId="1">
    <oc r="A422">
      <v>386</v>
    </oc>
    <nc r="A422">
      <v>383</v>
    </nc>
  </rcc>
  <rcc rId="7948" sId="1">
    <oc r="A423">
      <v>387</v>
    </oc>
    <nc r="A423">
      <v>384</v>
    </nc>
  </rcc>
  <rcc rId="7949" sId="1">
    <oc r="A424">
      <v>388</v>
    </oc>
    <nc r="A424">
      <v>385</v>
    </nc>
  </rcc>
  <rcc rId="7950" sId="1">
    <oc r="A425">
      <v>389</v>
    </oc>
    <nc r="A425">
      <v>386</v>
    </nc>
  </rcc>
  <rcc rId="7951" sId="1">
    <oc r="A426">
      <v>390</v>
    </oc>
    <nc r="A426">
      <v>387</v>
    </nc>
  </rcc>
  <rcc rId="7952" sId="1">
    <oc r="A427">
      <v>391</v>
    </oc>
    <nc r="A427">
      <v>388</v>
    </nc>
  </rcc>
  <rcc rId="7953" sId="1">
    <oc r="A428">
      <v>392</v>
    </oc>
    <nc r="A428">
      <v>389</v>
    </nc>
  </rcc>
  <rcc rId="7954" sId="1">
    <oc r="A429">
      <v>393</v>
    </oc>
    <nc r="A429">
      <v>390</v>
    </nc>
  </rcc>
  <rcc rId="7955" sId="1">
    <oc r="A430">
      <v>394</v>
    </oc>
    <nc r="A430">
      <v>391</v>
    </nc>
  </rcc>
  <rcc rId="7956" sId="1">
    <oc r="A431">
      <v>395</v>
    </oc>
    <nc r="A431">
      <v>392</v>
    </nc>
  </rcc>
  <rcc rId="7957" sId="1">
    <oc r="A432">
      <v>396</v>
    </oc>
    <nc r="A432">
      <v>393</v>
    </nc>
  </rcc>
  <rcc rId="7958" sId="1">
    <oc r="A433">
      <v>397</v>
    </oc>
    <nc r="A433">
      <v>394</v>
    </nc>
  </rcc>
  <rcc rId="7959" sId="1">
    <oc r="A434">
      <v>398</v>
    </oc>
    <nc r="A434">
      <v>395</v>
    </nc>
  </rcc>
  <rcc rId="7960" sId="1">
    <oc r="A435">
      <v>399</v>
    </oc>
    <nc r="A435">
      <v>396</v>
    </nc>
  </rcc>
  <rcc rId="7961" sId="1">
    <oc r="A436">
      <v>400</v>
    </oc>
    <nc r="A436">
      <v>397</v>
    </nc>
  </rcc>
  <rcc rId="7962" sId="1">
    <oc r="A437">
      <v>401</v>
    </oc>
    <nc r="A437">
      <v>398</v>
    </nc>
  </rcc>
  <rcc rId="7963" sId="1">
    <oc r="A438">
      <v>402</v>
    </oc>
    <nc r="A438">
      <v>399</v>
    </nc>
  </rcc>
  <rcc rId="7964" sId="1">
    <oc r="A439">
      <v>403</v>
    </oc>
    <nc r="A439">
      <v>400</v>
    </nc>
  </rcc>
  <rcc rId="7965" sId="1">
    <oc r="A440">
      <v>404</v>
    </oc>
    <nc r="A440">
      <v>401</v>
    </nc>
  </rcc>
  <rcc rId="7966" sId="1">
    <oc r="A441">
      <v>405</v>
    </oc>
    <nc r="A441">
      <v>402</v>
    </nc>
  </rcc>
  <rcc rId="7967" sId="1">
    <oc r="A442">
      <v>406</v>
    </oc>
    <nc r="A442">
      <v>403</v>
    </nc>
  </rcc>
  <rcc rId="7968" sId="1">
    <oc r="A443">
      <v>407</v>
    </oc>
    <nc r="A443">
      <v>404</v>
    </nc>
  </rcc>
  <rcc rId="7969" sId="1">
    <oc r="A444">
      <v>408</v>
    </oc>
    <nc r="A444">
      <v>405</v>
    </nc>
  </rcc>
  <rcc rId="7970" sId="1">
    <oc r="A445">
      <v>409</v>
    </oc>
    <nc r="A445">
      <v>406</v>
    </nc>
  </rcc>
  <rcc rId="7971" sId="1">
    <oc r="A446">
      <v>410</v>
    </oc>
    <nc r="A446">
      <v>407</v>
    </nc>
  </rcc>
  <rcc rId="7972" sId="1">
    <oc r="A447">
      <v>411</v>
    </oc>
    <nc r="A447">
      <v>408</v>
    </nc>
  </rcc>
  <rcc rId="7973" sId="1">
    <oc r="A448">
      <v>412</v>
    </oc>
    <nc r="A448">
      <v>409</v>
    </nc>
  </rcc>
  <rcc rId="7974" sId="1">
    <oc r="A449">
      <v>413</v>
    </oc>
    <nc r="A449">
      <v>410</v>
    </nc>
  </rcc>
  <rcc rId="7975" sId="1">
    <oc r="A450">
      <v>414</v>
    </oc>
    <nc r="A450">
      <v>411</v>
    </nc>
  </rcc>
  <rcc rId="7976" sId="1">
    <oc r="A451">
      <v>415</v>
    </oc>
    <nc r="A451">
      <v>412</v>
    </nc>
  </rcc>
  <rcc rId="7977" sId="1">
    <oc r="A452">
      <v>416</v>
    </oc>
    <nc r="A452">
      <v>413</v>
    </nc>
  </rcc>
  <rcc rId="7978" sId="1">
    <oc r="A453">
      <v>417</v>
    </oc>
    <nc r="A453">
      <v>414</v>
    </nc>
  </rcc>
  <rcc rId="7979" sId="1">
    <oc r="A454">
      <v>418</v>
    </oc>
    <nc r="A454">
      <v>415</v>
    </nc>
  </rcc>
  <rcc rId="7980" sId="1">
    <oc r="A455">
      <v>419</v>
    </oc>
    <nc r="A455">
      <v>416</v>
    </nc>
  </rcc>
  <rcc rId="7981" sId="1">
    <oc r="A456">
      <v>420</v>
    </oc>
    <nc r="A456">
      <v>417</v>
    </nc>
  </rcc>
  <rcc rId="7982" sId="1">
    <oc r="A457">
      <v>421</v>
    </oc>
    <nc r="A457">
      <v>418</v>
    </nc>
  </rcc>
  <rcc rId="7983" sId="1">
    <oc r="A458">
      <v>422</v>
    </oc>
    <nc r="A458">
      <v>419</v>
    </nc>
  </rcc>
  <rcc rId="7984" sId="1">
    <oc r="A459">
      <v>423</v>
    </oc>
    <nc r="A459">
      <v>420</v>
    </nc>
  </rcc>
  <rcc rId="7985" sId="1">
    <oc r="A460">
      <v>424</v>
    </oc>
    <nc r="A460">
      <v>421</v>
    </nc>
  </rcc>
  <rcc rId="7986" sId="1">
    <oc r="A461">
      <v>425</v>
    </oc>
    <nc r="A461">
      <v>422</v>
    </nc>
  </rcc>
  <rcc rId="7987" sId="1">
    <oc r="A464">
      <v>426</v>
    </oc>
    <nc r="A464">
      <v>423</v>
    </nc>
  </rcc>
  <rcc rId="7988" sId="1">
    <oc r="A465">
      <v>427</v>
    </oc>
    <nc r="A465">
      <v>424</v>
    </nc>
  </rcc>
  <rcc rId="7989" sId="1">
    <oc r="A466">
      <v>428</v>
    </oc>
    <nc r="A466">
      <v>425</v>
    </nc>
  </rcc>
  <rcc rId="7990" sId="1">
    <oc r="A467">
      <v>429</v>
    </oc>
    <nc r="A467">
      <v>426</v>
    </nc>
  </rcc>
  <rcc rId="7991" sId="1">
    <oc r="A462">
      <v>430</v>
    </oc>
    <nc r="A462">
      <v>427</v>
    </nc>
  </rcc>
  <rcc rId="7992" sId="1">
    <oc r="A463">
      <v>431</v>
    </oc>
    <nc r="A463">
      <v>428</v>
    </nc>
  </rcc>
  <rcc rId="7993" sId="1">
    <oc r="A468">
      <v>432</v>
    </oc>
    <nc r="A468">
      <v>429</v>
    </nc>
  </rcc>
  <rcc rId="7994" sId="1">
    <oc r="A469">
      <v>433</v>
    </oc>
    <nc r="A469">
      <v>430</v>
    </nc>
  </rcc>
  <rcc rId="7995" sId="1">
    <oc r="A470">
      <v>434</v>
    </oc>
    <nc r="A470">
      <v>431</v>
    </nc>
  </rcc>
  <rcc rId="7996" sId="1">
    <oc r="A471">
      <v>435</v>
    </oc>
    <nc r="A471">
      <v>432</v>
    </nc>
  </rcc>
  <rcc rId="7997" sId="1">
    <oc r="A472">
      <v>436</v>
    </oc>
    <nc r="A472">
      <v>433</v>
    </nc>
  </rcc>
  <rcc rId="7998" sId="1">
    <oc r="A473">
      <v>437</v>
    </oc>
    <nc r="A473">
      <v>434</v>
    </nc>
  </rcc>
  <rcc rId="7999" sId="1">
    <oc r="A474">
      <v>438</v>
    </oc>
    <nc r="A474">
      <v>435</v>
    </nc>
  </rcc>
  <rcc rId="8000" sId="1">
    <oc r="A475">
      <v>439</v>
    </oc>
    <nc r="A475">
      <v>436</v>
    </nc>
  </rcc>
  <rcc rId="8001" sId="1">
    <oc r="A476">
      <v>440</v>
    </oc>
    <nc r="A476">
      <v>437</v>
    </nc>
  </rcc>
  <rcc rId="8002" sId="1">
    <oc r="A477">
      <v>441</v>
    </oc>
    <nc r="A477">
      <v>438</v>
    </nc>
  </rcc>
  <rcc rId="8003" sId="1">
    <oc r="A478">
      <v>442</v>
    </oc>
    <nc r="A478">
      <v>439</v>
    </nc>
  </rcc>
  <rcc rId="8004" sId="1">
    <oc r="A485">
      <v>443</v>
    </oc>
    <nc r="A485">
      <v>440</v>
    </nc>
  </rcc>
  <rcc rId="8005" sId="1">
    <oc r="A479">
      <v>444</v>
    </oc>
    <nc r="A479">
      <v>441</v>
    </nc>
  </rcc>
  <rcc rId="8006" sId="1">
    <oc r="A480">
      <v>445</v>
    </oc>
    <nc r="A480">
      <v>442</v>
    </nc>
  </rcc>
  <rcc rId="8007" sId="1">
    <oc r="A481">
      <v>446</v>
    </oc>
    <nc r="A481">
      <v>443</v>
    </nc>
  </rcc>
  <rcc rId="8008" sId="1">
    <oc r="A482">
      <v>447</v>
    </oc>
    <nc r="A482">
      <v>444</v>
    </nc>
  </rcc>
  <rcc rId="8009" sId="1">
    <oc r="A483">
      <v>448</v>
    </oc>
    <nc r="A483">
      <v>445</v>
    </nc>
  </rcc>
  <rcc rId="8010" sId="1">
    <oc r="A484">
      <v>449</v>
    </oc>
    <nc r="A484">
      <v>446</v>
    </nc>
  </rcc>
  <rcc rId="8011" sId="1">
    <oc r="A486">
      <v>450</v>
    </oc>
    <nc r="A486">
      <v>447</v>
    </nc>
  </rcc>
  <rcc rId="8012" sId="1">
    <oc r="A487">
      <v>451</v>
    </oc>
    <nc r="A487">
      <v>448</v>
    </nc>
  </rcc>
  <rcc rId="8013" sId="1">
    <oc r="A488">
      <v>452</v>
    </oc>
    <nc r="A488">
      <v>449</v>
    </nc>
  </rcc>
  <rcc rId="8014" sId="1">
    <oc r="A489">
      <v>453</v>
    </oc>
    <nc r="A489">
      <v>450</v>
    </nc>
  </rcc>
  <rcc rId="8015" sId="1">
    <oc r="A490">
      <v>454</v>
    </oc>
    <nc r="A490">
      <v>451</v>
    </nc>
  </rcc>
  <rcc rId="8016" sId="1">
    <oc r="A491">
      <v>455</v>
    </oc>
    <nc r="A491">
      <v>452</v>
    </nc>
  </rcc>
  <rcc rId="8017" sId="1">
    <oc r="A492">
      <v>456</v>
    </oc>
    <nc r="A492">
      <v>453</v>
    </nc>
  </rcc>
  <rcc rId="8018" sId="1">
    <oc r="A493">
      <v>457</v>
    </oc>
    <nc r="A493">
      <v>454</v>
    </nc>
  </rcc>
  <rcc rId="8019" sId="1">
    <oc r="A494">
      <v>458</v>
    </oc>
    <nc r="A494">
      <v>455</v>
    </nc>
  </rcc>
  <rcc rId="8020" sId="1">
    <oc r="A495">
      <v>459</v>
    </oc>
    <nc r="A495">
      <v>456</v>
    </nc>
  </rcc>
  <rcc rId="8021" sId="1">
    <oc r="A496">
      <v>460</v>
    </oc>
    <nc r="A496">
      <v>457</v>
    </nc>
  </rcc>
  <rcc rId="8022" sId="1">
    <oc r="A497">
      <v>461</v>
    </oc>
    <nc r="A497">
      <v>458</v>
    </nc>
  </rcc>
  <rcc rId="8023" sId="1">
    <oc r="A498">
      <v>462</v>
    </oc>
    <nc r="A498">
      <v>459</v>
    </nc>
  </rcc>
  <rcc rId="8024" sId="1">
    <oc r="A499">
      <v>463</v>
    </oc>
    <nc r="A499">
      <v>460</v>
    </nc>
  </rcc>
  <rcc rId="8025" sId="1">
    <oc r="A500">
      <v>464</v>
    </oc>
    <nc r="A500">
      <v>461</v>
    </nc>
  </rcc>
  <rcc rId="8026" sId="1">
    <oc r="A501">
      <v>465</v>
    </oc>
    <nc r="A501">
      <v>462</v>
    </nc>
  </rcc>
  <rcc rId="8027" sId="1">
    <oc r="A502">
      <v>466</v>
    </oc>
    <nc r="A502">
      <v>463</v>
    </nc>
  </rcc>
  <rcc rId="8028" sId="1">
    <oc r="A503">
      <v>467</v>
    </oc>
    <nc r="A503">
      <v>464</v>
    </nc>
  </rcc>
  <rcc rId="8029" sId="1">
    <oc r="A504">
      <v>468</v>
    </oc>
    <nc r="A504">
      <v>465</v>
    </nc>
  </rcc>
  <rcc rId="8030" sId="1">
    <oc r="A505">
      <v>469</v>
    </oc>
    <nc r="A505">
      <v>466</v>
    </nc>
  </rcc>
  <rcc rId="8031" sId="1">
    <oc r="A506">
      <v>470</v>
    </oc>
    <nc r="A506">
      <v>467</v>
    </nc>
  </rcc>
  <rcc rId="8032" sId="1">
    <oc r="A507">
      <v>471</v>
    </oc>
    <nc r="A507">
      <v>468</v>
    </nc>
  </rcc>
  <rcc rId="8033" sId="1">
    <oc r="A508">
      <v>472</v>
    </oc>
    <nc r="A508">
      <v>469</v>
    </nc>
  </rcc>
  <rcc rId="8034" sId="1">
    <oc r="A509">
      <v>473</v>
    </oc>
    <nc r="A509">
      <v>470</v>
    </nc>
  </rcc>
  <rcc rId="8035" sId="1">
    <oc r="A510">
      <v>474</v>
    </oc>
    <nc r="A510">
      <v>471</v>
    </nc>
  </rcc>
  <rcc rId="8036" sId="1">
    <oc r="A511">
      <v>475</v>
    </oc>
    <nc r="A511">
      <v>472</v>
    </nc>
  </rcc>
  <rcc rId="8037" sId="1">
    <oc r="A512">
      <v>476</v>
    </oc>
    <nc r="A512">
      <v>473</v>
    </nc>
  </rcc>
  <rcc rId="8038" sId="1">
    <oc r="A513">
      <v>477</v>
    </oc>
    <nc r="A513">
      <v>474</v>
    </nc>
  </rcc>
  <rcc rId="8039" sId="1">
    <oc r="A514">
      <v>478</v>
    </oc>
    <nc r="A514">
      <v>475</v>
    </nc>
  </rcc>
  <rcc rId="8040" sId="1">
    <oc r="A515">
      <v>479</v>
    </oc>
    <nc r="A515">
      <v>476</v>
    </nc>
  </rcc>
  <rcc rId="8041" sId="1">
    <oc r="A516">
      <v>480</v>
    </oc>
    <nc r="A516">
      <v>477</v>
    </nc>
  </rcc>
  <rcc rId="8042" sId="1">
    <oc r="A517">
      <v>481</v>
    </oc>
    <nc r="A517">
      <v>478</v>
    </nc>
  </rcc>
  <rcc rId="8043" sId="1">
    <oc r="A518">
      <v>482</v>
    </oc>
    <nc r="A518">
      <v>479</v>
    </nc>
  </rcc>
  <rcc rId="8044" sId="1">
    <oc r="A519">
      <v>483</v>
    </oc>
    <nc r="A519">
      <v>480</v>
    </nc>
  </rcc>
  <rcc rId="8045" sId="1">
    <oc r="A520">
      <v>484</v>
    </oc>
    <nc r="A520">
      <v>481</v>
    </nc>
  </rcc>
  <rcc rId="8046" sId="1">
    <oc r="A521">
      <v>485</v>
    </oc>
    <nc r="A521">
      <v>482</v>
    </nc>
  </rcc>
  <rcc rId="8047" sId="1">
    <oc r="A522">
      <v>486</v>
    </oc>
    <nc r="A522">
      <v>483</v>
    </nc>
  </rcc>
  <rcc rId="8048" sId="1">
    <oc r="A523">
      <v>487</v>
    </oc>
    <nc r="A523">
      <v>484</v>
    </nc>
  </rcc>
  <rcc rId="8049" sId="1">
    <oc r="A524">
      <v>488</v>
    </oc>
    <nc r="A524">
      <v>485</v>
    </nc>
  </rcc>
  <rcc rId="8050" sId="1">
    <oc r="A525">
      <v>489</v>
    </oc>
    <nc r="A525">
      <v>486</v>
    </nc>
  </rcc>
  <rcc rId="8051" sId="1">
    <oc r="A526">
      <v>490</v>
    </oc>
    <nc r="A526">
      <v>487</v>
    </nc>
  </rcc>
  <rcc rId="8052" sId="1">
    <oc r="A527">
      <v>491</v>
    </oc>
    <nc r="A527">
      <v>488</v>
    </nc>
  </rcc>
  <rcc rId="8053" sId="1">
    <oc r="A528">
      <v>492</v>
    </oc>
    <nc r="A528">
      <v>489</v>
    </nc>
  </rcc>
  <rcc rId="8054" sId="1">
    <oc r="A529">
      <v>493</v>
    </oc>
    <nc r="A529">
      <v>490</v>
    </nc>
  </rcc>
  <rcc rId="8055" sId="1">
    <oc r="A530">
      <v>494</v>
    </oc>
    <nc r="A530">
      <v>491</v>
    </nc>
  </rcc>
  <rcc rId="8056" sId="1">
    <oc r="A531">
      <v>495</v>
    </oc>
    <nc r="A531">
      <v>492</v>
    </nc>
  </rcc>
  <rcc rId="8057" sId="1">
    <oc r="A532">
      <v>496</v>
    </oc>
    <nc r="A532">
      <v>493</v>
    </nc>
  </rcc>
  <rcc rId="8058" sId="1">
    <oc r="A533">
      <v>497</v>
    </oc>
    <nc r="A533">
      <v>494</v>
    </nc>
  </rcc>
  <rcc rId="8059" sId="1">
    <oc r="A534">
      <v>498</v>
    </oc>
    <nc r="A534">
      <v>495</v>
    </nc>
  </rcc>
  <rcc rId="8060" sId="1">
    <oc r="A535">
      <v>499</v>
    </oc>
    <nc r="A535">
      <v>496</v>
    </nc>
  </rcc>
  <rcc rId="8061" sId="1">
    <oc r="A536">
      <v>500</v>
    </oc>
    <nc r="A536">
      <v>497</v>
    </nc>
  </rcc>
  <rcc rId="8062" sId="1">
    <oc r="A537">
      <v>501</v>
    </oc>
    <nc r="A537">
      <v>498</v>
    </nc>
  </rcc>
  <rcc rId="8063" sId="1">
    <oc r="A538">
      <v>502</v>
    </oc>
    <nc r="A538">
      <v>499</v>
    </nc>
  </rcc>
  <rcc rId="8064" sId="1">
    <oc r="A539">
      <v>503</v>
    </oc>
    <nc r="A539">
      <v>500</v>
    </nc>
  </rcc>
  <rcc rId="8065" sId="1">
    <oc r="A540">
      <v>504</v>
    </oc>
    <nc r="A540">
      <v>501</v>
    </nc>
  </rcc>
  <rcc rId="8066" sId="1">
    <oc r="A541">
      <v>505</v>
    </oc>
    <nc r="A541">
      <v>502</v>
    </nc>
  </rcc>
  <rcc rId="8067" sId="1">
    <oc r="A542">
      <v>506</v>
    </oc>
    <nc r="A542">
      <v>503</v>
    </nc>
  </rcc>
  <rcc rId="8068" sId="1">
    <oc r="A543">
      <v>507</v>
    </oc>
    <nc r="A543">
      <v>504</v>
    </nc>
  </rcc>
  <rcc rId="8069" sId="1">
    <oc r="A544">
      <v>508</v>
    </oc>
    <nc r="A544">
      <v>505</v>
    </nc>
  </rcc>
  <rcc rId="8070" sId="1">
    <oc r="A545">
      <v>509</v>
    </oc>
    <nc r="A545">
      <v>506</v>
    </nc>
  </rcc>
  <rcc rId="8071" sId="1">
    <oc r="A546">
      <v>510</v>
    </oc>
    <nc r="A546">
      <v>507</v>
    </nc>
  </rcc>
  <rcc rId="8072" sId="1">
    <oc r="A547">
      <v>511</v>
    </oc>
    <nc r="A547">
      <v>508</v>
    </nc>
  </rcc>
  <rcc rId="8073" sId="1">
    <oc r="A548">
      <v>512</v>
    </oc>
    <nc r="A548">
      <v>509</v>
    </nc>
  </rcc>
  <rcc rId="8074" sId="1">
    <oc r="A549">
      <v>513</v>
    </oc>
    <nc r="A549">
      <v>510</v>
    </nc>
  </rcc>
  <rcc rId="8075" sId="1">
    <oc r="A550">
      <v>514</v>
    </oc>
    <nc r="A550">
      <v>511</v>
    </nc>
  </rcc>
  <rcc rId="8076" sId="1">
    <oc r="A551">
      <v>515</v>
    </oc>
    <nc r="A551">
      <v>512</v>
    </nc>
  </rcc>
  <rcc rId="8077" sId="1">
    <oc r="A552">
      <v>516</v>
    </oc>
    <nc r="A552">
      <v>513</v>
    </nc>
  </rcc>
  <rcc rId="8078" sId="1">
    <oc r="A553">
      <v>517</v>
    </oc>
    <nc r="A553">
      <v>514</v>
    </nc>
  </rcc>
  <rcc rId="8079" sId="1">
    <oc r="A554">
      <v>518</v>
    </oc>
    <nc r="A554">
      <v>515</v>
    </nc>
  </rcc>
  <rcc rId="8080" sId="1">
    <oc r="A555">
      <v>519</v>
    </oc>
    <nc r="A555">
      <v>516</v>
    </nc>
  </rcc>
  <rcc rId="8081" sId="1">
    <oc r="A556">
      <v>520</v>
    </oc>
    <nc r="A556">
      <v>517</v>
    </nc>
  </rcc>
  <rcc rId="8082" sId="1">
    <oc r="A557">
      <v>521</v>
    </oc>
    <nc r="A557">
      <v>518</v>
    </nc>
  </rcc>
  <rcc rId="8083" sId="1">
    <oc r="A558">
      <v>522</v>
    </oc>
    <nc r="A558">
      <v>519</v>
    </nc>
  </rcc>
  <rcc rId="8084" sId="1">
    <oc r="A559">
      <v>523</v>
    </oc>
    <nc r="A559">
      <v>520</v>
    </nc>
  </rcc>
  <rcc rId="8085" sId="1">
    <oc r="A560">
      <v>524</v>
    </oc>
    <nc r="A560">
      <v>521</v>
    </nc>
  </rcc>
  <rcc rId="8086" sId="1">
    <oc r="A561">
      <v>525</v>
    </oc>
    <nc r="A561">
      <v>522</v>
    </nc>
  </rcc>
  <rcc rId="8087" sId="1">
    <oc r="A562">
      <v>526</v>
    </oc>
    <nc r="A562">
      <v>523</v>
    </nc>
  </rcc>
  <rcc rId="8088" sId="1">
    <oc r="A563">
      <v>527</v>
    </oc>
    <nc r="A563">
      <v>524</v>
    </nc>
  </rcc>
  <rcc rId="8089" sId="1">
    <oc r="A564">
      <v>528</v>
    </oc>
    <nc r="A564">
      <v>525</v>
    </nc>
  </rcc>
  <rcc rId="8090" sId="1">
    <oc r="A565">
      <v>529</v>
    </oc>
    <nc r="A565">
      <v>526</v>
    </nc>
  </rcc>
  <rcc rId="8091" sId="1">
    <oc r="A566">
      <v>530</v>
    </oc>
    <nc r="A566">
      <v>527</v>
    </nc>
  </rcc>
  <rcc rId="8092" sId="1">
    <oc r="A567">
      <v>531</v>
    </oc>
    <nc r="A567">
      <v>528</v>
    </nc>
  </rcc>
  <rcc rId="8093" sId="1">
    <oc r="A568">
      <v>532</v>
    </oc>
    <nc r="A568">
      <v>529</v>
    </nc>
  </rcc>
  <rcc rId="8094" sId="1">
    <oc r="A569">
      <v>533</v>
    </oc>
    <nc r="A569">
      <v>530</v>
    </nc>
  </rcc>
  <rcc rId="8095" sId="1">
    <oc r="A570">
      <v>534</v>
    </oc>
    <nc r="A570">
      <v>531</v>
    </nc>
  </rcc>
  <rcc rId="8096" sId="1">
    <oc r="A571">
      <v>535</v>
    </oc>
    <nc r="A571">
      <v>532</v>
    </nc>
  </rcc>
  <rcc rId="8097" sId="1">
    <oc r="A572">
      <v>536</v>
    </oc>
    <nc r="A572">
      <v>533</v>
    </nc>
  </rcc>
  <rcc rId="8098" sId="1">
    <oc r="A573">
      <v>537</v>
    </oc>
    <nc r="A573">
      <v>534</v>
    </nc>
  </rcc>
  <rcc rId="8099" sId="1">
    <oc r="A574">
      <v>538</v>
    </oc>
    <nc r="A574">
      <v>535</v>
    </nc>
  </rcc>
  <rcc rId="8100" sId="1">
    <oc r="A576">
      <v>539</v>
    </oc>
    <nc r="A576">
      <v>536</v>
    </nc>
  </rcc>
  <rcc rId="8101" sId="1">
    <oc r="A577">
      <v>540</v>
    </oc>
    <nc r="A577">
      <v>537</v>
    </nc>
  </rcc>
  <rcc rId="8102" sId="1">
    <oc r="A575">
      <v>541</v>
    </oc>
    <nc r="A575">
      <v>538</v>
    </nc>
  </rcc>
  <rcc rId="8103" sId="1">
    <oc r="A578">
      <v>542</v>
    </oc>
    <nc r="A578">
      <v>539</v>
    </nc>
  </rcc>
  <rcc rId="8104" sId="1">
    <oc r="A579">
      <v>543</v>
    </oc>
    <nc r="A579">
      <v>540</v>
    </nc>
  </rcc>
  <rcc rId="8105" sId="1">
    <oc r="A580">
      <v>544</v>
    </oc>
    <nc r="A580">
      <v>541</v>
    </nc>
  </rcc>
  <rcc rId="8106" sId="1">
    <oc r="A581">
      <v>545</v>
    </oc>
    <nc r="A581">
      <v>542</v>
    </nc>
  </rcc>
  <rcc rId="8107" sId="1">
    <oc r="A582">
      <v>546</v>
    </oc>
    <nc r="A582">
      <v>543</v>
    </nc>
  </rcc>
  <rcc rId="8108" sId="1">
    <oc r="A583">
      <v>547</v>
    </oc>
    <nc r="A583">
      <v>544</v>
    </nc>
  </rcc>
  <rcc rId="8109" sId="1">
    <oc r="A584">
      <v>548</v>
    </oc>
    <nc r="A584">
      <v>545</v>
    </nc>
  </rcc>
  <rcc rId="8110" sId="1">
    <oc r="A585">
      <v>549</v>
    </oc>
    <nc r="A585">
      <v>546</v>
    </nc>
  </rcc>
  <rcc rId="8111" sId="1">
    <oc r="A586">
      <v>550</v>
    </oc>
    <nc r="A586">
      <v>547</v>
    </nc>
  </rcc>
  <rcc rId="8112" sId="1">
    <oc r="A587">
      <v>551</v>
    </oc>
    <nc r="A587">
      <v>548</v>
    </nc>
  </rcc>
  <rcc rId="8113" sId="1">
    <oc r="A588">
      <v>552</v>
    </oc>
    <nc r="A588">
      <v>549</v>
    </nc>
  </rcc>
  <rcc rId="8114" sId="1">
    <oc r="A589">
      <v>553</v>
    </oc>
    <nc r="A589">
      <v>550</v>
    </nc>
  </rcc>
  <rcc rId="8115" sId="1">
    <oc r="A590">
      <v>554</v>
    </oc>
    <nc r="A590">
      <v>551</v>
    </nc>
  </rcc>
  <rcc rId="8116" sId="1">
    <oc r="A591">
      <v>555</v>
    </oc>
    <nc r="A591">
      <v>552</v>
    </nc>
  </rcc>
  <rcc rId="8117" sId="1">
    <oc r="A592">
      <v>556</v>
    </oc>
    <nc r="A592">
      <v>553</v>
    </nc>
  </rcc>
  <rcc rId="8118" sId="1">
    <oc r="A593">
      <v>557</v>
    </oc>
    <nc r="A593">
      <v>554</v>
    </nc>
  </rcc>
  <rcc rId="8119" sId="1">
    <oc r="A596">
      <v>558</v>
    </oc>
    <nc r="A596">
      <v>555</v>
    </nc>
  </rcc>
  <rcc rId="8120" sId="1">
    <oc r="A597">
      <v>559</v>
    </oc>
    <nc r="A597">
      <v>556</v>
    </nc>
  </rcc>
  <rcc rId="8121" sId="1">
    <oc r="A598">
      <v>560</v>
    </oc>
    <nc r="A598">
      <v>557</v>
    </nc>
  </rcc>
  <rcc rId="8122" sId="1">
    <oc r="A599">
      <v>561</v>
    </oc>
    <nc r="A599">
      <v>558</v>
    </nc>
  </rcc>
  <rcc rId="8123" sId="1">
    <oc r="A600">
      <v>562</v>
    </oc>
    <nc r="A600">
      <v>559</v>
    </nc>
  </rcc>
  <rcc rId="8124" sId="1">
    <oc r="A601">
      <v>563</v>
    </oc>
    <nc r="A601">
      <v>560</v>
    </nc>
  </rcc>
  <rcc rId="8125" sId="1">
    <oc r="A602">
      <v>564</v>
    </oc>
    <nc r="A602">
      <v>561</v>
    </nc>
  </rcc>
  <rcc rId="8126" sId="1">
    <oc r="A603">
      <v>565</v>
    </oc>
    <nc r="A603">
      <v>562</v>
    </nc>
  </rcc>
  <rcc rId="8127" sId="1">
    <oc r="A604">
      <v>566</v>
    </oc>
    <nc r="A604">
      <v>563</v>
    </nc>
  </rcc>
  <rcc rId="8128" sId="1">
    <oc r="A605">
      <v>567</v>
    </oc>
    <nc r="A605">
      <v>564</v>
    </nc>
  </rcc>
  <rcc rId="8129" sId="1">
    <oc r="A606">
      <v>568</v>
    </oc>
    <nc r="A606">
      <v>565</v>
    </nc>
  </rcc>
  <rcc rId="8130" sId="1">
    <oc r="A607">
      <v>569</v>
    </oc>
    <nc r="A607">
      <v>566</v>
    </nc>
  </rcc>
  <rcc rId="8131" sId="1">
    <oc r="A608">
      <v>570</v>
    </oc>
    <nc r="A608">
      <v>567</v>
    </nc>
  </rcc>
  <rcc rId="8132" sId="1">
    <oc r="A609">
      <v>571</v>
    </oc>
    <nc r="A609">
      <v>568</v>
    </nc>
  </rcc>
  <rcc rId="8133" sId="1">
    <oc r="A610">
      <v>572</v>
    </oc>
    <nc r="A610">
      <v>569</v>
    </nc>
  </rcc>
  <rcc rId="8134" sId="1">
    <oc r="A611">
      <v>573</v>
    </oc>
    <nc r="A611">
      <v>570</v>
    </nc>
  </rcc>
  <rcc rId="8135" sId="1">
    <oc r="A612">
      <v>574</v>
    </oc>
    <nc r="A612">
      <v>571</v>
    </nc>
  </rcc>
  <rcc rId="8136" sId="1">
    <oc r="A613">
      <v>575</v>
    </oc>
    <nc r="A613">
      <v>572</v>
    </nc>
  </rcc>
  <rcc rId="8137" sId="1">
    <oc r="A614">
      <v>576</v>
    </oc>
    <nc r="A614">
      <v>573</v>
    </nc>
  </rcc>
  <rcc rId="8138" sId="1">
    <oc r="A615">
      <v>577</v>
    </oc>
    <nc r="A615">
      <v>574</v>
    </nc>
  </rcc>
  <rcc rId="8139" sId="1">
    <oc r="A616">
      <v>578</v>
    </oc>
    <nc r="A616">
      <v>575</v>
    </nc>
  </rcc>
  <rcc rId="8140" sId="1">
    <oc r="A617">
      <v>579</v>
    </oc>
    <nc r="A617">
      <v>576</v>
    </nc>
  </rcc>
  <rcc rId="8141" sId="1">
    <oc r="A618">
      <v>580</v>
    </oc>
    <nc r="A618">
      <v>577</v>
    </nc>
  </rcc>
  <rcc rId="8142" sId="1">
    <oc r="A619">
      <v>581</v>
    </oc>
    <nc r="A619">
      <v>578</v>
    </nc>
  </rcc>
  <rcc rId="8143" sId="1">
    <oc r="A620">
      <v>582</v>
    </oc>
    <nc r="A620">
      <v>579</v>
    </nc>
  </rcc>
  <rcc rId="8144" sId="1">
    <oc r="A623">
      <v>583</v>
    </oc>
    <nc r="A623">
      <v>580</v>
    </nc>
  </rcc>
  <rcc rId="8145" sId="1">
    <oc r="A624">
      <v>584</v>
    </oc>
    <nc r="A624">
      <v>581</v>
    </nc>
  </rcc>
  <rcc rId="8146" sId="1">
    <oc r="A625">
      <v>585</v>
    </oc>
    <nc r="A625">
      <v>582</v>
    </nc>
  </rcc>
  <rcc rId="8147" sId="1">
    <oc r="A626">
      <v>586</v>
    </oc>
    <nc r="A626">
      <v>583</v>
    </nc>
  </rcc>
  <rcc rId="8148" sId="1">
    <oc r="A627">
      <v>587</v>
    </oc>
    <nc r="A627">
      <v>584</v>
    </nc>
  </rcc>
  <rcc rId="8149" sId="1">
    <oc r="A628">
      <v>588</v>
    </oc>
    <nc r="A628">
      <v>585</v>
    </nc>
  </rcc>
  <rcc rId="8150" sId="1">
    <oc r="A629">
      <v>589</v>
    </oc>
    <nc r="A629">
      <v>586</v>
    </nc>
  </rcc>
  <rcc rId="8151" sId="1">
    <oc r="A630">
      <v>590</v>
    </oc>
    <nc r="A630">
      <v>587</v>
    </nc>
  </rcc>
  <rcc rId="8152" sId="1">
    <oc r="A631">
      <v>591</v>
    </oc>
    <nc r="A631">
      <v>588</v>
    </nc>
  </rcc>
  <rcc rId="8153" sId="1">
    <oc r="A632">
      <v>592</v>
    </oc>
    <nc r="A632">
      <v>589</v>
    </nc>
  </rcc>
  <rcc rId="8154" sId="1">
    <oc r="A633">
      <v>593</v>
    </oc>
    <nc r="A633">
      <v>590</v>
    </nc>
  </rcc>
  <rcc rId="8155" sId="1">
    <oc r="A634">
      <v>594</v>
    </oc>
    <nc r="A634">
      <v>591</v>
    </nc>
  </rcc>
  <rcc rId="8156" sId="1">
    <oc r="A635">
      <v>595</v>
    </oc>
    <nc r="A635">
      <v>592</v>
    </nc>
  </rcc>
  <rcc rId="8157" sId="1">
    <oc r="A636">
      <v>596</v>
    </oc>
    <nc r="A636">
      <v>593</v>
    </nc>
  </rcc>
  <rcc rId="8158" sId="1">
    <oc r="A637">
      <v>597</v>
    </oc>
    <nc r="A637">
      <v>594</v>
    </nc>
  </rcc>
  <rcc rId="8159" sId="1">
    <oc r="A638">
      <v>598</v>
    </oc>
    <nc r="A638">
      <v>595</v>
    </nc>
  </rcc>
  <rcc rId="8160" sId="1">
    <oc r="A639">
      <v>599</v>
    </oc>
    <nc r="A639">
      <v>596</v>
    </nc>
  </rcc>
  <rcc rId="8161" sId="1">
    <oc r="A640">
      <v>600</v>
    </oc>
    <nc r="A640">
      <v>597</v>
    </nc>
  </rcc>
  <rcc rId="8162" sId="1">
    <oc r="A641">
      <v>601</v>
    </oc>
    <nc r="A641">
      <v>598</v>
    </nc>
  </rcc>
  <rcc rId="8163" sId="1">
    <oc r="A642">
      <v>602</v>
    </oc>
    <nc r="A642">
      <v>599</v>
    </nc>
  </rcc>
  <rcc rId="8164" sId="1">
    <oc r="A643">
      <v>603</v>
    </oc>
    <nc r="A643">
      <v>600</v>
    </nc>
  </rcc>
  <rcc rId="8165" sId="1">
    <oc r="A644">
      <v>604</v>
    </oc>
    <nc r="A644">
      <v>601</v>
    </nc>
  </rcc>
  <rcc rId="8166" sId="1">
    <oc r="A645">
      <v>605</v>
    </oc>
    <nc r="A645">
      <v>602</v>
    </nc>
  </rcc>
  <rcc rId="8167" sId="1">
    <oc r="A646">
      <v>606</v>
    </oc>
    <nc r="A646">
      <v>603</v>
    </nc>
  </rcc>
  <rcc rId="8168" sId="1">
    <oc r="A647">
      <v>607</v>
    </oc>
    <nc r="A647">
      <v>604</v>
    </nc>
  </rcc>
  <rcc rId="8169" sId="1">
    <oc r="A648">
      <v>608</v>
    </oc>
    <nc r="A648">
      <v>605</v>
    </nc>
  </rcc>
  <rcc rId="8170" sId="1">
    <oc r="A649">
      <v>609</v>
    </oc>
    <nc r="A649">
      <v>606</v>
    </nc>
  </rcc>
  <rcc rId="8171" sId="1">
    <oc r="A650">
      <v>610</v>
    </oc>
    <nc r="A650">
      <v>607</v>
    </nc>
  </rcc>
  <rcc rId="8172" sId="1">
    <oc r="A651">
      <v>611</v>
    </oc>
    <nc r="A651">
      <v>608</v>
    </nc>
  </rcc>
  <rcc rId="8173" sId="1">
    <oc r="A652">
      <v>612</v>
    </oc>
    <nc r="A652">
      <v>609</v>
    </nc>
  </rcc>
  <rcc rId="8174" sId="1">
    <oc r="A653">
      <v>613</v>
    </oc>
    <nc r="A653">
      <v>610</v>
    </nc>
  </rcc>
  <rcc rId="8175" sId="1">
    <oc r="A654">
      <v>614</v>
    </oc>
    <nc r="A654">
      <v>611</v>
    </nc>
  </rcc>
  <rcc rId="8176" sId="1">
    <oc r="A655">
      <v>615</v>
    </oc>
    <nc r="A655">
      <v>612</v>
    </nc>
  </rcc>
  <rcc rId="8177" sId="1">
    <oc r="A656">
      <v>616</v>
    </oc>
    <nc r="A656">
      <v>613</v>
    </nc>
  </rcc>
  <rcc rId="8178" sId="1">
    <oc r="A657">
      <v>617</v>
    </oc>
    <nc r="A657">
      <v>614</v>
    </nc>
  </rcc>
  <rcc rId="8179" sId="1">
    <oc r="A658">
      <v>618</v>
    </oc>
    <nc r="A658">
      <v>615</v>
    </nc>
  </rcc>
  <rcc rId="8180" sId="1">
    <oc r="A659">
      <v>619</v>
    </oc>
    <nc r="A659">
      <v>616</v>
    </nc>
  </rcc>
  <rcc rId="8181" sId="1">
    <oc r="A660">
      <v>620</v>
    </oc>
    <nc r="A660">
      <v>617</v>
    </nc>
  </rcc>
  <rcc rId="8182" sId="1">
    <oc r="A661">
      <v>621</v>
    </oc>
    <nc r="A661">
      <v>618</v>
    </nc>
  </rcc>
  <rcc rId="8183" sId="1">
    <oc r="A662">
      <v>622</v>
    </oc>
    <nc r="A662">
      <v>619</v>
    </nc>
  </rcc>
  <rcc rId="8184" sId="1">
    <oc r="A663">
      <v>623</v>
    </oc>
    <nc r="A663">
      <v>620</v>
    </nc>
  </rcc>
  <rcc rId="8185" sId="1">
    <oc r="A664">
      <v>624</v>
    </oc>
    <nc r="A664">
      <v>621</v>
    </nc>
  </rcc>
  <rcc rId="8186" sId="1">
    <oc r="A665">
      <v>625</v>
    </oc>
    <nc r="A665">
      <v>622</v>
    </nc>
  </rcc>
  <rcc rId="8187" sId="1">
    <oc r="A666">
      <v>626</v>
    </oc>
    <nc r="A666">
      <v>623</v>
    </nc>
  </rcc>
  <rcc rId="8188" sId="1">
    <oc r="A667">
      <v>627</v>
    </oc>
    <nc r="A667">
      <v>624</v>
    </nc>
  </rcc>
  <rcc rId="8189" sId="1">
    <oc r="A668">
      <v>628</v>
    </oc>
    <nc r="A668">
      <v>625</v>
    </nc>
  </rcc>
  <rcc rId="8190" sId="1">
    <oc r="A669">
      <v>629</v>
    </oc>
    <nc r="A669">
      <v>626</v>
    </nc>
  </rcc>
  <rcc rId="8191" sId="1">
    <oc r="A670">
      <v>630</v>
    </oc>
    <nc r="A670">
      <v>627</v>
    </nc>
  </rcc>
  <rcc rId="8192" sId="1">
    <oc r="A671">
      <v>631</v>
    </oc>
    <nc r="A671">
      <v>628</v>
    </nc>
  </rcc>
  <rcc rId="8193" sId="1">
    <oc r="A672">
      <v>632</v>
    </oc>
    <nc r="A672">
      <v>629</v>
    </nc>
  </rcc>
  <rcc rId="8194" sId="1">
    <oc r="A673">
      <v>633</v>
    </oc>
    <nc r="A673">
      <v>630</v>
    </nc>
  </rcc>
  <rcc rId="8195" sId="1">
    <oc r="A674">
      <v>634</v>
    </oc>
    <nc r="A674">
      <v>631</v>
    </nc>
  </rcc>
  <rcc rId="8196" sId="1">
    <oc r="A675">
      <v>635</v>
    </oc>
    <nc r="A675">
      <v>632</v>
    </nc>
  </rcc>
  <rcc rId="8197" sId="1">
    <oc r="A676">
      <v>636</v>
    </oc>
    <nc r="A676">
      <v>633</v>
    </nc>
  </rcc>
  <rcc rId="8198" sId="1">
    <oc r="A677">
      <v>637</v>
    </oc>
    <nc r="A677">
      <v>634</v>
    </nc>
  </rcc>
  <rcc rId="8199" sId="1">
    <oc r="A678">
      <v>638</v>
    </oc>
    <nc r="A678">
      <v>635</v>
    </nc>
  </rcc>
  <rcc rId="8200" sId="1">
    <oc r="A679">
      <v>639</v>
    </oc>
    <nc r="A679">
      <v>636</v>
    </nc>
  </rcc>
  <rcc rId="8201" sId="1">
    <oc r="A680">
      <v>640</v>
    </oc>
    <nc r="A680">
      <v>637</v>
    </nc>
  </rcc>
  <rcc rId="8202" sId="1">
    <oc r="A681">
      <v>641</v>
    </oc>
    <nc r="A681">
      <v>638</v>
    </nc>
  </rcc>
  <rcc rId="8203" sId="1">
    <oc r="A682">
      <v>642</v>
    </oc>
    <nc r="A682">
      <v>639</v>
    </nc>
  </rcc>
  <rcc rId="8204" sId="1">
    <oc r="A683">
      <v>643</v>
    </oc>
    <nc r="A683">
      <v>640</v>
    </nc>
  </rcc>
  <rcc rId="8205" sId="1">
    <oc r="A684">
      <v>644</v>
    </oc>
    <nc r="A684">
      <v>641</v>
    </nc>
  </rcc>
  <rcc rId="8206" sId="1">
    <oc r="A685">
      <v>645</v>
    </oc>
    <nc r="A685">
      <v>642</v>
    </nc>
  </rcc>
  <rcc rId="8207" sId="1">
    <oc r="A686">
      <v>646</v>
    </oc>
    <nc r="A686">
      <v>643</v>
    </nc>
  </rcc>
  <rcc rId="8208" sId="1">
    <oc r="A689">
      <v>647</v>
    </oc>
    <nc r="A689">
      <v>644</v>
    </nc>
  </rcc>
  <rcc rId="8209" sId="1">
    <oc r="A690">
      <v>648</v>
    </oc>
    <nc r="A690">
      <v>645</v>
    </nc>
  </rcc>
  <rcc rId="8210" sId="1">
    <oc r="A691">
      <v>649</v>
    </oc>
    <nc r="A691">
      <v>646</v>
    </nc>
  </rcc>
  <rcc rId="8211" sId="1">
    <oc r="A692">
      <v>650</v>
    </oc>
    <nc r="A692">
      <v>647</v>
    </nc>
  </rcc>
  <rcc rId="8212" sId="1">
    <oc r="A693">
      <v>651</v>
    </oc>
    <nc r="A693">
      <v>648</v>
    </nc>
  </rcc>
  <rcc rId="8213" sId="1">
    <oc r="A694">
      <v>652</v>
    </oc>
    <nc r="A694">
      <v>649</v>
    </nc>
  </rcc>
  <rcc rId="8214" sId="1">
    <oc r="A695">
      <v>653</v>
    </oc>
    <nc r="A695">
      <v>650</v>
    </nc>
  </rcc>
  <rcc rId="8215" sId="1">
    <oc r="A696">
      <v>654</v>
    </oc>
    <nc r="A696">
      <v>651</v>
    </nc>
  </rcc>
  <rcc rId="8216" sId="1">
    <oc r="A697">
      <v>655</v>
    </oc>
    <nc r="A697">
      <v>652</v>
    </nc>
  </rcc>
  <rcc rId="8217" sId="1">
    <oc r="A698">
      <v>656</v>
    </oc>
    <nc r="A698">
      <v>653</v>
    </nc>
  </rcc>
  <rcc rId="8218" sId="1">
    <oc r="A699">
      <v>657</v>
    </oc>
    <nc r="A699">
      <v>654</v>
    </nc>
  </rcc>
  <rcc rId="8219" sId="1">
    <oc r="A700">
      <v>658</v>
    </oc>
    <nc r="A700">
      <v>655</v>
    </nc>
  </rcc>
  <rcc rId="8220" sId="1">
    <oc r="A701">
      <v>659</v>
    </oc>
    <nc r="A701">
      <v>656</v>
    </nc>
  </rcc>
  <rcc rId="8221" sId="1">
    <oc r="A702">
      <v>660</v>
    </oc>
    <nc r="A702">
      <v>657</v>
    </nc>
  </rcc>
  <rcc rId="8222" sId="1">
    <oc r="A703">
      <v>661</v>
    </oc>
    <nc r="A703">
      <v>658</v>
    </nc>
  </rcc>
  <rcc rId="8223" sId="1">
    <oc r="A704">
      <v>662</v>
    </oc>
    <nc r="A704">
      <v>659</v>
    </nc>
  </rcc>
  <rcc rId="8224" sId="1">
    <oc r="A705">
      <v>663</v>
    </oc>
    <nc r="A705">
      <v>660</v>
    </nc>
  </rcc>
  <rcc rId="8225" sId="1">
    <oc r="A706">
      <v>664</v>
    </oc>
    <nc r="A706">
      <v>661</v>
    </nc>
  </rcc>
  <rcc rId="8226" sId="1">
    <oc r="A707">
      <v>665</v>
    </oc>
    <nc r="A707">
      <v>662</v>
    </nc>
  </rcc>
  <rcc rId="8227" sId="1">
    <oc r="A710">
      <v>666</v>
    </oc>
    <nc r="A710">
      <v>663</v>
    </nc>
  </rcc>
  <rcc rId="8228" sId="1">
    <oc r="A711">
      <v>668</v>
    </oc>
    <nc r="A711">
      <v>664</v>
    </nc>
  </rcc>
  <rcc rId="8229" sId="1">
    <oc r="A712">
      <v>669</v>
    </oc>
    <nc r="A712">
      <v>665</v>
    </nc>
  </rcc>
  <rcc rId="8230" sId="1">
    <oc r="A713">
      <v>670</v>
    </oc>
    <nc r="A713">
      <v>666</v>
    </nc>
  </rcc>
  <rcc rId="8231" sId="1">
    <oc r="A714">
      <v>671</v>
    </oc>
    <nc r="A714">
      <v>667</v>
    </nc>
  </rcc>
  <rcc rId="8232" sId="1">
    <oc r="A715">
      <v>672</v>
    </oc>
    <nc r="A715">
      <v>668</v>
    </nc>
  </rcc>
  <rcc rId="8233" sId="1">
    <oc r="A716">
      <v>673</v>
    </oc>
    <nc r="A716">
      <v>669</v>
    </nc>
  </rcc>
  <rcc rId="8234" sId="1">
    <oc r="A717">
      <v>674</v>
    </oc>
    <nc r="A717">
      <v>670</v>
    </nc>
  </rcc>
  <rcc rId="8235" sId="1">
    <oc r="A718">
      <v>675</v>
    </oc>
    <nc r="A718">
      <v>671</v>
    </nc>
  </rcc>
  <rcc rId="8236" sId="1">
    <oc r="A719">
      <v>676</v>
    </oc>
    <nc r="A719">
      <v>672</v>
    </nc>
  </rcc>
  <rcc rId="8237" sId="1">
    <oc r="A720">
      <v>677</v>
    </oc>
    <nc r="A720">
      <v>673</v>
    </nc>
  </rcc>
  <rcc rId="8238" sId="1">
    <oc r="A721">
      <v>678</v>
    </oc>
    <nc r="A721">
      <v>674</v>
    </nc>
  </rcc>
  <rcc rId="8239" sId="1">
    <oc r="A722">
      <v>679</v>
    </oc>
    <nc r="A722">
      <v>675</v>
    </nc>
  </rcc>
  <rcc rId="8240" sId="1">
    <oc r="A723">
      <v>680</v>
    </oc>
    <nc r="A723">
      <v>676</v>
    </nc>
  </rcc>
  <rcc rId="8241" sId="1">
    <oc r="A724">
      <v>681</v>
    </oc>
    <nc r="A724">
      <v>677</v>
    </nc>
  </rcc>
  <rcc rId="8242" sId="1">
    <oc r="A725">
      <v>682</v>
    </oc>
    <nc r="A725">
      <v>678</v>
    </nc>
  </rcc>
  <rcc rId="8243" sId="1">
    <oc r="A726">
      <v>683</v>
    </oc>
    <nc r="A726">
      <v>679</v>
    </nc>
  </rcc>
  <rcc rId="8244" sId="1">
    <oc r="A727">
      <v>684</v>
    </oc>
    <nc r="A727">
      <v>680</v>
    </nc>
  </rcc>
  <rcc rId="8245" sId="1">
    <oc r="A728">
      <v>685</v>
    </oc>
    <nc r="A728">
      <v>681</v>
    </nc>
  </rcc>
  <rcc rId="8246" sId="1">
    <oc r="A729">
      <v>686</v>
    </oc>
    <nc r="A729">
      <v>682</v>
    </nc>
  </rcc>
  <rcc rId="8247" sId="1">
    <oc r="A730">
      <v>687</v>
    </oc>
    <nc r="A730">
      <v>683</v>
    </nc>
  </rcc>
  <rcc rId="8248" sId="1">
    <oc r="A731">
      <v>688</v>
    </oc>
    <nc r="A731">
      <v>684</v>
    </nc>
  </rcc>
  <rcc rId="8249" sId="1">
    <oc r="A732">
      <v>689</v>
    </oc>
    <nc r="A732">
      <v>685</v>
    </nc>
  </rcc>
  <rcc rId="8250" sId="1">
    <oc r="A733">
      <v>690</v>
    </oc>
    <nc r="A733">
      <v>686</v>
    </nc>
  </rcc>
  <rcc rId="8251" sId="1">
    <oc r="A734">
      <v>691</v>
    </oc>
    <nc r="A734">
      <v>687</v>
    </nc>
  </rcc>
  <rcc rId="8252" sId="1">
    <oc r="A735">
      <v>692</v>
    </oc>
    <nc r="A735">
      <v>688</v>
    </nc>
  </rcc>
  <rcc rId="8253" sId="1">
    <oc r="A736">
      <v>693</v>
    </oc>
    <nc r="A736">
      <v>689</v>
    </nc>
  </rcc>
  <rcc rId="8254" sId="1">
    <oc r="A737">
      <v>694</v>
    </oc>
    <nc r="A737">
      <v>690</v>
    </nc>
  </rcc>
  <rcc rId="8255" sId="1">
    <oc r="A738">
      <v>695</v>
    </oc>
    <nc r="A738">
      <v>691</v>
    </nc>
  </rcc>
  <rcc rId="8256" sId="1">
    <oc r="A739">
      <v>696</v>
    </oc>
    <nc r="A739">
      <v>692</v>
    </nc>
  </rcc>
  <rcc rId="8257" sId="1">
    <oc r="A740">
      <v>697</v>
    </oc>
    <nc r="A740">
      <v>693</v>
    </nc>
  </rcc>
  <rcc rId="8258" sId="1">
    <oc r="A741">
      <v>699</v>
    </oc>
    <nc r="A741">
      <v>694</v>
    </nc>
  </rcc>
  <rcc rId="8259" sId="1">
    <oc r="A742">
      <v>700</v>
    </oc>
    <nc r="A742">
      <v>695</v>
    </nc>
  </rcc>
  <rcc rId="8260" sId="1">
    <oc r="A743">
      <v>701</v>
    </oc>
    <nc r="A743">
      <v>696</v>
    </nc>
  </rcc>
  <rcc rId="8261" sId="1">
    <oc r="A744">
      <v>702</v>
    </oc>
    <nc r="A744">
      <v>697</v>
    </nc>
  </rcc>
  <rcc rId="8262" sId="1">
    <oc r="A745">
      <v>703</v>
    </oc>
    <nc r="A745">
      <v>698</v>
    </nc>
  </rcc>
  <rcc rId="8263" sId="1">
    <oc r="A746">
      <v>704</v>
    </oc>
    <nc r="A746">
      <v>699</v>
    </nc>
  </rcc>
  <rcc rId="8264" sId="1">
    <oc r="A747">
      <v>705</v>
    </oc>
    <nc r="A747">
      <v>700</v>
    </nc>
  </rcc>
  <rcc rId="8265" sId="1">
    <oc r="A748">
      <v>706</v>
    </oc>
    <nc r="A748">
      <v>701</v>
    </nc>
  </rcc>
  <rcc rId="8266" sId="1">
    <oc r="A749">
      <v>707</v>
    </oc>
    <nc r="A749">
      <v>702</v>
    </nc>
  </rcc>
  <rcc rId="8267" sId="1">
    <oc r="A750">
      <v>708</v>
    </oc>
    <nc r="A750">
      <v>703</v>
    </nc>
  </rcc>
  <rcc rId="8268" sId="1">
    <oc r="A751">
      <v>709</v>
    </oc>
    <nc r="A751">
      <v>704</v>
    </nc>
  </rcc>
  <rcc rId="8269" sId="1">
    <oc r="A752">
      <v>710</v>
    </oc>
    <nc r="A752">
      <v>705</v>
    </nc>
  </rcc>
  <rcc rId="8270" sId="1">
    <oc r="A753">
      <v>711</v>
    </oc>
    <nc r="A753">
      <v>706</v>
    </nc>
  </rcc>
  <rcc rId="8271" sId="1">
    <oc r="A754">
      <v>712</v>
    </oc>
    <nc r="A754">
      <v>707</v>
    </nc>
  </rcc>
  <rcc rId="8272" sId="1">
    <oc r="A755">
      <v>713</v>
    </oc>
    <nc r="A755">
      <v>708</v>
    </nc>
  </rcc>
  <rcc rId="8273" sId="1">
    <oc r="A756">
      <v>714</v>
    </oc>
    <nc r="A756">
      <v>709</v>
    </nc>
  </rcc>
  <rcc rId="8274" sId="1">
    <oc r="A757">
      <v>715</v>
    </oc>
    <nc r="A757">
      <v>710</v>
    </nc>
  </rcc>
  <rcc rId="8275" sId="1">
    <oc r="A758">
      <v>717</v>
    </oc>
    <nc r="A758">
      <v>711</v>
    </nc>
  </rcc>
  <rcc rId="8276" sId="1">
    <oc r="A759">
      <v>718</v>
    </oc>
    <nc r="A759">
      <v>712</v>
    </nc>
  </rcc>
  <rcc rId="8277" sId="1">
    <oc r="A760">
      <v>720</v>
    </oc>
    <nc r="A760">
      <v>713</v>
    </nc>
  </rcc>
  <rcc rId="8278" sId="1">
    <oc r="A761">
      <v>721</v>
    </oc>
    <nc r="A761">
      <v>714</v>
    </nc>
  </rcc>
  <rcc rId="8279" sId="1">
    <oc r="A762">
      <v>722</v>
    </oc>
    <nc r="A762">
      <v>715</v>
    </nc>
  </rcc>
  <rcc rId="8280" sId="1">
    <oc r="A763">
      <v>723</v>
    </oc>
    <nc r="A763">
      <v>716</v>
    </nc>
  </rcc>
  <rcc rId="8281" sId="1">
    <oc r="A764">
      <v>724</v>
    </oc>
    <nc r="A764">
      <v>717</v>
    </nc>
  </rcc>
  <rcc rId="8282" sId="1">
    <oc r="A765">
      <v>725</v>
    </oc>
    <nc r="A765">
      <v>718</v>
    </nc>
  </rcc>
  <rcc rId="8283" sId="1">
    <oc r="A766">
      <v>726</v>
    </oc>
    <nc r="A766">
      <v>719</v>
    </nc>
  </rcc>
  <rcc rId="8284" sId="1">
    <oc r="A767">
      <v>727</v>
    </oc>
    <nc r="A767">
      <v>720</v>
    </nc>
  </rcc>
  <rcc rId="8285" sId="1">
    <oc r="A768">
      <v>728</v>
    </oc>
    <nc r="A768">
      <v>721</v>
    </nc>
  </rcc>
  <rcc rId="8286" sId="1">
    <oc r="A769">
      <v>729</v>
    </oc>
    <nc r="A769">
      <v>722</v>
    </nc>
  </rcc>
  <rcc rId="8287" sId="1">
    <oc r="A770">
      <v>731</v>
    </oc>
    <nc r="A770">
      <v>723</v>
    </nc>
  </rcc>
  <rcc rId="8288" sId="1">
    <oc r="A771">
      <v>733</v>
    </oc>
    <nc r="A771">
      <v>724</v>
    </nc>
  </rcc>
  <rcc rId="8289" sId="1">
    <oc r="A772">
      <v>737</v>
    </oc>
    <nc r="A772">
      <v>725</v>
    </nc>
  </rcc>
  <rcc rId="8290" sId="1">
    <oc r="A773">
      <v>738</v>
    </oc>
    <nc r="A773">
      <v>726</v>
    </nc>
  </rcc>
  <rcc rId="8291" sId="1">
    <oc r="A774">
      <v>740</v>
    </oc>
    <nc r="A774">
      <v>727</v>
    </nc>
  </rcc>
  <rcc rId="8292" sId="1" numFmtId="4">
    <oc r="A777">
      <v>742</v>
    </oc>
    <nc r="A777">
      <v>728</v>
    </nc>
  </rcc>
  <rcc rId="8293" sId="1" numFmtId="4">
    <oc r="A778">
      <v>743</v>
    </oc>
    <nc r="A778">
      <v>729</v>
    </nc>
  </rcc>
  <rcc rId="8294" sId="1" numFmtId="4">
    <oc r="A779">
      <v>744</v>
    </oc>
    <nc r="A779">
      <v>730</v>
    </nc>
  </rcc>
  <rcc rId="8295" sId="1" numFmtId="4">
    <oc r="A780">
      <v>745</v>
    </oc>
    <nc r="A780">
      <v>731</v>
    </nc>
  </rcc>
  <rcc rId="8296" sId="1" numFmtId="4">
    <oc r="A781">
      <v>746</v>
    </oc>
    <nc r="A781">
      <v>732</v>
    </nc>
  </rcc>
  <rcc rId="8297" sId="1" numFmtId="4">
    <oc r="A782">
      <v>747</v>
    </oc>
    <nc r="A782">
      <v>733</v>
    </nc>
  </rcc>
  <rcc rId="8298" sId="1" numFmtId="4">
    <oc r="A783">
      <v>748</v>
    </oc>
    <nc r="A783">
      <v>734</v>
    </nc>
  </rcc>
  <rcc rId="8299" sId="1" numFmtId="4">
    <oc r="A784">
      <v>749</v>
    </oc>
    <nc r="A784">
      <v>735</v>
    </nc>
  </rcc>
  <rcc rId="8300" sId="1" numFmtId="4">
    <oc r="A785">
      <v>750</v>
    </oc>
    <nc r="A785">
      <v>736</v>
    </nc>
  </rcc>
  <rcc rId="8301" sId="1" numFmtId="4">
    <oc r="A786">
      <v>751</v>
    </oc>
    <nc r="A786">
      <v>737</v>
    </nc>
  </rcc>
  <rcc rId="8302" sId="1" numFmtId="4">
    <oc r="A787">
      <v>752</v>
    </oc>
    <nc r="A787">
      <v>738</v>
    </nc>
  </rcc>
  <rcc rId="8303" sId="1" numFmtId="4">
    <oc r="A788">
      <v>753</v>
    </oc>
    <nc r="A788">
      <v>739</v>
    </nc>
  </rcc>
  <rcc rId="8304" sId="1" numFmtId="4">
    <oc r="A789">
      <v>754</v>
    </oc>
    <nc r="A789">
      <v>740</v>
    </nc>
  </rcc>
  <rcc rId="8305" sId="1" numFmtId="4">
    <oc r="A790">
      <v>755</v>
    </oc>
    <nc r="A790">
      <v>741</v>
    </nc>
  </rcc>
  <rcc rId="8306" sId="1" numFmtId="4">
    <oc r="A791">
      <v>756</v>
    </oc>
    <nc r="A791">
      <v>742</v>
    </nc>
  </rcc>
  <rcc rId="8307" sId="1" numFmtId="4">
    <oc r="A792">
      <v>757</v>
    </oc>
    <nc r="A792">
      <v>743</v>
    </nc>
  </rcc>
  <rcc rId="8308" sId="1" numFmtId="4">
    <oc r="A793">
      <v>758</v>
    </oc>
    <nc r="A793">
      <v>744</v>
    </nc>
  </rcc>
  <rcc rId="8309" sId="1" numFmtId="4">
    <oc r="A794">
      <v>759</v>
    </oc>
    <nc r="A794">
      <v>745</v>
    </nc>
  </rcc>
  <rcc rId="8310" sId="2">
    <oc r="A78">
      <v>6</v>
    </oc>
    <nc r="A78">
      <v>5</v>
    </nc>
  </rcc>
  <rcc rId="8311" sId="2">
    <oc r="A79">
      <v>7</v>
    </oc>
    <nc r="A79">
      <v>6</v>
    </nc>
  </rcc>
  <rcc rId="8312" sId="2">
    <oc r="A49">
      <v>5</v>
    </oc>
    <nc r="A49">
      <v>7</v>
    </nc>
  </rcc>
  <rcc rId="8313" sId="2">
    <nc r="A8">
      <v>8</v>
    </nc>
  </rcc>
  <rcc rId="8314" sId="2">
    <oc r="A51">
      <v>8</v>
    </oc>
    <nc r="A51">
      <v>9</v>
    </nc>
  </rcc>
  <rcc rId="8315" sId="2">
    <oc r="A52">
      <v>9</v>
    </oc>
    <nc r="A52">
      <v>10</v>
    </nc>
  </rcc>
  <rcc rId="8316" sId="2">
    <oc r="A64">
      <v>10</v>
    </oc>
    <nc r="A64">
      <v>11</v>
    </nc>
  </rcc>
  <rcc rId="8317" sId="2">
    <nc r="A14">
      <v>12</v>
    </nc>
  </rcc>
  <rcc rId="8318" sId="2">
    <oc r="A59">
      <v>11</v>
    </oc>
    <nc r="A59">
      <v>13</v>
    </nc>
  </rcc>
  <rcc rId="8319" sId="2">
    <nc r="A16">
      <v>14</v>
    </nc>
  </rcc>
  <rcc rId="8320" sId="2">
    <oc r="A80">
      <v>12</v>
    </oc>
    <nc r="A80">
      <v>15</v>
    </nc>
  </rcc>
  <rcc rId="8321" sId="2">
    <oc r="A84">
      <v>13</v>
    </oc>
    <nc r="A84">
      <v>16</v>
    </nc>
  </rcc>
  <rcc rId="8322" sId="2">
    <oc r="A85">
      <v>14</v>
    </oc>
    <nc r="A85">
      <v>17</v>
    </nc>
  </rcc>
  <rcc rId="8323" sId="2">
    <oc r="A81">
      <v>15</v>
    </oc>
    <nc r="A81">
      <v>18</v>
    </nc>
  </rcc>
  <rcc rId="8324" sId="2">
    <oc r="A82">
      <v>16</v>
    </oc>
    <nc r="A82">
      <v>19</v>
    </nc>
  </rcc>
  <rcc rId="8325" sId="2">
    <oc r="A83">
      <v>17</v>
    </oc>
    <nc r="A83">
      <v>20</v>
    </nc>
  </rcc>
  <rcc rId="8326" sId="2">
    <oc r="A55">
      <v>18</v>
    </oc>
    <nc r="A55">
      <v>21</v>
    </nc>
  </rcc>
  <rcc rId="8327" sId="2">
    <oc r="A56">
      <v>19</v>
    </oc>
    <nc r="A56">
      <v>22</v>
    </nc>
  </rcc>
  <rcc rId="8328" sId="2">
    <oc r="A57">
      <v>20</v>
    </oc>
    <nc r="A57">
      <v>23</v>
    </nc>
  </rcc>
  <rcc rId="8329" sId="2">
    <oc r="A58">
      <v>21</v>
    </oc>
    <nc r="A58">
      <v>24</v>
    </nc>
  </rcc>
  <rcc rId="8330" sId="2">
    <oc r="A60">
      <v>22</v>
    </oc>
    <nc r="A60">
      <v>25</v>
    </nc>
  </rcc>
  <rcc rId="8331" sId="2">
    <oc r="A61">
      <v>23</v>
    </oc>
    <nc r="A61">
      <v>26</v>
    </nc>
  </rcc>
  <rcc rId="8332" sId="2">
    <oc r="A62">
      <v>24</v>
    </oc>
    <nc r="A62">
      <v>27</v>
    </nc>
  </rcc>
  <rcc rId="8333" sId="2">
    <oc r="A63">
      <v>25</v>
    </oc>
    <nc r="A63">
      <v>28</v>
    </nc>
  </rcc>
  <rcc rId="8334" sId="2">
    <oc r="A53">
      <v>26</v>
    </oc>
    <nc r="A53">
      <v>29</v>
    </nc>
  </rcc>
  <rcc rId="8335" sId="2">
    <oc r="A54">
      <v>27</v>
    </oc>
    <nc r="A54">
      <v>30</v>
    </nc>
  </rcc>
  <rcc rId="8336" sId="2">
    <oc r="A3">
      <v>28</v>
    </oc>
    <nc r="A3">
      <v>31</v>
    </nc>
  </rcc>
  <rcc rId="8337" sId="2">
    <oc r="A73">
      <v>29</v>
    </oc>
    <nc r="A73">
      <v>32</v>
    </nc>
  </rcc>
  <rcc rId="8338" sId="2">
    <oc r="A69">
      <v>30</v>
    </oc>
    <nc r="A69">
      <v>33</v>
    </nc>
  </rcc>
  <rcc rId="8339" sId="2">
    <oc r="A70">
      <v>31</v>
    </oc>
    <nc r="A70">
      <v>34</v>
    </nc>
  </rcc>
  <rcc rId="8340" sId="2">
    <oc r="A26">
      <v>32</v>
    </oc>
    <nc r="A26">
      <v>35</v>
    </nc>
  </rcc>
  <rcc rId="8341" sId="2">
    <oc r="A27">
      <v>33</v>
    </oc>
    <nc r="A27">
      <v>36</v>
    </nc>
  </rcc>
  <rcc rId="8342" sId="2">
    <oc r="A29">
      <v>34</v>
    </oc>
    <nc r="A29">
      <v>37</v>
    </nc>
  </rcc>
  <rcc rId="8343" sId="2">
    <oc r="A30">
      <v>35</v>
    </oc>
    <nc r="A30">
      <v>38</v>
    </nc>
  </rcc>
  <rcc rId="8344" sId="2">
    <oc r="A71">
      <v>36</v>
    </oc>
    <nc r="A71">
      <v>39</v>
    </nc>
  </rcc>
  <rcc rId="8345" sId="2">
    <oc r="A72">
      <v>37</v>
    </oc>
    <nc r="A72">
      <v>40</v>
    </nc>
  </rcc>
  <rcc rId="8346" sId="2">
    <oc r="A75">
      <v>38</v>
    </oc>
    <nc r="A75">
      <v>41</v>
    </nc>
  </rcc>
  <rcc rId="8347" sId="2">
    <oc r="A31">
      <v>39</v>
    </oc>
    <nc r="A31">
      <v>42</v>
    </nc>
  </rcc>
  <rcc rId="8348" sId="2">
    <oc r="A32">
      <v>40</v>
    </oc>
    <nc r="A32">
      <v>43</v>
    </nc>
  </rcc>
  <rcc rId="8349" sId="2">
    <oc r="A74">
      <v>41</v>
    </oc>
    <nc r="A74">
      <v>44</v>
    </nc>
  </rcc>
  <rcc rId="8350" sId="2">
    <oc r="A33">
      <v>42</v>
    </oc>
    <nc r="A33">
      <v>45</v>
    </nc>
  </rcc>
  <rcc rId="8351" sId="2">
    <oc r="A35">
      <v>43</v>
    </oc>
    <nc r="A35">
      <v>46</v>
    </nc>
  </rcc>
  <rcc rId="8352" sId="2">
    <nc r="A179">
      <v>47</v>
    </nc>
  </rcc>
  <rcc rId="8353" sId="2">
    <oc r="A50">
      <v>45</v>
    </oc>
    <nc r="A50">
      <v>48</v>
    </nc>
  </rcc>
  <rcc rId="8354" sId="2">
    <oc r="A34">
      <v>46</v>
    </oc>
    <nc r="A34">
      <v>49</v>
    </nc>
  </rcc>
  <rcc rId="8355" sId="2">
    <oc r="A40">
      <v>47</v>
    </oc>
    <nc r="A40">
      <v>50</v>
    </nc>
  </rcc>
  <rcc rId="8356" sId="2">
    <oc r="A41">
      <v>48</v>
    </oc>
    <nc r="A41">
      <v>51</v>
    </nc>
  </rcc>
  <rcc rId="8357" sId="2">
    <oc r="A39">
      <v>49</v>
    </oc>
    <nc r="A39">
      <v>52</v>
    </nc>
  </rcc>
  <rcc rId="8358" sId="2">
    <oc r="A43">
      <v>50</v>
    </oc>
    <nc r="A43">
      <v>53</v>
    </nc>
  </rcc>
  <rcc rId="8359" sId="2">
    <oc r="A44">
      <v>51</v>
    </oc>
    <nc r="A44">
      <v>54</v>
    </nc>
  </rcc>
  <rcc rId="8360" sId="2">
    <nc r="A177">
      <v>55</v>
    </nc>
  </rcc>
  <rcc rId="8361" sId="2">
    <nc r="A178">
      <v>56</v>
    </nc>
  </rcc>
  <rcc rId="8362" sId="2">
    <oc r="A36">
      <v>52</v>
    </oc>
    <nc r="A36">
      <v>57</v>
    </nc>
  </rcc>
  <rcc rId="8363" sId="2">
    <oc r="A45">
      <v>53</v>
    </oc>
    <nc r="A45">
      <v>58</v>
    </nc>
  </rcc>
  <rcc rId="8364" sId="2">
    <oc r="A46">
      <v>54</v>
    </oc>
    <nc r="A46">
      <v>59</v>
    </nc>
  </rcc>
  <rcc rId="8365" sId="2">
    <oc r="A37">
      <v>55</v>
    </oc>
    <nc r="A37">
      <v>60</v>
    </nc>
  </rcc>
  <rcc rId="8366" sId="2">
    <oc r="A38">
      <v>56</v>
    </oc>
    <nc r="A38">
      <v>61</v>
    </nc>
  </rcc>
  <rcc rId="8367" sId="2">
    <oc r="A47">
      <v>57</v>
    </oc>
    <nc r="A47">
      <v>62</v>
    </nc>
  </rcc>
  <rcc rId="8368" sId="2">
    <oc r="A48">
      <v>58</v>
    </oc>
    <nc r="A48">
      <v>63</v>
    </nc>
  </rcc>
  <rcc rId="8369" sId="2">
    <oc r="A86">
      <v>59</v>
    </oc>
    <nc r="A86">
      <v>64</v>
    </nc>
  </rcc>
  <rcc rId="8370" sId="2">
    <oc r="A87">
      <v>60</v>
    </oc>
    <nc r="A87">
      <v>65</v>
    </nc>
  </rcc>
  <rcc rId="8371" sId="2">
    <oc r="A76">
      <v>61</v>
    </oc>
    <nc r="A76">
      <v>66</v>
    </nc>
  </rcc>
  <rcc rId="8372" sId="2">
    <oc r="A77">
      <v>62</v>
    </oc>
    <nc r="A77">
      <v>67</v>
    </nc>
  </rcc>
  <rcc rId="8373" sId="2">
    <oc r="A122">
      <v>63</v>
    </oc>
    <nc r="A122">
      <v>68</v>
    </nc>
  </rcc>
  <rcc rId="8374" sId="2">
    <oc r="A42">
      <v>64</v>
    </oc>
    <nc r="A42">
      <v>69</v>
    </nc>
  </rcc>
  <rcc rId="8375" sId="2">
    <oc r="A4">
      <v>65</v>
    </oc>
    <nc r="A4">
      <v>70</v>
    </nc>
  </rcc>
  <rcc rId="8376" sId="2">
    <oc r="A19">
      <v>66</v>
    </oc>
    <nc r="A19">
      <v>71</v>
    </nc>
  </rcc>
  <rcc rId="8377" sId="2">
    <oc r="A10">
      <v>67</v>
    </oc>
    <nc r="A10">
      <v>72</v>
    </nc>
  </rcc>
  <rcc rId="8378" sId="2">
    <oc r="A11">
      <v>68</v>
    </oc>
    <nc r="A11">
      <v>73</v>
    </nc>
  </rcc>
  <rcc rId="8379" sId="2">
    <oc r="A12">
      <v>69</v>
    </oc>
    <nc r="A12">
      <v>74</v>
    </nc>
  </rcc>
  <rcc rId="8380" sId="2">
    <oc r="A5">
      <v>70</v>
    </oc>
    <nc r="A5">
      <v>75</v>
    </nc>
  </rcc>
  <rcc rId="8381" sId="2">
    <oc r="A6">
      <v>71</v>
    </oc>
    <nc r="A6">
      <v>76</v>
    </nc>
  </rcc>
  <rcc rId="8382" sId="2">
    <oc r="A7">
      <v>72</v>
    </oc>
    <nc r="A7">
      <v>77</v>
    </nc>
  </rcc>
  <rcc rId="8383" sId="2">
    <oc r="A9">
      <v>73</v>
    </oc>
    <nc r="A9">
      <v>78</v>
    </nc>
  </rcc>
  <rcc rId="8384" sId="2">
    <oc r="A15">
      <v>74</v>
    </oc>
    <nc r="A15">
      <v>79</v>
    </nc>
  </rcc>
  <rcc rId="8385" sId="2">
    <oc r="A13">
      <v>75</v>
    </oc>
    <nc r="A13">
      <v>80</v>
    </nc>
  </rcc>
  <rcc rId="8386" sId="2">
    <oc r="A18">
      <v>76</v>
    </oc>
    <nc r="A18">
      <v>81</v>
    </nc>
  </rcc>
  <rcc rId="8387" sId="2">
    <oc r="A17">
      <v>77</v>
    </oc>
    <nc r="A17">
      <v>82</v>
    </nc>
  </rcc>
  <rcc rId="8388" sId="2">
    <oc r="A123">
      <v>78</v>
    </oc>
    <nc r="A123">
      <v>83</v>
    </nc>
  </rcc>
  <rcc rId="8389" sId="2">
    <oc r="A127">
      <v>79</v>
    </oc>
    <nc r="A127">
      <v>84</v>
    </nc>
  </rcc>
  <rcc rId="8390" sId="2">
    <oc r="A124">
      <v>80</v>
    </oc>
    <nc r="A124">
      <v>85</v>
    </nc>
  </rcc>
  <rcc rId="8391" sId="2">
    <oc r="A128">
      <v>81</v>
    </oc>
    <nc r="A128">
      <v>86</v>
    </nc>
  </rcc>
  <rcc rId="8392" sId="2">
    <oc r="A125">
      <v>82</v>
    </oc>
    <nc r="A125">
      <v>87</v>
    </nc>
  </rcc>
  <rcc rId="8393" sId="2">
    <oc r="A129">
      <v>83</v>
    </oc>
    <nc r="A129">
      <v>88</v>
    </nc>
  </rcc>
  <rcc rId="8394" sId="2">
    <oc r="A126">
      <v>84</v>
    </oc>
    <nc r="A126">
      <v>89</v>
    </nc>
  </rcc>
  <rcc rId="8395" sId="2">
    <oc r="A130">
      <v>85</v>
    </oc>
    <nc r="A130">
      <v>90</v>
    </nc>
  </rcc>
  <rcc rId="8396" sId="2">
    <oc r="A94">
      <v>86</v>
    </oc>
    <nc r="A94">
      <v>91</v>
    </nc>
  </rcc>
  <rcc rId="8397" sId="2">
    <oc r="A95">
      <v>87</v>
    </oc>
    <nc r="A95">
      <v>92</v>
    </nc>
  </rcc>
  <rcc rId="8398" sId="2">
    <oc r="A89">
      <v>88</v>
    </oc>
    <nc r="A89">
      <v>93</v>
    </nc>
  </rcc>
  <rcc rId="8399" sId="2">
    <oc r="A103">
      <v>89</v>
    </oc>
    <nc r="A103">
      <v>94</v>
    </nc>
  </rcc>
  <rcc rId="8400" sId="2">
    <oc r="A104">
      <v>90</v>
    </oc>
    <nc r="A104">
      <v>95</v>
    </nc>
  </rcc>
  <rcc rId="8401" sId="2">
    <oc r="A90">
      <v>91</v>
    </oc>
    <nc r="A90">
      <v>96</v>
    </nc>
  </rcc>
  <rcc rId="8402" sId="2">
    <oc r="A91">
      <v>92</v>
    </oc>
    <nc r="A91">
      <v>97</v>
    </nc>
  </rcc>
  <rcc rId="8403" sId="2">
    <oc r="A96">
      <v>93</v>
    </oc>
    <nc r="A96">
      <v>98</v>
    </nc>
  </rcc>
  <rcc rId="8404" sId="2">
    <oc r="A97">
      <v>94</v>
    </oc>
    <nc r="A97">
      <v>99</v>
    </nc>
  </rcc>
  <rcc rId="8405" sId="2">
    <oc r="A98">
      <v>95</v>
    </oc>
    <nc r="A98">
      <v>100</v>
    </nc>
  </rcc>
  <rcc rId="8406" sId="2">
    <oc r="A105">
      <v>96</v>
    </oc>
    <nc r="A105">
      <v>101</v>
    </nc>
  </rcc>
  <rcc rId="8407" sId="2">
    <oc r="A99">
      <v>97</v>
    </oc>
    <nc r="A99">
      <v>102</v>
    </nc>
  </rcc>
  <rcc rId="8408" sId="2">
    <oc r="A100">
      <v>98</v>
    </oc>
    <nc r="A100">
      <v>103</v>
    </nc>
  </rcc>
  <rcc rId="8409" sId="2">
    <oc r="A101">
      <v>99</v>
    </oc>
    <nc r="A101">
      <v>104</v>
    </nc>
  </rcc>
  <rcc rId="8410" sId="2">
    <oc r="A92">
      <v>100</v>
    </oc>
    <nc r="A92">
      <v>105</v>
    </nc>
  </rcc>
  <rcc rId="8411" sId="2">
    <oc r="A106">
      <v>101</v>
    </oc>
    <nc r="A106">
      <v>106</v>
    </nc>
  </rcc>
  <rcc rId="8412" sId="2">
    <oc r="A102">
      <v>102</v>
    </oc>
    <nc r="A102">
      <v>107</v>
    </nc>
  </rcc>
  <rcc rId="8413" sId="2">
    <oc r="A109">
      <v>103</v>
    </oc>
    <nc r="A109">
      <v>108</v>
    </nc>
  </rcc>
  <rcc rId="8414" sId="2">
    <oc r="A93">
      <v>104</v>
    </oc>
    <nc r="A93">
      <v>109</v>
    </nc>
  </rcc>
  <rcc rId="8415" sId="2">
    <oc r="A107">
      <v>105</v>
    </oc>
    <nc r="A107">
      <v>110</v>
    </nc>
  </rcc>
  <rcc rId="8416" sId="2">
    <oc r="A108">
      <v>106</v>
    </oc>
    <nc r="A108">
      <v>111</v>
    </nc>
  </rcc>
  <rcc rId="8417" sId="2">
    <oc r="A110">
      <v>107</v>
    </oc>
    <nc r="A110">
      <v>112</v>
    </nc>
  </rcc>
  <rcc rId="8418" sId="2">
    <oc r="A111">
      <v>108</v>
    </oc>
    <nc r="A111">
      <v>113</v>
    </nc>
  </rcc>
  <rcc rId="8419" sId="2">
    <oc r="A112">
      <v>109</v>
    </oc>
    <nc r="A112">
      <v>114</v>
    </nc>
  </rcc>
  <rcc rId="8420" sId="2">
    <oc r="A113">
      <v>110</v>
    </oc>
    <nc r="A113">
      <v>115</v>
    </nc>
  </rcc>
  <rcc rId="8421" sId="2">
    <oc r="A114">
      <v>111</v>
    </oc>
    <nc r="A114">
      <v>116</v>
    </nc>
  </rcc>
  <rcc rId="8422" sId="2">
    <oc r="A115">
      <v>112</v>
    </oc>
    <nc r="A115">
      <v>117</v>
    </nc>
  </rcc>
  <rcc rId="8423" sId="2">
    <oc r="A116">
      <v>113</v>
    </oc>
    <nc r="A116">
      <v>118</v>
    </nc>
  </rcc>
  <rcc rId="8424" sId="2">
    <oc r="A121">
      <v>114</v>
    </oc>
    <nc r="A121">
      <v>119</v>
    </nc>
  </rcc>
  <rcc rId="8425" sId="2">
    <oc r="A117">
      <v>115</v>
    </oc>
    <nc r="A117">
      <v>120</v>
    </nc>
  </rcc>
  <rcc rId="8426" sId="2">
    <oc r="A118">
      <v>116</v>
    </oc>
    <nc r="A118">
      <v>121</v>
    </nc>
  </rcc>
  <rcc rId="8427" sId="2">
    <oc r="A119">
      <v>117</v>
    </oc>
    <nc r="A119">
      <v>122</v>
    </nc>
  </rcc>
  <rcc rId="8428" sId="2">
    <oc r="A120">
      <v>118</v>
    </oc>
    <nc r="A120">
      <v>123</v>
    </nc>
  </rcc>
  <rcc rId="8429" sId="2">
    <oc r="A131">
      <v>119</v>
    </oc>
    <nc r="A131">
      <v>124</v>
    </nc>
  </rcc>
  <rcc rId="8430" sId="2">
    <oc r="A132">
      <v>120</v>
    </oc>
    <nc r="A132">
      <v>125</v>
    </nc>
  </rcc>
  <rcc rId="8431" sId="2">
    <oc r="A133">
      <v>121</v>
    </oc>
    <nc r="A133">
      <v>126</v>
    </nc>
  </rcc>
  <rcc rId="8432" sId="2">
    <oc r="A134">
      <v>122</v>
    </oc>
    <nc r="A134">
      <v>127</v>
    </nc>
  </rcc>
  <rcc rId="8433" sId="2">
    <oc r="A135">
      <v>123</v>
    </oc>
    <nc r="A135">
      <v>128</v>
    </nc>
  </rcc>
  <rcc rId="8434" sId="2">
    <oc r="A136">
      <v>124</v>
    </oc>
    <nc r="A136">
      <v>129</v>
    </nc>
  </rcc>
  <rcc rId="8435" sId="2">
    <oc r="A137">
      <v>125</v>
    </oc>
    <nc r="A137">
      <v>130</v>
    </nc>
  </rcc>
  <rcc rId="8436" sId="2">
    <oc r="A138">
      <v>126</v>
    </oc>
    <nc r="A138">
      <v>131</v>
    </nc>
  </rcc>
  <rcc rId="8437" sId="2">
    <oc r="A24">
      <v>127</v>
    </oc>
    <nc r="A24">
      <v>132</v>
    </nc>
  </rcc>
  <rcc rId="8438" sId="2">
    <oc r="A88">
      <v>128</v>
    </oc>
    <nc r="A88">
      <v>133</v>
    </nc>
  </rcc>
  <rcc rId="8439" sId="2">
    <oc r="A139">
      <v>129</v>
    </oc>
    <nc r="A139">
      <v>134</v>
    </nc>
  </rcc>
  <rcc rId="8440" sId="2">
    <oc r="A140">
      <v>130</v>
    </oc>
    <nc r="A140">
      <v>135</v>
    </nc>
  </rcc>
  <rcc rId="8441" sId="2">
    <oc r="A141">
      <v>131</v>
    </oc>
    <nc r="A141">
      <v>136</v>
    </nc>
  </rcc>
  <rcc rId="8442" sId="2">
    <oc r="A142">
      <v>132</v>
    </oc>
    <nc r="A142">
      <v>137</v>
    </nc>
  </rcc>
  <rcc rId="8443" sId="2">
    <oc r="A143">
      <v>133</v>
    </oc>
    <nc r="A143">
      <v>138</v>
    </nc>
  </rcc>
  <rcc rId="8444" sId="2">
    <oc r="A144">
      <v>134</v>
    </oc>
    <nc r="A144">
      <v>139</v>
    </nc>
  </rcc>
  <rcc rId="8445" sId="2">
    <oc r="A145">
      <v>135</v>
    </oc>
    <nc r="A145">
      <v>140</v>
    </nc>
  </rcc>
  <rcc rId="8446" sId="2">
    <oc r="A146">
      <v>136</v>
    </oc>
    <nc r="A146">
      <v>141</v>
    </nc>
  </rcc>
  <rcc rId="8447" sId="2">
    <oc r="A147">
      <v>137</v>
    </oc>
    <nc r="A147">
      <v>142</v>
    </nc>
  </rcc>
  <rcc rId="8448" sId="2">
    <oc r="A148">
      <v>138</v>
    </oc>
    <nc r="A148">
      <v>143</v>
    </nc>
  </rcc>
  <rcc rId="8449" sId="2">
    <oc r="A149">
      <v>139</v>
    </oc>
    <nc r="A149">
      <v>144</v>
    </nc>
  </rcc>
  <rcc rId="8450" sId="2">
    <oc r="A150">
      <v>140</v>
    </oc>
    <nc r="A150">
      <v>145</v>
    </nc>
  </rcc>
  <rcc rId="8451" sId="2">
    <oc r="A151">
      <v>141</v>
    </oc>
    <nc r="A151">
      <v>146</v>
    </nc>
  </rcc>
  <rcc rId="8452" sId="2">
    <oc r="A152">
      <v>142</v>
    </oc>
    <nc r="A152">
      <v>147</v>
    </nc>
  </rcc>
  <rcc rId="8453" sId="2">
    <oc r="A25">
      <v>143</v>
    </oc>
    <nc r="A25">
      <v>148</v>
    </nc>
  </rcc>
  <rcc rId="8454" sId="2">
    <oc r="A153">
      <v>144</v>
    </oc>
    <nc r="A153">
      <v>149</v>
    </nc>
  </rcc>
  <rcc rId="8455" sId="2">
    <oc r="A154">
      <v>145</v>
    </oc>
    <nc r="A154">
      <v>150</v>
    </nc>
  </rcc>
  <rcc rId="8456" sId="2">
    <oc r="A155">
      <v>146</v>
    </oc>
    <nc r="A155">
      <v>151</v>
    </nc>
  </rcc>
  <rcc rId="8457" sId="2">
    <oc r="A156">
      <v>147</v>
    </oc>
    <nc r="A156">
      <v>152</v>
    </nc>
  </rcc>
  <rcc rId="8458" sId="2">
    <oc r="A157">
      <v>148</v>
    </oc>
    <nc r="A157">
      <v>153</v>
    </nc>
  </rcc>
  <rcc rId="8459" sId="2">
    <oc r="A158">
      <v>149</v>
    </oc>
    <nc r="A158">
      <v>154</v>
    </nc>
  </rcc>
  <rcc rId="8460" sId="2">
    <oc r="A159">
      <v>150</v>
    </oc>
    <nc r="A159">
      <v>155</v>
    </nc>
  </rcc>
  <rcc rId="8461" sId="2">
    <oc r="A160">
      <v>151</v>
    </oc>
    <nc r="A160">
      <v>156</v>
    </nc>
  </rcc>
  <rcc rId="8462" sId="2">
    <oc r="A161">
      <v>152</v>
    </oc>
    <nc r="A161">
      <v>157</v>
    </nc>
  </rcc>
  <rcc rId="8463" sId="2">
    <oc r="A162">
      <v>153</v>
    </oc>
    <nc r="A162">
      <v>158</v>
    </nc>
  </rcc>
  <rcc rId="8464" sId="2">
    <oc r="A163">
      <v>154</v>
    </oc>
    <nc r="A163">
      <v>159</v>
    </nc>
  </rcc>
  <rcc rId="8465" sId="2">
    <oc r="A164">
      <v>155</v>
    </oc>
    <nc r="A164">
      <v>160</v>
    </nc>
  </rcc>
  <rcc rId="8466" sId="2">
    <oc r="A165">
      <v>156</v>
    </oc>
    <nc r="A165">
      <v>161</v>
    </nc>
  </rcc>
  <rcc rId="8467" sId="2">
    <oc r="A166">
      <v>157</v>
    </oc>
    <nc r="A166">
      <v>162</v>
    </nc>
  </rcc>
  <rcc rId="8468" sId="2">
    <oc r="A167">
      <v>158</v>
    </oc>
    <nc r="A167">
      <v>163</v>
    </nc>
  </rcc>
  <rcc rId="8469" sId="2">
    <oc r="A168">
      <v>159</v>
    </oc>
    <nc r="A168">
      <v>164</v>
    </nc>
  </rcc>
  <rcc rId="8470" sId="2">
    <oc r="A169">
      <v>160</v>
    </oc>
    <nc r="A169">
      <v>165</v>
    </nc>
  </rcc>
  <rcc rId="8471" sId="2">
    <oc r="A170">
      <v>161</v>
    </oc>
    <nc r="A170">
      <v>166</v>
    </nc>
  </rcc>
  <rcc rId="8472" sId="2">
    <oc r="A171">
      <v>162</v>
    </oc>
    <nc r="A171">
      <v>167</v>
    </nc>
  </rcc>
  <rcc rId="8473" sId="2">
    <oc r="A172">
      <v>163</v>
    </oc>
    <nc r="A172">
      <v>168</v>
    </nc>
  </rcc>
  <rcc rId="8474" sId="2">
    <nc r="A173">
      <v>169</v>
    </nc>
  </rcc>
  <rcc rId="8475" sId="2">
    <nc r="A174">
      <v>170</v>
    </nc>
  </rcc>
  <rcc rId="8476" sId="2">
    <nc r="A175">
      <v>171</v>
    </nc>
  </rcc>
  <rcc rId="8477" sId="2">
    <nc r="A176">
      <v>172</v>
    </nc>
  </rcc>
  <rcc rId="8478" sId="2">
    <oc r="A20">
      <v>164</v>
    </oc>
    <nc r="A20">
      <v>173</v>
    </nc>
  </rcc>
  <rcc rId="8479" sId="2">
    <oc r="A21">
      <v>165</v>
    </oc>
    <nc r="A21">
      <v>174</v>
    </nc>
  </rcc>
  <rcc rId="8480" sId="2">
    <oc r="A22">
      <v>166</v>
    </oc>
    <nc r="A22">
      <v>175</v>
    </nc>
  </rcc>
  <rcc rId="8481" sId="2">
    <oc r="A23">
      <v>167</v>
    </oc>
    <nc r="A23">
      <v>176</v>
    </nc>
  </rcc>
  <rcc rId="8482" sId="2">
    <oc r="A28">
      <v>169</v>
    </oc>
    <nc r="A28">
      <v>177</v>
    </nc>
  </rcc>
  <rcc rId="8483" sId="1" odxf="1" dxf="1">
    <nc r="A999">
      <v>187</v>
    </nc>
    <odxf>
      <font>
        <b/>
        <sz val="12"/>
        <color auto="1"/>
        <name val="Times New Roman"/>
        <family val="1"/>
        <charset val="204"/>
        <scheme val="none"/>
      </font>
      <border outline="0">
        <right/>
      </border>
    </odxf>
    <ndxf>
      <font>
        <b val="0"/>
        <sz val="9"/>
        <color auto="1"/>
        <name val="Times New Roman"/>
        <family val="1"/>
        <charset val="204"/>
        <scheme val="none"/>
      </font>
      <border outline="0">
        <right style="thin">
          <color indexed="64"/>
        </right>
      </border>
    </ndxf>
  </rcc>
  <rcc rId="8484" sId="1">
    <oc r="A1000">
      <v>187</v>
    </oc>
    <nc r="A1000">
      <v>188</v>
    </nc>
  </rcc>
  <rcc rId="8485" sId="1">
    <oc r="A1001">
      <v>188</v>
    </oc>
    <nc r="A1001">
      <v>189</v>
    </nc>
  </rcc>
  <rcc rId="8486" sId="1">
    <oc r="A1002">
      <v>189</v>
    </oc>
    <nc r="A1002">
      <v>190</v>
    </nc>
  </rcc>
  <rcc rId="8487" sId="1">
    <oc r="A1003">
      <v>190</v>
    </oc>
    <nc r="A1003">
      <v>191</v>
    </nc>
  </rcc>
  <rcc rId="8488" sId="1">
    <oc r="A1004">
      <v>191</v>
    </oc>
    <nc r="A1004">
      <v>192</v>
    </nc>
  </rcc>
  <rcc rId="8489" sId="1">
    <oc r="A1005">
      <v>192</v>
    </oc>
    <nc r="A1005">
      <v>193</v>
    </nc>
  </rcc>
  <rcc rId="8490" sId="1">
    <oc r="A1006">
      <v>193</v>
    </oc>
    <nc r="A1006">
      <v>194</v>
    </nc>
  </rcc>
  <rcc rId="8491" sId="1">
    <oc r="A1007">
      <v>194</v>
    </oc>
    <nc r="A1007">
      <v>195</v>
    </nc>
  </rcc>
  <rcc rId="8492" sId="1">
    <oc r="A1008">
      <v>195</v>
    </oc>
    <nc r="A1008">
      <v>196</v>
    </nc>
  </rcc>
  <rcc rId="8493" sId="1">
    <oc r="A1009">
      <v>196</v>
    </oc>
    <nc r="A1009">
      <v>197</v>
    </nc>
  </rcc>
  <rcc rId="8494" sId="1">
    <oc r="A1010">
      <v>197</v>
    </oc>
    <nc r="A1010">
      <v>198</v>
    </nc>
  </rcc>
  <rcc rId="8495" sId="1">
    <oc r="A1011">
      <v>198</v>
    </oc>
    <nc r="A1011">
      <v>199</v>
    </nc>
  </rcc>
  <rcc rId="8496" sId="1">
    <oc r="A1012">
      <v>199</v>
    </oc>
    <nc r="A1012">
      <v>200</v>
    </nc>
  </rcc>
  <rcc rId="8497" sId="1">
    <oc r="A1013">
      <v>200</v>
    </oc>
    <nc r="A1013">
      <v>201</v>
    </nc>
  </rcc>
  <rcc rId="8498" sId="1">
    <oc r="A1014">
      <v>201</v>
    </oc>
    <nc r="A1014">
      <v>202</v>
    </nc>
  </rcc>
  <rcc rId="8499" sId="1">
    <oc r="A1015">
      <v>202</v>
    </oc>
    <nc r="A1015">
      <v>203</v>
    </nc>
  </rcc>
  <rcc rId="8500" sId="1">
    <oc r="A1016">
      <v>203</v>
    </oc>
    <nc r="A1016">
      <v>204</v>
    </nc>
  </rcc>
  <rcc rId="8501" sId="1">
    <oc r="A1017">
      <v>204</v>
    </oc>
    <nc r="A1017">
      <v>205</v>
    </nc>
  </rcc>
  <rcc rId="8502" sId="1">
    <oc r="A1018">
      <v>205</v>
    </oc>
    <nc r="A1018">
      <v>206</v>
    </nc>
  </rcc>
  <rcc rId="8503" sId="1">
    <oc r="A1019">
      <v>206</v>
    </oc>
    <nc r="A1019">
      <v>207</v>
    </nc>
  </rcc>
  <rcc rId="8504" sId="1">
    <oc r="A1020">
      <v>207</v>
    </oc>
    <nc r="A1020">
      <v>208</v>
    </nc>
  </rcc>
  <rcc rId="8505" sId="1">
    <oc r="A1021">
      <v>208</v>
    </oc>
    <nc r="A1021">
      <v>209</v>
    </nc>
  </rcc>
  <rcc rId="8506" sId="1">
    <oc r="A1022">
      <v>209</v>
    </oc>
    <nc r="A1022">
      <v>210</v>
    </nc>
  </rcc>
  <rcc rId="8507" sId="1">
    <oc r="A1023">
      <v>210</v>
    </oc>
    <nc r="A1023">
      <v>211</v>
    </nc>
  </rcc>
  <rcc rId="8508" sId="1">
    <oc r="A1024">
      <v>211</v>
    </oc>
    <nc r="A1024">
      <v>212</v>
    </nc>
  </rcc>
  <rcc rId="8509" sId="1">
    <oc r="A1025">
      <v>212</v>
    </oc>
    <nc r="A1025">
      <v>213</v>
    </nc>
  </rcc>
  <rcc rId="8510" sId="1">
    <oc r="A1026">
      <v>213</v>
    </oc>
    <nc r="A1026">
      <v>214</v>
    </nc>
  </rcc>
  <rcc rId="8511" sId="1">
    <oc r="A1027">
      <v>214</v>
    </oc>
    <nc r="A1027">
      <v>215</v>
    </nc>
  </rcc>
  <rcc rId="8512" sId="1">
    <oc r="A1028">
      <v>215</v>
    </oc>
    <nc r="A1028">
      <v>216</v>
    </nc>
  </rcc>
  <rcc rId="8513" sId="1">
    <oc r="A1029">
      <v>216</v>
    </oc>
    <nc r="A1029">
      <v>217</v>
    </nc>
  </rcc>
  <rcc rId="8514" sId="1">
    <oc r="A1030">
      <v>217</v>
    </oc>
    <nc r="A1030">
      <v>218</v>
    </nc>
  </rcc>
  <rcc rId="8515" sId="1">
    <oc r="A1031">
      <v>218</v>
    </oc>
    <nc r="A1031">
      <v>219</v>
    </nc>
  </rcc>
  <rcc rId="8516" sId="1">
    <oc r="A1032">
      <v>219</v>
    </oc>
    <nc r="A1032">
      <v>220</v>
    </nc>
  </rcc>
  <rcc rId="8517" sId="1">
    <oc r="A1033">
      <v>220</v>
    </oc>
    <nc r="A1033">
      <v>221</v>
    </nc>
  </rcc>
  <rcc rId="8518" sId="1">
    <oc r="A1034">
      <v>221</v>
    </oc>
    <nc r="A1034">
      <v>222</v>
    </nc>
  </rcc>
  <rcc rId="8519" sId="1">
    <oc r="A1035">
      <v>222</v>
    </oc>
    <nc r="A1035">
      <v>223</v>
    </nc>
  </rcc>
  <rcc rId="8520" sId="1">
    <oc r="A1036">
      <v>223</v>
    </oc>
    <nc r="A1036">
      <v>224</v>
    </nc>
  </rcc>
  <rcc rId="8521" sId="1">
    <oc r="A1037">
      <v>224</v>
    </oc>
    <nc r="A1037">
      <v>225</v>
    </nc>
  </rcc>
  <rcc rId="8522" sId="1">
    <oc r="A1038">
      <v>225</v>
    </oc>
    <nc r="A1038">
      <v>226</v>
    </nc>
  </rcc>
  <rcc rId="8523" sId="1">
    <oc r="A1039">
      <v>226</v>
    </oc>
    <nc r="A1039">
      <v>227</v>
    </nc>
  </rcc>
  <rcc rId="8524" sId="1">
    <oc r="A1040">
      <v>227</v>
    </oc>
    <nc r="A1040">
      <v>228</v>
    </nc>
  </rcc>
  <rcc rId="8525" sId="1">
    <oc r="A1041">
      <v>228</v>
    </oc>
    <nc r="A1041">
      <v>229</v>
    </nc>
  </rcc>
  <rcc rId="8526" sId="1">
    <oc r="A1042">
      <v>229</v>
    </oc>
    <nc r="A1042">
      <v>230</v>
    </nc>
  </rcc>
  <rcc rId="8527" sId="1">
    <oc r="A1043">
      <v>230</v>
    </oc>
    <nc r="A1043">
      <v>231</v>
    </nc>
  </rcc>
  <rcc rId="8528" sId="1">
    <oc r="A1044">
      <v>231</v>
    </oc>
    <nc r="A1044">
      <v>232</v>
    </nc>
  </rcc>
  <rcc rId="8529" sId="1">
    <oc r="A1045">
      <v>232</v>
    </oc>
    <nc r="A1045">
      <v>233</v>
    </nc>
  </rcc>
  <rcc rId="8530" sId="1">
    <oc r="A1046">
      <v>233</v>
    </oc>
    <nc r="A1046">
      <v>234</v>
    </nc>
  </rcc>
  <rcc rId="8531" sId="1">
    <oc r="A1047">
      <v>234</v>
    </oc>
    <nc r="A1047">
      <v>235</v>
    </nc>
  </rcc>
  <rcc rId="8532" sId="1">
    <oc r="A1048">
      <v>235</v>
    </oc>
    <nc r="A1048">
      <v>236</v>
    </nc>
  </rcc>
  <rcc rId="8533" sId="1">
    <oc r="A1049">
      <v>236</v>
    </oc>
    <nc r="A1049">
      <v>237</v>
    </nc>
  </rcc>
  <rcc rId="8534" sId="1">
    <oc r="A1050">
      <v>237</v>
    </oc>
    <nc r="A1050">
      <v>238</v>
    </nc>
  </rcc>
  <rcc rId="8535" sId="1">
    <oc r="A1051">
      <v>238</v>
    </oc>
    <nc r="A1051">
      <v>239</v>
    </nc>
  </rcc>
  <rcc rId="8536" sId="1">
    <oc r="A1052">
      <v>239</v>
    </oc>
    <nc r="A1052">
      <v>240</v>
    </nc>
  </rcc>
  <rcc rId="8537" sId="1">
    <oc r="A1053">
      <v>240</v>
    </oc>
    <nc r="A1053">
      <v>241</v>
    </nc>
  </rcc>
  <rcc rId="8538" sId="1">
    <oc r="A1054">
      <v>241</v>
    </oc>
    <nc r="A1054">
      <v>242</v>
    </nc>
  </rcc>
  <rcc rId="8539" sId="1">
    <oc r="A1055">
      <v>242</v>
    </oc>
    <nc r="A1055">
      <v>243</v>
    </nc>
  </rcc>
  <rcc rId="8540" sId="1">
    <oc r="A1056">
      <v>243</v>
    </oc>
    <nc r="A1056">
      <v>244</v>
    </nc>
  </rcc>
  <rcc rId="8541" sId="1">
    <oc r="A1057">
      <v>244</v>
    </oc>
    <nc r="A1057">
      <v>245</v>
    </nc>
  </rcc>
  <rcc rId="8542" sId="1">
    <oc r="A1058">
      <v>245</v>
    </oc>
    <nc r="A1058">
      <v>246</v>
    </nc>
  </rcc>
  <rcc rId="8543" sId="1" odxf="1" dxf="1">
    <oc r="A1059">
      <v>230</v>
    </oc>
    <nc r="A1059">
      <v>247</v>
    </nc>
    <odxf>
      <numFmt numFmtId="1" formatCode="0"/>
      <alignment wrapText="0"/>
    </odxf>
    <ndxf>
      <numFmt numFmtId="0" formatCode="General"/>
      <alignment wrapText="1"/>
    </ndxf>
  </rcc>
  <rcc rId="8544" sId="1">
    <oc r="A1060">
      <v>246</v>
    </oc>
    <nc r="A1060">
      <v>248</v>
    </nc>
  </rcc>
  <rcc rId="8545" sId="1">
    <oc r="A1061">
      <v>247</v>
    </oc>
    <nc r="A1061">
      <v>249</v>
    </nc>
  </rcc>
  <rcc rId="8546" sId="1">
    <oc r="A1062">
      <v>248</v>
    </oc>
    <nc r="A1062">
      <v>250</v>
    </nc>
  </rcc>
  <rcc rId="8547" sId="1">
    <oc r="A1063">
      <v>249</v>
    </oc>
    <nc r="A1063">
      <v>251</v>
    </nc>
  </rcc>
  <rcc rId="8548" sId="1">
    <oc r="A1064">
      <v>250</v>
    </oc>
    <nc r="A1064">
      <v>252</v>
    </nc>
  </rcc>
  <rcc rId="8549" sId="1">
    <oc r="A1065">
      <v>251</v>
    </oc>
    <nc r="A1065">
      <v>253</v>
    </nc>
  </rcc>
  <rcc rId="8550" sId="1">
    <oc r="A1066">
      <v>252</v>
    </oc>
    <nc r="A1066">
      <v>254</v>
    </nc>
  </rcc>
  <rcc rId="8551" sId="1">
    <oc r="A1067">
      <v>253</v>
    </oc>
    <nc r="A1067">
      <v>255</v>
    </nc>
  </rcc>
  <rcc rId="8552" sId="1">
    <oc r="A1068">
      <v>254</v>
    </oc>
    <nc r="A1068">
      <v>256</v>
    </nc>
  </rcc>
  <rcc rId="8553" sId="1">
    <oc r="A1069">
      <v>255</v>
    </oc>
    <nc r="A1069">
      <v>257</v>
    </nc>
  </rcc>
  <rcc rId="8554" sId="1">
    <oc r="A1070">
      <v>256</v>
    </oc>
    <nc r="A1070">
      <v>258</v>
    </nc>
  </rcc>
  <rcc rId="8555" sId="1">
    <oc r="A1071">
      <v>257</v>
    </oc>
    <nc r="A1071">
      <v>259</v>
    </nc>
  </rcc>
  <rcc rId="8556" sId="1">
    <oc r="A1072">
      <v>258</v>
    </oc>
    <nc r="A1072">
      <v>260</v>
    </nc>
  </rcc>
  <rcc rId="8557" sId="1">
    <oc r="A1073">
      <v>259</v>
    </oc>
    <nc r="A1073">
      <v>261</v>
    </nc>
  </rcc>
  <rcc rId="8558" sId="1">
    <oc r="A1074">
      <v>260</v>
    </oc>
    <nc r="A1074">
      <v>262</v>
    </nc>
  </rcc>
  <rcc rId="8559" sId="1">
    <oc r="A1075">
      <v>261</v>
    </oc>
    <nc r="A1075">
      <v>263</v>
    </nc>
  </rcc>
  <rcc rId="8560" sId="1">
    <oc r="A1076">
      <v>262</v>
    </oc>
    <nc r="A1076">
      <v>264</v>
    </nc>
  </rcc>
  <rcc rId="8561" sId="1">
    <oc r="A1077">
      <v>263</v>
    </oc>
    <nc r="A1077">
      <v>265</v>
    </nc>
  </rcc>
  <rcc rId="8562" sId="1">
    <oc r="A1078">
      <v>264</v>
    </oc>
    <nc r="A1078">
      <v>266</v>
    </nc>
  </rcc>
  <rcc rId="8563" sId="1">
    <oc r="A1079">
      <v>265</v>
    </oc>
    <nc r="A1079">
      <v>267</v>
    </nc>
  </rcc>
  <rcc rId="8564" sId="1">
    <oc r="A1080">
      <v>266</v>
    </oc>
    <nc r="A1080">
      <v>268</v>
    </nc>
  </rcc>
  <rcc rId="8565" sId="1">
    <oc r="A1081">
      <v>267</v>
    </oc>
    <nc r="A1081">
      <v>269</v>
    </nc>
  </rcc>
  <rcc rId="8566" sId="1">
    <oc r="A1082">
      <v>268</v>
    </oc>
    <nc r="A1082">
      <v>270</v>
    </nc>
  </rcc>
  <rcc rId="8567" sId="1">
    <oc r="A1083">
      <v>269</v>
    </oc>
    <nc r="A1083">
      <v>271</v>
    </nc>
  </rcc>
  <rcc rId="8568" sId="1">
    <oc r="A1084">
      <v>270</v>
    </oc>
    <nc r="A1084">
      <v>272</v>
    </nc>
  </rcc>
  <rcc rId="8569" sId="1">
    <oc r="A1085">
      <v>271</v>
    </oc>
    <nc r="A1085">
      <v>273</v>
    </nc>
  </rcc>
  <rcc rId="8570" sId="1">
    <oc r="A1086">
      <v>272</v>
    </oc>
    <nc r="A1086">
      <v>274</v>
    </nc>
  </rcc>
  <rcc rId="8571" sId="1">
    <oc r="A1087">
      <v>273</v>
    </oc>
    <nc r="A1087">
      <v>275</v>
    </nc>
  </rcc>
  <rcc rId="8572" sId="1">
    <oc r="A1088">
      <v>274</v>
    </oc>
    <nc r="A1088">
      <v>276</v>
    </nc>
  </rcc>
  <rcc rId="8573" sId="1">
    <oc r="A1089">
      <v>275</v>
    </oc>
    <nc r="A1089">
      <v>277</v>
    </nc>
  </rcc>
  <rcc rId="8574" sId="1">
    <oc r="A1090">
      <v>276</v>
    </oc>
    <nc r="A1090">
      <v>278</v>
    </nc>
  </rcc>
  <rcc rId="8575" sId="1">
    <oc r="A1091">
      <v>277</v>
    </oc>
    <nc r="A1091">
      <v>279</v>
    </nc>
  </rcc>
  <rcc rId="8576" sId="1">
    <oc r="A1092">
      <v>278</v>
    </oc>
    <nc r="A1092">
      <v>280</v>
    </nc>
  </rcc>
  <rcc rId="8577" sId="1">
    <oc r="A1093">
      <v>279</v>
    </oc>
    <nc r="A1093">
      <v>281</v>
    </nc>
  </rcc>
  <rcc rId="8578" sId="1">
    <oc r="A1094">
      <v>280</v>
    </oc>
    <nc r="A1094">
      <v>282</v>
    </nc>
  </rcc>
  <rcc rId="8579" sId="1">
    <oc r="A1095">
      <v>281</v>
    </oc>
    <nc r="A1095">
      <v>283</v>
    </nc>
  </rcc>
  <rcc rId="8580" sId="1">
    <oc r="A1096">
      <v>282</v>
    </oc>
    <nc r="A1096">
      <v>284</v>
    </nc>
  </rcc>
  <rcc rId="8581" sId="1">
    <oc r="A1097">
      <v>283</v>
    </oc>
    <nc r="A1097">
      <v>285</v>
    </nc>
  </rcc>
  <rcc rId="8582" sId="1">
    <oc r="A1098">
      <v>284</v>
    </oc>
    <nc r="A1098">
      <v>286</v>
    </nc>
  </rcc>
  <rcc rId="8583" sId="1">
    <oc r="A1099">
      <v>285</v>
    </oc>
    <nc r="A1099">
      <v>287</v>
    </nc>
  </rcc>
  <rcc rId="8584" sId="1">
    <oc r="A1100">
      <v>286</v>
    </oc>
    <nc r="A1100">
      <v>288</v>
    </nc>
  </rcc>
  <rcc rId="8585" sId="1">
    <oc r="A1101">
      <v>287</v>
    </oc>
    <nc r="A1101">
      <v>289</v>
    </nc>
  </rcc>
  <rcc rId="8586" sId="1">
    <oc r="A1102">
      <v>288</v>
    </oc>
    <nc r="A1102">
      <v>290</v>
    </nc>
  </rcc>
  <rcc rId="8587" sId="1">
    <oc r="A1103">
      <v>289</v>
    </oc>
    <nc r="A1103">
      <v>291</v>
    </nc>
  </rcc>
  <rcc rId="8588" sId="1">
    <oc r="A1104">
      <v>290</v>
    </oc>
    <nc r="A1104">
      <v>292</v>
    </nc>
  </rcc>
  <rcc rId="8589" sId="1">
    <oc r="A1105">
      <v>291</v>
    </oc>
    <nc r="A1105">
      <v>293</v>
    </nc>
  </rcc>
  <rcc rId="8590" sId="1">
    <oc r="A1106">
      <v>292</v>
    </oc>
    <nc r="A1106">
      <v>294</v>
    </nc>
  </rcc>
  <rcc rId="8591" sId="1">
    <oc r="A1107">
      <v>293</v>
    </oc>
    <nc r="A1107">
      <v>295</v>
    </nc>
  </rcc>
  <rcc rId="8592" sId="1">
    <oc r="A1110">
      <v>294</v>
    </oc>
    <nc r="A1110">
      <v>296</v>
    </nc>
  </rcc>
  <rcc rId="8593" sId="1">
    <oc r="A1111">
      <v>295</v>
    </oc>
    <nc r="A1111">
      <v>297</v>
    </nc>
  </rcc>
  <rcc rId="8594" sId="1">
    <oc r="A1112">
      <v>296</v>
    </oc>
    <nc r="A1112">
      <v>298</v>
    </nc>
  </rcc>
  <rcc rId="8595" sId="1">
    <oc r="A1113">
      <v>297</v>
    </oc>
    <nc r="A1113">
      <v>299</v>
    </nc>
  </rcc>
  <rcc rId="8596" sId="1">
    <oc r="A1114">
      <v>298</v>
    </oc>
    <nc r="A1114">
      <v>300</v>
    </nc>
  </rcc>
  <rcc rId="8597" sId="1">
    <oc r="A1115">
      <v>299</v>
    </oc>
    <nc r="A1115">
      <v>301</v>
    </nc>
  </rcc>
  <rcc rId="8598" sId="1">
    <oc r="A1116">
      <v>300</v>
    </oc>
    <nc r="A1116">
      <v>302</v>
    </nc>
  </rcc>
  <rcc rId="8599" sId="1">
    <oc r="A1117">
      <v>301</v>
    </oc>
    <nc r="A1117">
      <v>303</v>
    </nc>
  </rcc>
  <rcc rId="8600" sId="1">
    <oc r="A1118">
      <v>302</v>
    </oc>
    <nc r="A1118">
      <v>304</v>
    </nc>
  </rcc>
  <rcc rId="8601" sId="1">
    <oc r="A1119">
      <v>303</v>
    </oc>
    <nc r="A1119">
      <v>305</v>
    </nc>
  </rcc>
  <rcc rId="8602" sId="1">
    <oc r="A1122">
      <v>304</v>
    </oc>
    <nc r="A1122">
      <v>306</v>
    </nc>
  </rcc>
  <rcc rId="8603" sId="1">
    <oc r="A1123">
      <v>305</v>
    </oc>
    <nc r="A1123">
      <v>307</v>
    </nc>
  </rcc>
  <rcc rId="8604" sId="1">
    <oc r="A1124">
      <v>306</v>
    </oc>
    <nc r="A1124">
      <v>308</v>
    </nc>
  </rcc>
  <rcc rId="8605" sId="1">
    <oc r="A1125">
      <v>307</v>
    </oc>
    <nc r="A1125">
      <v>309</v>
    </nc>
  </rcc>
  <rcc rId="8606" sId="1">
    <oc r="A1126">
      <v>308</v>
    </oc>
    <nc r="A1126">
      <v>310</v>
    </nc>
  </rcc>
  <rcc rId="8607" sId="1">
    <oc r="A1127">
      <v>309</v>
    </oc>
    <nc r="A1127">
      <v>311</v>
    </nc>
  </rcc>
  <rcc rId="8608" sId="1">
    <oc r="A1129">
      <v>310</v>
    </oc>
    <nc r="A1129">
      <v>312</v>
    </nc>
  </rcc>
  <rcc rId="8609" sId="1">
    <oc r="A1128">
      <v>311</v>
    </oc>
    <nc r="A1128">
      <v>313</v>
    </nc>
  </rcc>
  <rcc rId="8610" sId="1">
    <oc r="A1130">
      <v>312</v>
    </oc>
    <nc r="A1130">
      <v>314</v>
    </nc>
  </rcc>
  <rcc rId="8611" sId="1">
    <oc r="A1131">
      <v>313</v>
    </oc>
    <nc r="A1131">
      <v>315</v>
    </nc>
  </rcc>
  <rcc rId="8612" sId="1">
    <oc r="A1132">
      <v>314</v>
    </oc>
    <nc r="A1132">
      <v>316</v>
    </nc>
  </rcc>
  <rcc rId="8613" sId="1">
    <oc r="A1133">
      <v>315</v>
    </oc>
    <nc r="A1133">
      <v>317</v>
    </nc>
  </rcc>
  <rcc rId="8614" sId="1">
    <oc r="A1134">
      <v>316</v>
    </oc>
    <nc r="A1134">
      <v>318</v>
    </nc>
  </rcc>
  <rcc rId="8615" sId="1">
    <oc r="A1135">
      <v>317</v>
    </oc>
    <nc r="A1135">
      <v>319</v>
    </nc>
  </rcc>
  <rcc rId="8616" sId="1">
    <oc r="A1136">
      <v>318</v>
    </oc>
    <nc r="A1136">
      <v>320</v>
    </nc>
  </rcc>
  <rcc rId="8617" sId="1">
    <oc r="A1137">
      <v>319</v>
    </oc>
    <nc r="A1137">
      <v>321</v>
    </nc>
  </rcc>
  <rcc rId="8618" sId="1">
    <oc r="A1138">
      <v>320</v>
    </oc>
    <nc r="A1138">
      <v>322</v>
    </nc>
  </rcc>
  <rcc rId="8619" sId="1">
    <oc r="A1139">
      <v>321</v>
    </oc>
    <nc r="A1139">
      <v>323</v>
    </nc>
  </rcc>
  <rcc rId="8620" sId="1">
    <oc r="A1140">
      <v>322</v>
    </oc>
    <nc r="A1140">
      <v>324</v>
    </nc>
  </rcc>
  <rcc rId="8621" sId="1">
    <oc r="A1141">
      <v>323</v>
    </oc>
    <nc r="A1141">
      <v>325</v>
    </nc>
  </rcc>
  <rcc rId="8622" sId="1">
    <oc r="A1142">
      <v>324</v>
    </oc>
    <nc r="A1142">
      <v>326</v>
    </nc>
  </rcc>
  <rcc rId="8623" sId="1">
    <oc r="A1143">
      <v>325</v>
    </oc>
    <nc r="A1143">
      <v>327</v>
    </nc>
  </rcc>
  <rcc rId="8624" sId="1">
    <oc r="A1144">
      <v>326</v>
    </oc>
    <nc r="A1144">
      <v>328</v>
    </nc>
  </rcc>
  <rcc rId="8625" sId="1">
    <oc r="A1145">
      <v>327</v>
    </oc>
    <nc r="A1145">
      <v>329</v>
    </nc>
  </rcc>
  <rcc rId="8626" sId="1">
    <oc r="A1146">
      <v>328</v>
    </oc>
    <nc r="A1146">
      <v>330</v>
    </nc>
  </rcc>
  <rcc rId="8627" sId="1">
    <oc r="A1147">
      <v>329</v>
    </oc>
    <nc r="A1147">
      <v>331</v>
    </nc>
  </rcc>
  <rcc rId="8628" sId="1">
    <oc r="A1148">
      <v>330</v>
    </oc>
    <nc r="A1148">
      <v>332</v>
    </nc>
  </rcc>
  <rcc rId="8629" sId="1">
    <oc r="A1149">
      <v>331</v>
    </oc>
    <nc r="A1149">
      <v>333</v>
    </nc>
  </rcc>
  <rcc rId="8630" sId="1">
    <oc r="A1150">
      <v>332</v>
    </oc>
    <nc r="A1150">
      <v>334</v>
    </nc>
  </rcc>
  <rcc rId="8631" sId="1">
    <oc r="A1151">
      <v>333</v>
    </oc>
    <nc r="A1151">
      <v>335</v>
    </nc>
  </rcc>
  <rcc rId="8632" sId="1">
    <oc r="A1152">
      <v>334</v>
    </oc>
    <nc r="A1152">
      <v>336</v>
    </nc>
  </rcc>
  <rcc rId="8633" sId="1">
    <oc r="A1153">
      <v>335</v>
    </oc>
    <nc r="A1153">
      <v>337</v>
    </nc>
  </rcc>
  <rcc rId="8634" sId="1">
    <oc r="A1154">
      <v>336</v>
    </oc>
    <nc r="A1154">
      <v>338</v>
    </nc>
  </rcc>
  <rcc rId="8635" sId="1">
    <oc r="A1155">
      <v>337</v>
    </oc>
    <nc r="A1155">
      <v>339</v>
    </nc>
  </rcc>
  <rcc rId="8636" sId="1">
    <oc r="A1156">
      <v>338</v>
    </oc>
    <nc r="A1156">
      <v>340</v>
    </nc>
  </rcc>
  <rcc rId="8637" sId="1">
    <oc r="A1157">
      <v>339</v>
    </oc>
    <nc r="A1157">
      <v>341</v>
    </nc>
  </rcc>
  <rcc rId="8638" sId="1">
    <oc r="A1158">
      <v>340</v>
    </oc>
    <nc r="A1158">
      <v>342</v>
    </nc>
  </rcc>
  <rcc rId="8639" sId="1">
    <oc r="A1159">
      <v>341</v>
    </oc>
    <nc r="A1159">
      <v>343</v>
    </nc>
  </rcc>
  <rcc rId="8640" sId="1">
    <oc r="A1162">
      <v>342</v>
    </oc>
    <nc r="A1162">
      <v>344</v>
    </nc>
  </rcc>
  <rcc rId="8641" sId="1">
    <oc r="A1163">
      <v>343</v>
    </oc>
    <nc r="A1163">
      <v>345</v>
    </nc>
  </rcc>
  <rcc rId="8642" sId="1">
    <oc r="A1164">
      <v>344</v>
    </oc>
    <nc r="A1164">
      <v>346</v>
    </nc>
  </rcc>
  <rcc rId="8643" sId="1">
    <oc r="A1165">
      <v>345</v>
    </oc>
    <nc r="A1165">
      <v>347</v>
    </nc>
  </rcc>
  <rcc rId="8644" sId="1">
    <oc r="A1166">
      <v>346</v>
    </oc>
    <nc r="A1166">
      <v>348</v>
    </nc>
  </rcc>
  <rcc rId="8645" sId="1">
    <oc r="A1167">
      <v>347</v>
    </oc>
    <nc r="A1167">
      <v>349</v>
    </nc>
  </rcc>
  <rcc rId="8646" sId="1">
    <oc r="A1168">
      <v>348</v>
    </oc>
    <nc r="A1168">
      <v>350</v>
    </nc>
  </rcc>
  <rcc rId="8647" sId="1">
    <oc r="A1171">
      <v>349</v>
    </oc>
    <nc r="A1171">
      <v>351</v>
    </nc>
  </rcc>
  <rcc rId="8648" sId="1">
    <oc r="A1172">
      <v>350</v>
    </oc>
    <nc r="A1172">
      <v>352</v>
    </nc>
  </rcc>
  <rcc rId="8649" sId="1">
    <oc r="A1173">
      <v>351</v>
    </oc>
    <nc r="A1173">
      <v>353</v>
    </nc>
  </rcc>
  <rcc rId="8650" sId="1">
    <oc r="A1174">
      <v>352</v>
    </oc>
    <nc r="A1174">
      <v>354</v>
    </nc>
  </rcc>
  <rcc rId="8651" sId="1">
    <oc r="A1175">
      <v>353</v>
    </oc>
    <nc r="A1175">
      <v>355</v>
    </nc>
  </rcc>
  <rcc rId="8652" sId="1">
    <oc r="A1176">
      <v>354</v>
    </oc>
    <nc r="A1176">
      <v>356</v>
    </nc>
  </rcc>
  <rcc rId="8653" sId="1">
    <oc r="A1177">
      <v>355</v>
    </oc>
    <nc r="A1177">
      <v>357</v>
    </nc>
  </rcc>
  <rcc rId="8654" sId="1">
    <oc r="A1178">
      <v>356</v>
    </oc>
    <nc r="A1178">
      <v>358</v>
    </nc>
  </rcc>
  <rcc rId="8655" sId="1">
    <oc r="A1179">
      <v>357</v>
    </oc>
    <nc r="A1179">
      <v>359</v>
    </nc>
  </rcc>
  <rcc rId="8656" sId="1">
    <oc r="A1180">
      <v>358</v>
    </oc>
    <nc r="A1180">
      <v>360</v>
    </nc>
  </rcc>
  <rcc rId="8657" sId="1">
    <oc r="A1181">
      <v>359</v>
    </oc>
    <nc r="A1181">
      <v>361</v>
    </nc>
  </rcc>
  <rcc rId="8658" sId="1">
    <oc r="A1182">
      <v>360</v>
    </oc>
    <nc r="A1182">
      <v>362</v>
    </nc>
  </rcc>
  <rcc rId="8659" sId="1">
    <oc r="A1183">
      <v>361</v>
    </oc>
    <nc r="A1183">
      <v>363</v>
    </nc>
  </rcc>
  <rcc rId="8660" sId="1">
    <oc r="A1184">
      <v>362</v>
    </oc>
    <nc r="A1184">
      <v>364</v>
    </nc>
  </rcc>
  <rcc rId="8661" sId="1">
    <oc r="A1185">
      <v>363</v>
    </oc>
    <nc r="A1185">
      <v>365</v>
    </nc>
  </rcc>
  <rcc rId="8662" sId="1">
    <oc r="A1186">
      <v>364</v>
    </oc>
    <nc r="A1186">
      <v>366</v>
    </nc>
  </rcc>
  <rcc rId="8663" sId="1">
    <oc r="A1187">
      <v>365</v>
    </oc>
    <nc r="A1187">
      <v>367</v>
    </nc>
  </rcc>
  <rcc rId="8664" sId="1">
    <oc r="A1190">
      <v>366</v>
    </oc>
    <nc r="A1190">
      <v>368</v>
    </nc>
  </rcc>
  <rcc rId="8665" sId="1">
    <oc r="A1191">
      <v>367</v>
    </oc>
    <nc r="A1191">
      <v>369</v>
    </nc>
  </rcc>
  <rcc rId="8666" sId="1">
    <oc r="A1192">
      <v>368</v>
    </oc>
    <nc r="A1192">
      <v>370</v>
    </nc>
  </rcc>
  <rcc rId="8667" sId="1">
    <oc r="A1193">
      <v>369</v>
    </oc>
    <nc r="A1193">
      <v>371</v>
    </nc>
  </rcc>
  <rcc rId="8668" sId="1">
    <oc r="A1194">
      <v>370</v>
    </oc>
    <nc r="A1194">
      <v>372</v>
    </nc>
  </rcc>
  <rcc rId="8669" sId="1">
    <oc r="A1195">
      <v>371</v>
    </oc>
    <nc r="A1195">
      <v>373</v>
    </nc>
  </rcc>
  <rcc rId="8670" sId="1">
    <oc r="A1198">
      <v>372</v>
    </oc>
    <nc r="A1198">
      <v>374</v>
    </nc>
  </rcc>
  <rcc rId="8671" sId="1">
    <oc r="A1199">
      <v>373</v>
    </oc>
    <nc r="A1199">
      <v>375</v>
    </nc>
  </rcc>
  <rcc rId="8672" sId="1">
    <oc r="A1200">
      <v>374</v>
    </oc>
    <nc r="A1200">
      <v>376</v>
    </nc>
  </rcc>
  <rcc rId="8673" sId="1">
    <oc r="A1201">
      <v>375</v>
    </oc>
    <nc r="A1201">
      <v>377</v>
    </nc>
  </rcc>
  <rcc rId="8674" sId="1">
    <oc r="A1202">
      <v>376</v>
    </oc>
    <nc r="A1202">
      <v>378</v>
    </nc>
  </rcc>
  <rcc rId="8675" sId="1">
    <oc r="A1203">
      <v>377</v>
    </oc>
    <nc r="A1203">
      <v>379</v>
    </nc>
  </rcc>
  <rcc rId="8676" sId="1">
    <oc r="A1204">
      <v>378</v>
    </oc>
    <nc r="A1204">
      <v>380</v>
    </nc>
  </rcc>
  <rcc rId="8677" sId="1">
    <oc r="A1205">
      <v>379</v>
    </oc>
    <nc r="A1205">
      <v>381</v>
    </nc>
  </rcc>
  <rcc rId="8678" sId="1">
    <oc r="A1206">
      <v>380</v>
    </oc>
    <nc r="A1206">
      <v>382</v>
    </nc>
  </rcc>
  <rcc rId="8679" sId="1">
    <oc r="A1207">
      <v>381</v>
    </oc>
    <nc r="A1207">
      <v>383</v>
    </nc>
  </rcc>
  <rcc rId="8680" sId="1">
    <oc r="A1208">
      <v>382</v>
    </oc>
    <nc r="A1208">
      <v>384</v>
    </nc>
  </rcc>
  <rcc rId="8681" sId="1">
    <oc r="A1209">
      <v>383</v>
    </oc>
    <nc r="A1209">
      <v>385</v>
    </nc>
  </rcc>
  <rcc rId="8682" sId="1">
    <oc r="A1210">
      <v>384</v>
    </oc>
    <nc r="A1210">
      <v>386</v>
    </nc>
  </rcc>
  <rcc rId="8683" sId="1">
    <oc r="A1211">
      <v>385</v>
    </oc>
    <nc r="A1211">
      <v>387</v>
    </nc>
  </rcc>
  <rcc rId="8684" sId="1">
    <oc r="A1212">
      <v>386</v>
    </oc>
    <nc r="A1212">
      <v>388</v>
    </nc>
  </rcc>
  <rcc rId="8685" sId="1">
    <oc r="A1213">
      <v>387</v>
    </oc>
    <nc r="A1213">
      <v>389</v>
    </nc>
  </rcc>
  <rcc rId="8686" sId="1">
    <oc r="A1214">
      <v>388</v>
    </oc>
    <nc r="A1214">
      <v>390</v>
    </nc>
  </rcc>
  <rcc rId="8687" sId="1">
    <oc r="A1215">
      <v>389</v>
    </oc>
    <nc r="A1215">
      <v>391</v>
    </nc>
  </rcc>
  <rcc rId="8688" sId="1">
    <oc r="A1216">
      <v>390</v>
    </oc>
    <nc r="A1216">
      <v>392</v>
    </nc>
  </rcc>
  <rcc rId="8689" sId="1">
    <oc r="A1217">
      <v>391</v>
    </oc>
    <nc r="A1217">
      <v>393</v>
    </nc>
  </rcc>
  <rcc rId="8690" sId="1">
    <oc r="A1218">
      <v>392</v>
    </oc>
    <nc r="A1218">
      <v>394</v>
    </nc>
  </rcc>
  <rcc rId="8691" sId="1">
    <oc r="A1219">
      <v>393</v>
    </oc>
    <nc r="A1219">
      <v>395</v>
    </nc>
  </rcc>
  <rcc rId="8692" sId="1">
    <oc r="A1220">
      <v>394</v>
    </oc>
    <nc r="A1220">
      <v>396</v>
    </nc>
  </rcc>
  <rcc rId="8693" sId="1">
    <oc r="A1221">
      <v>395</v>
    </oc>
    <nc r="A1221">
      <v>397</v>
    </nc>
  </rcc>
  <rcc rId="8694" sId="1">
    <oc r="A1222">
      <v>396</v>
    </oc>
    <nc r="A1222">
      <v>398</v>
    </nc>
  </rcc>
  <rcc rId="8695" sId="1">
    <oc r="A1223">
      <v>397</v>
    </oc>
    <nc r="A1223">
      <v>399</v>
    </nc>
  </rcc>
  <rcc rId="8696" sId="1">
    <oc r="A1224">
      <v>398</v>
    </oc>
    <nc r="A1224">
      <v>400</v>
    </nc>
  </rcc>
  <rcc rId="8697" sId="1">
    <oc r="A1225">
      <v>399</v>
    </oc>
    <nc r="A1225">
      <v>401</v>
    </nc>
  </rcc>
  <rcc rId="8698" sId="1">
    <oc r="A1226">
      <v>400</v>
    </oc>
    <nc r="A1226">
      <v>402</v>
    </nc>
  </rcc>
  <rcc rId="8699" sId="1">
    <oc r="A1227">
      <v>401</v>
    </oc>
    <nc r="A1227">
      <v>403</v>
    </nc>
  </rcc>
  <rcc rId="8700" sId="1">
    <oc r="A1228">
      <v>402</v>
    </oc>
    <nc r="A1228">
      <v>404</v>
    </nc>
  </rcc>
  <rcc rId="8701" sId="1">
    <oc r="A1229">
      <v>403</v>
    </oc>
    <nc r="A1229">
      <v>405</v>
    </nc>
  </rcc>
  <rcc rId="8702" sId="1">
    <oc r="A1230">
      <v>404</v>
    </oc>
    <nc r="A1230">
      <v>406</v>
    </nc>
  </rcc>
  <rcc rId="8703" sId="1">
    <oc r="A1231">
      <v>405</v>
    </oc>
    <nc r="A1231">
      <v>407</v>
    </nc>
  </rcc>
  <rcc rId="8704" sId="1">
    <oc r="A1232">
      <v>406</v>
    </oc>
    <nc r="A1232">
      <v>408</v>
    </nc>
  </rcc>
  <rcc rId="8705" sId="1">
    <oc r="A1233">
      <v>407</v>
    </oc>
    <nc r="A1233">
      <v>409</v>
    </nc>
  </rcc>
  <rcc rId="8706" sId="1">
    <oc r="A1234">
      <v>408</v>
    </oc>
    <nc r="A1234">
      <v>410</v>
    </nc>
  </rcc>
  <rcc rId="8707" sId="1">
    <oc r="A1235">
      <v>409</v>
    </oc>
    <nc r="A1235">
      <v>411</v>
    </nc>
  </rcc>
  <rcc rId="8708" sId="1">
    <oc r="A1236">
      <v>410</v>
    </oc>
    <nc r="A1236">
      <v>412</v>
    </nc>
  </rcc>
  <rcc rId="8709" sId="1">
    <oc r="A1237">
      <v>411</v>
    </oc>
    <nc r="A1237">
      <v>413</v>
    </nc>
  </rcc>
  <rcc rId="8710" sId="1">
    <oc r="A1238">
      <v>412</v>
    </oc>
    <nc r="A1238">
      <v>414</v>
    </nc>
  </rcc>
  <rcc rId="8711" sId="1">
    <oc r="A1239">
      <v>413</v>
    </oc>
    <nc r="A1239">
      <v>415</v>
    </nc>
  </rcc>
  <rcc rId="8712" sId="1">
    <oc r="A1240">
      <v>414</v>
    </oc>
    <nc r="A1240">
      <v>416</v>
    </nc>
  </rcc>
  <rcc rId="8713" sId="1">
    <oc r="A1241">
      <v>415</v>
    </oc>
    <nc r="A1241">
      <v>417</v>
    </nc>
  </rcc>
  <rcc rId="8714" sId="1">
    <oc r="A1242">
      <v>416</v>
    </oc>
    <nc r="A1242">
      <v>418</v>
    </nc>
  </rcc>
  <rcc rId="8715" sId="1">
    <oc r="A1243">
      <v>417</v>
    </oc>
    <nc r="A1243">
      <v>419</v>
    </nc>
  </rcc>
  <rcc rId="8716" sId="1">
    <oc r="A1244">
      <v>418</v>
    </oc>
    <nc r="A1244">
      <v>420</v>
    </nc>
  </rcc>
  <rcc rId="8717" sId="1">
    <oc r="A1245">
      <v>419</v>
    </oc>
    <nc r="A1245">
      <v>421</v>
    </nc>
  </rcc>
  <rcc rId="8718" sId="1">
    <oc r="A1246">
      <v>420</v>
    </oc>
    <nc r="A1246">
      <v>422</v>
    </nc>
  </rcc>
  <rcc rId="8719" sId="1">
    <oc r="A1247">
      <v>421</v>
    </oc>
    <nc r="A1247">
      <v>423</v>
    </nc>
  </rcc>
  <rcc rId="8720" sId="1">
    <oc r="A1248">
      <v>422</v>
    </oc>
    <nc r="A1248">
      <v>424</v>
    </nc>
  </rcc>
  <rcc rId="8721" sId="1">
    <oc r="A1249">
      <v>423</v>
    </oc>
    <nc r="A1249">
      <v>425</v>
    </nc>
  </rcc>
  <rcc rId="8722" sId="1">
    <oc r="A1250">
      <v>424</v>
    </oc>
    <nc r="A1250">
      <v>426</v>
    </nc>
  </rcc>
  <rcc rId="8723" sId="1">
    <oc r="A1251">
      <v>425</v>
    </oc>
    <nc r="A1251">
      <v>427</v>
    </nc>
  </rcc>
  <rcc rId="8724" sId="1">
    <oc r="A1252">
      <v>426</v>
    </oc>
    <nc r="A1252">
      <v>428</v>
    </nc>
  </rcc>
  <rcc rId="8725" sId="1">
    <oc r="A1253">
      <v>427</v>
    </oc>
    <nc r="A1253">
      <v>429</v>
    </nc>
  </rcc>
  <rcc rId="8726" sId="1">
    <oc r="A1254">
      <v>428</v>
    </oc>
    <nc r="A1254">
      <v>430</v>
    </nc>
  </rcc>
  <rcc rId="8727" sId="1">
    <oc r="A1255">
      <v>429</v>
    </oc>
    <nc r="A1255">
      <v>431</v>
    </nc>
  </rcc>
  <rcc rId="8728" sId="1">
    <oc r="A1256">
      <v>430</v>
    </oc>
    <nc r="A1256">
      <v>432</v>
    </nc>
  </rcc>
  <rcc rId="8729" sId="1">
    <oc r="A1257">
      <v>431</v>
    </oc>
    <nc r="A1257">
      <v>433</v>
    </nc>
  </rcc>
  <rcc rId="8730" sId="1">
    <oc r="A1258">
      <v>432</v>
    </oc>
    <nc r="A1258">
      <v>434</v>
    </nc>
  </rcc>
  <rcc rId="8731" sId="1">
    <oc r="A1259">
      <v>433</v>
    </oc>
    <nc r="A1259">
      <v>435</v>
    </nc>
  </rcc>
  <rcc rId="8732" sId="1">
    <oc r="A1260">
      <v>434</v>
    </oc>
    <nc r="A1260">
      <v>436</v>
    </nc>
  </rcc>
  <rcc rId="8733" sId="1">
    <oc r="A1261">
      <v>435</v>
    </oc>
    <nc r="A1261">
      <v>437</v>
    </nc>
  </rcc>
  <rcc rId="8734" sId="1">
    <oc r="A1262">
      <v>436</v>
    </oc>
    <nc r="A1262">
      <v>438</v>
    </nc>
  </rcc>
  <rcc rId="8735" sId="1">
    <oc r="A1263">
      <v>437</v>
    </oc>
    <nc r="A1263">
      <v>439</v>
    </nc>
  </rcc>
  <rcc rId="8736" sId="1">
    <oc r="A1264">
      <v>438</v>
    </oc>
    <nc r="A1264">
      <v>440</v>
    </nc>
  </rcc>
  <rcc rId="8737" sId="1">
    <oc r="A1265">
      <v>439</v>
    </oc>
    <nc r="A1265">
      <v>441</v>
    </nc>
  </rcc>
  <rcc rId="8738" sId="1">
    <oc r="A1266">
      <v>440</v>
    </oc>
    <nc r="A1266">
      <v>442</v>
    </nc>
  </rcc>
  <rcc rId="8739" sId="1">
    <oc r="A1267">
      <v>441</v>
    </oc>
    <nc r="A1267">
      <v>443</v>
    </nc>
  </rcc>
  <rcc rId="8740" sId="1">
    <oc r="A1268">
      <v>442</v>
    </oc>
    <nc r="A1268">
      <v>444</v>
    </nc>
  </rcc>
  <rcc rId="8741" sId="1">
    <oc r="A1269">
      <v>443</v>
    </oc>
    <nc r="A1269">
      <v>445</v>
    </nc>
  </rcc>
  <rcc rId="8742" sId="1">
    <oc r="A1270">
      <v>444</v>
    </oc>
    <nc r="A1270">
      <v>446</v>
    </nc>
  </rcc>
  <rcc rId="8743" sId="1">
    <oc r="A1271">
      <v>445</v>
    </oc>
    <nc r="A1271">
      <v>447</v>
    </nc>
  </rcc>
  <rcc rId="8744" sId="1">
    <oc r="A1272">
      <v>446</v>
    </oc>
    <nc r="A1272">
      <v>448</v>
    </nc>
  </rcc>
  <rcc rId="8745" sId="1">
    <oc r="A1273">
      <v>447</v>
    </oc>
    <nc r="A1273">
      <v>449</v>
    </nc>
  </rcc>
  <rcc rId="8746" sId="1">
    <oc r="A1274">
      <v>448</v>
    </oc>
    <nc r="A1274">
      <v>450</v>
    </nc>
  </rcc>
  <rcc rId="8747" sId="1">
    <oc r="A1275">
      <v>449</v>
    </oc>
    <nc r="A1275">
      <v>451</v>
    </nc>
  </rcc>
  <rcc rId="8748" sId="1">
    <oc r="A1276">
      <v>450</v>
    </oc>
    <nc r="A1276">
      <v>452</v>
    </nc>
  </rcc>
  <rcc rId="8749" sId="1">
    <oc r="A1277">
      <v>451</v>
    </oc>
    <nc r="A1277">
      <v>453</v>
    </nc>
  </rcc>
  <rcc rId="8750" sId="1">
    <oc r="A1278">
      <v>452</v>
    </oc>
    <nc r="A1278">
      <v>454</v>
    </nc>
  </rcc>
  <rcc rId="8751" sId="1">
    <oc r="A1279">
      <v>453</v>
    </oc>
    <nc r="A1279">
      <v>455</v>
    </nc>
  </rcc>
  <rcc rId="8752" sId="1">
    <oc r="A1280">
      <v>454</v>
    </oc>
    <nc r="A1280">
      <v>456</v>
    </nc>
  </rcc>
  <rcc rId="8753" sId="1">
    <oc r="A1281">
      <v>455</v>
    </oc>
    <nc r="A1281">
      <v>457</v>
    </nc>
  </rcc>
  <rcc rId="8754" sId="1">
    <oc r="A1282">
      <v>456</v>
    </oc>
    <nc r="A1282">
      <v>458</v>
    </nc>
  </rcc>
  <rcc rId="8755" sId="1">
    <oc r="A1283">
      <v>457</v>
    </oc>
    <nc r="A1283">
      <v>459</v>
    </nc>
  </rcc>
  <rcc rId="8756" sId="1">
    <oc r="A1284">
      <v>458</v>
    </oc>
    <nc r="A1284">
      <v>460</v>
    </nc>
  </rcc>
  <rcc rId="8757" sId="1">
    <oc r="A1285">
      <v>459</v>
    </oc>
    <nc r="A1285">
      <v>461</v>
    </nc>
  </rcc>
  <rcc rId="8758" sId="1">
    <oc r="A1286">
      <v>460</v>
    </oc>
    <nc r="A1286">
      <v>462</v>
    </nc>
  </rcc>
  <rcc rId="8759" sId="1">
    <oc r="A1288">
      <v>461</v>
    </oc>
    <nc r="A1288">
      <v>463</v>
    </nc>
  </rcc>
  <rcc rId="8760" sId="1">
    <oc r="A1289">
      <v>462</v>
    </oc>
    <nc r="A1289">
      <v>464</v>
    </nc>
  </rcc>
  <rcc rId="8761" sId="1">
    <oc r="A1290">
      <v>463</v>
    </oc>
    <nc r="A1290">
      <v>465</v>
    </nc>
  </rcc>
  <rcc rId="8762" sId="1">
    <oc r="A1291">
      <v>464</v>
    </oc>
    <nc r="A1291">
      <v>466</v>
    </nc>
  </rcc>
  <rcc rId="8763" sId="1">
    <oc r="A1292">
      <v>465</v>
    </oc>
    <nc r="A1292">
      <v>467</v>
    </nc>
  </rcc>
  <rcc rId="8764" sId="1">
    <oc r="A1293">
      <v>466</v>
    </oc>
    <nc r="A1293">
      <v>468</v>
    </nc>
  </rcc>
  <rcc rId="8765" sId="1">
    <oc r="A1294">
      <v>467</v>
    </oc>
    <nc r="A1294">
      <v>469</v>
    </nc>
  </rcc>
  <rcc rId="8766" sId="1">
    <oc r="A1295">
      <v>468</v>
    </oc>
    <nc r="A1295">
      <v>470</v>
    </nc>
  </rcc>
  <rcc rId="8767" sId="1">
    <oc r="A1296">
      <v>469</v>
    </oc>
    <nc r="A1296">
      <v>471</v>
    </nc>
  </rcc>
  <rcc rId="8768" sId="1">
    <oc r="A1297">
      <v>470</v>
    </oc>
    <nc r="A1297">
      <v>472</v>
    </nc>
  </rcc>
  <rcc rId="8769" sId="1">
    <oc r="A1298">
      <v>471</v>
    </oc>
    <nc r="A1298">
      <v>473</v>
    </nc>
  </rcc>
  <rcc rId="8770" sId="1">
    <oc r="A1299">
      <v>472</v>
    </oc>
    <nc r="A1299">
      <v>474</v>
    </nc>
  </rcc>
  <rcc rId="8771" sId="1">
    <oc r="A1300">
      <v>473</v>
    </oc>
    <nc r="A1300">
      <v>475</v>
    </nc>
  </rcc>
  <rcc rId="8772" sId="1">
    <oc r="A1301">
      <v>474</v>
    </oc>
    <nc r="A1301">
      <v>476</v>
    </nc>
  </rcc>
  <rcc rId="8773" sId="1">
    <oc r="A1302">
      <v>475</v>
    </oc>
    <nc r="A1302">
      <v>477</v>
    </nc>
  </rcc>
  <rcc rId="8774" sId="1">
    <oc r="A1303">
      <v>476</v>
    </oc>
    <nc r="A1303">
      <v>478</v>
    </nc>
  </rcc>
  <rcc rId="8775" sId="1">
    <oc r="A1304">
      <v>477</v>
    </oc>
    <nc r="A1304">
      <v>479</v>
    </nc>
  </rcc>
  <rcc rId="8776" sId="1">
    <oc r="A1305">
      <v>478</v>
    </oc>
    <nc r="A1305">
      <v>480</v>
    </nc>
  </rcc>
  <rcc rId="8777" sId="1">
    <oc r="A1306">
      <v>479</v>
    </oc>
    <nc r="A1306">
      <v>481</v>
    </nc>
  </rcc>
  <rcc rId="8778" sId="1">
    <oc r="A1309">
      <v>480</v>
    </oc>
    <nc r="A1309">
      <v>482</v>
    </nc>
  </rcc>
  <rcc rId="8779" sId="1">
    <oc r="A1307">
      <v>481</v>
    </oc>
    <nc r="A1307">
      <v>483</v>
    </nc>
  </rcc>
  <rcc rId="8780" sId="1">
    <oc r="A1308">
      <v>482</v>
    </oc>
    <nc r="A1308">
      <v>484</v>
    </nc>
  </rcc>
  <rcc rId="8781" sId="1">
    <oc r="A1287">
      <v>483</v>
    </oc>
    <nc r="A1287">
      <v>485</v>
    </nc>
  </rcc>
  <rcc rId="8782" sId="1">
    <oc r="A1310">
      <v>484</v>
    </oc>
    <nc r="A1310">
      <v>486</v>
    </nc>
  </rcc>
  <rcc rId="8783" sId="1">
    <oc r="A1311">
      <v>485</v>
    </oc>
    <nc r="A1311">
      <v>487</v>
    </nc>
  </rcc>
  <rcc rId="8784" sId="1">
    <oc r="A1312">
      <v>486</v>
    </oc>
    <nc r="A1312">
      <v>488</v>
    </nc>
  </rcc>
  <rcc rId="8785" sId="1">
    <oc r="A1313">
      <v>487</v>
    </oc>
    <nc r="A1313">
      <v>489</v>
    </nc>
  </rcc>
  <rcc rId="8786" sId="1">
    <oc r="A1314">
      <v>488</v>
    </oc>
    <nc r="A1314">
      <v>490</v>
    </nc>
  </rcc>
  <rcc rId="8787" sId="1">
    <oc r="A1315">
      <v>489</v>
    </oc>
    <nc r="A1315">
      <v>491</v>
    </nc>
  </rcc>
  <rcc rId="8788" sId="1">
    <oc r="A1316">
      <v>490</v>
    </oc>
    <nc r="A1316">
      <v>492</v>
    </nc>
  </rcc>
  <rcc rId="8789" sId="1">
    <oc r="A1317">
      <v>491</v>
    </oc>
    <nc r="A1317">
      <v>493</v>
    </nc>
  </rcc>
  <rcc rId="8790" sId="1">
    <oc r="A1318">
      <v>492</v>
    </oc>
    <nc r="A1318">
      <v>494</v>
    </nc>
  </rcc>
  <rcc rId="8791" sId="1">
    <oc r="A1319">
      <v>493</v>
    </oc>
    <nc r="A1319">
      <v>495</v>
    </nc>
  </rcc>
  <rcc rId="8792" sId="1">
    <oc r="A1320">
      <v>494</v>
    </oc>
    <nc r="A1320">
      <v>496</v>
    </nc>
  </rcc>
  <rcc rId="8793" sId="1">
    <oc r="A1321">
      <v>495</v>
    </oc>
    <nc r="A1321">
      <v>497</v>
    </nc>
  </rcc>
  <rcc rId="8794" sId="1">
    <oc r="A1322">
      <v>496</v>
    </oc>
    <nc r="A1322">
      <v>498</v>
    </nc>
  </rcc>
  <rcc rId="8795" sId="1">
    <oc r="A1323">
      <v>497</v>
    </oc>
    <nc r="A1323">
      <v>499</v>
    </nc>
  </rcc>
  <rcc rId="8796" sId="1">
    <oc r="A1324">
      <v>498</v>
    </oc>
    <nc r="A1324">
      <v>500</v>
    </nc>
  </rcc>
  <rcc rId="8797" sId="1">
    <oc r="A1325">
      <v>499</v>
    </oc>
    <nc r="A1325">
      <v>501</v>
    </nc>
  </rcc>
  <rcc rId="8798" sId="1">
    <oc r="A1326">
      <v>500</v>
    </oc>
    <nc r="A1326">
      <v>502</v>
    </nc>
  </rcc>
  <rcc rId="8799" sId="1">
    <oc r="A1327">
      <v>501</v>
    </oc>
    <nc r="A1327">
      <v>503</v>
    </nc>
  </rcc>
  <rcc rId="8800" sId="1">
    <oc r="A1328">
      <v>502</v>
    </oc>
    <nc r="A1328">
      <v>504</v>
    </nc>
  </rcc>
  <rcc rId="8801" sId="1">
    <oc r="A1329">
      <v>503</v>
    </oc>
    <nc r="A1329">
      <v>505</v>
    </nc>
  </rcc>
  <rcc rId="8802" sId="1">
    <oc r="A1330">
      <v>504</v>
    </oc>
    <nc r="A1330">
      <v>506</v>
    </nc>
  </rcc>
  <rcc rId="8803" sId="1">
    <oc r="A1331">
      <v>505</v>
    </oc>
    <nc r="A1331">
      <v>507</v>
    </nc>
  </rcc>
  <rcc rId="8804" sId="1">
    <oc r="A1332">
      <v>506</v>
    </oc>
    <nc r="A1332">
      <v>508</v>
    </nc>
  </rcc>
  <rcc rId="8805" sId="1">
    <oc r="A1333">
      <v>507</v>
    </oc>
    <nc r="A1333">
      <v>509</v>
    </nc>
  </rcc>
  <rcc rId="8806" sId="1">
    <oc r="A1334">
      <v>508</v>
    </oc>
    <nc r="A1334">
      <v>510</v>
    </nc>
  </rcc>
  <rcc rId="8807" sId="1">
    <oc r="A1335">
      <v>509</v>
    </oc>
    <nc r="A1335">
      <v>511</v>
    </nc>
  </rcc>
  <rcc rId="8808" sId="1">
    <oc r="A1336">
      <v>510</v>
    </oc>
    <nc r="A1336">
      <v>512</v>
    </nc>
  </rcc>
  <rcc rId="8809" sId="1">
    <oc r="A1337">
      <v>511</v>
    </oc>
    <nc r="A1337">
      <v>513</v>
    </nc>
  </rcc>
  <rcc rId="8810" sId="1">
    <oc r="A1338">
      <v>512</v>
    </oc>
    <nc r="A1338">
      <v>514</v>
    </nc>
  </rcc>
  <rcc rId="8811" sId="1">
    <oc r="A1339">
      <v>513</v>
    </oc>
    <nc r="A1339">
      <v>515</v>
    </nc>
  </rcc>
  <rcc rId="8812" sId="1">
    <oc r="A1340">
      <v>514</v>
    </oc>
    <nc r="A1340">
      <v>516</v>
    </nc>
  </rcc>
  <rcc rId="8813" sId="1">
    <oc r="A1341">
      <v>515</v>
    </oc>
    <nc r="A1341">
      <v>517</v>
    </nc>
  </rcc>
  <rcc rId="8814" sId="1">
    <oc r="A1342">
      <v>516</v>
    </oc>
    <nc r="A1342">
      <v>518</v>
    </nc>
  </rcc>
  <rcc rId="8815" sId="1">
    <oc r="A1343">
      <v>517</v>
    </oc>
    <nc r="A1343">
      <v>519</v>
    </nc>
  </rcc>
  <rcc rId="8816" sId="1">
    <oc r="A1344">
      <v>518</v>
    </oc>
    <nc r="A1344">
      <v>520</v>
    </nc>
  </rcc>
  <rcc rId="8817" sId="1">
    <oc r="A1345">
      <v>519</v>
    </oc>
    <nc r="A1345">
      <v>521</v>
    </nc>
  </rcc>
  <rcc rId="8818" sId="1">
    <oc r="A1346">
      <v>520</v>
    </oc>
    <nc r="A1346">
      <v>522</v>
    </nc>
  </rcc>
  <rcc rId="8819" sId="1">
    <oc r="A1347">
      <v>521</v>
    </oc>
    <nc r="A1347">
      <v>523</v>
    </nc>
  </rcc>
  <rcc rId="8820" sId="1">
    <oc r="A1348">
      <v>522</v>
    </oc>
    <nc r="A1348">
      <v>524</v>
    </nc>
  </rcc>
  <rcc rId="8821" sId="1">
    <oc r="A1351">
      <v>523</v>
    </oc>
    <nc r="A1351">
      <v>525</v>
    </nc>
  </rcc>
  <rcc rId="8822" sId="1">
    <oc r="A1352">
      <v>524</v>
    </oc>
    <nc r="A1352">
      <v>526</v>
    </nc>
  </rcc>
  <rcc rId="8823" sId="1">
    <oc r="A1353">
      <v>525</v>
    </oc>
    <nc r="A1353">
      <v>527</v>
    </nc>
  </rcc>
  <rcc rId="8824" sId="1">
    <oc r="A1354">
      <v>526</v>
    </oc>
    <nc r="A1354">
      <v>528</v>
    </nc>
  </rcc>
  <rcc rId="8825" sId="1">
    <oc r="A1355">
      <v>527</v>
    </oc>
    <nc r="A1355">
      <v>529</v>
    </nc>
  </rcc>
  <rcc rId="8826" sId="1">
    <oc r="A1356">
      <v>528</v>
    </oc>
    <nc r="A1356">
      <v>530</v>
    </nc>
  </rcc>
  <rcc rId="8827" sId="1">
    <oc r="A1357">
      <v>529</v>
    </oc>
    <nc r="A1357">
      <v>531</v>
    </nc>
  </rcc>
  <rcc rId="8828" sId="1">
    <oc r="A1358">
      <v>530</v>
    </oc>
    <nc r="A1358">
      <v>532</v>
    </nc>
  </rcc>
  <rcc rId="8829" sId="1">
    <oc r="A1359">
      <v>531</v>
    </oc>
    <nc r="A1359">
      <v>533</v>
    </nc>
  </rcc>
  <rcc rId="8830" sId="1">
    <oc r="A1360">
      <v>532</v>
    </oc>
    <nc r="A1360">
      <v>534</v>
    </nc>
  </rcc>
  <rcc rId="8831" sId="1">
    <oc r="A1361">
      <v>533</v>
    </oc>
    <nc r="A1361">
      <v>535</v>
    </nc>
  </rcc>
  <rcc rId="8832" sId="1">
    <oc r="A1362">
      <v>534</v>
    </oc>
    <nc r="A1362">
      <v>536</v>
    </nc>
  </rcc>
  <rcc rId="8833" sId="1">
    <oc r="A1363">
      <v>535</v>
    </oc>
    <nc r="A1363">
      <v>537</v>
    </nc>
  </rcc>
  <rcc rId="8834" sId="1">
    <oc r="A1364">
      <v>536</v>
    </oc>
    <nc r="A1364">
      <v>538</v>
    </nc>
  </rcc>
  <rcc rId="8835" sId="1">
    <oc r="A1365">
      <v>537</v>
    </oc>
    <nc r="A1365">
      <v>539</v>
    </nc>
  </rcc>
  <rcc rId="8836" sId="1">
    <oc r="A1371">
      <v>538</v>
    </oc>
    <nc r="A1371">
      <v>540</v>
    </nc>
  </rcc>
  <rcc rId="8837" sId="1">
    <oc r="A1370">
      <v>539</v>
    </oc>
    <nc r="A1370">
      <v>541</v>
    </nc>
  </rcc>
  <rcc rId="8838" sId="1">
    <oc r="A1366">
      <v>540</v>
    </oc>
    <nc r="A1366">
      <v>542</v>
    </nc>
  </rcc>
  <rcc rId="8839" sId="1">
    <oc r="A1367">
      <v>541</v>
    </oc>
    <nc r="A1367">
      <v>543</v>
    </nc>
  </rcc>
  <rcc rId="8840" sId="1">
    <oc r="A1368">
      <v>542</v>
    </oc>
    <nc r="A1368">
      <v>544</v>
    </nc>
  </rcc>
  <rcc rId="8841" sId="1">
    <oc r="A1369">
      <v>543</v>
    </oc>
    <nc r="A1369">
      <v>545</v>
    </nc>
  </rcc>
  <rcc rId="8842" sId="1">
    <oc r="A1372">
      <v>544</v>
    </oc>
    <nc r="A1372">
      <v>546</v>
    </nc>
  </rcc>
  <rcc rId="8843" sId="1">
    <oc r="A1373">
      <v>545</v>
    </oc>
    <nc r="A1373">
      <v>547</v>
    </nc>
  </rcc>
  <rcc rId="8844" sId="1">
    <oc r="A1374">
      <v>546</v>
    </oc>
    <nc r="A1374">
      <v>548</v>
    </nc>
  </rcc>
  <rcc rId="8845" sId="1">
    <oc r="A1377">
      <v>547</v>
    </oc>
    <nc r="A1377">
      <v>549</v>
    </nc>
  </rcc>
  <rcc rId="8846" sId="1">
    <oc r="A1378">
      <v>548</v>
    </oc>
    <nc r="A1378">
      <v>550</v>
    </nc>
  </rcc>
  <rcc rId="8847" sId="1">
    <oc r="A1379">
      <v>549</v>
    </oc>
    <nc r="A1379">
      <v>551</v>
    </nc>
  </rcc>
  <rcc rId="8848" sId="1">
    <oc r="A1380">
      <v>550</v>
    </oc>
    <nc r="A1380">
      <v>552</v>
    </nc>
  </rcc>
  <rcc rId="8849" sId="1">
    <oc r="A1381">
      <v>551</v>
    </oc>
    <nc r="A1381">
      <v>553</v>
    </nc>
  </rcc>
  <rcc rId="8850" sId="1">
    <oc r="A1382">
      <v>552</v>
    </oc>
    <nc r="A1382">
      <v>554</v>
    </nc>
  </rcc>
  <rcc rId="8851" sId="1">
    <oc r="A1383">
      <v>553</v>
    </oc>
    <nc r="A1383">
      <v>555</v>
    </nc>
  </rcc>
  <rcc rId="8852" sId="1">
    <oc r="A1384">
      <v>554</v>
    </oc>
    <nc r="A1384">
      <v>556</v>
    </nc>
  </rcc>
  <rcc rId="8853" sId="1">
    <oc r="A1385">
      <v>555</v>
    </oc>
    <nc r="A1385">
      <v>557</v>
    </nc>
  </rcc>
  <rcc rId="8854" sId="1">
    <oc r="A1386">
      <v>556</v>
    </oc>
    <nc r="A1386">
      <v>558</v>
    </nc>
  </rcc>
  <rcc rId="8855" sId="1">
    <oc r="A1387">
      <v>557</v>
    </oc>
    <nc r="A1387">
      <v>559</v>
    </nc>
  </rcc>
  <rcc rId="8856" sId="1">
    <oc r="A1388">
      <v>558</v>
    </oc>
    <nc r="A1388">
      <v>560</v>
    </nc>
  </rcc>
  <rcc rId="8857" sId="1">
    <oc r="A1389">
      <v>559</v>
    </oc>
    <nc r="A1389">
      <v>561</v>
    </nc>
  </rcc>
  <rcc rId="8858" sId="1">
    <oc r="A1390">
      <v>560</v>
    </oc>
    <nc r="A1390">
      <v>562</v>
    </nc>
  </rcc>
  <rcc rId="8859" sId="1">
    <oc r="A1391">
      <v>561</v>
    </oc>
    <nc r="A1391">
      <v>563</v>
    </nc>
  </rcc>
  <rcc rId="8860" sId="1">
    <oc r="A1392">
      <v>562</v>
    </oc>
    <nc r="A1392">
      <v>564</v>
    </nc>
  </rcc>
  <rcc rId="8861" sId="1">
    <oc r="A1393">
      <v>563</v>
    </oc>
    <nc r="A1393">
      <v>565</v>
    </nc>
  </rcc>
  <rcc rId="8862" sId="1">
    <oc r="A1394">
      <v>564</v>
    </oc>
    <nc r="A1394">
      <v>566</v>
    </nc>
  </rcc>
  <rcc rId="8863" sId="1">
    <oc r="A1395">
      <v>565</v>
    </oc>
    <nc r="A1395">
      <v>567</v>
    </nc>
  </rcc>
  <rcc rId="8864" sId="1">
    <oc r="A1396">
      <v>566</v>
    </oc>
    <nc r="A1396">
      <v>568</v>
    </nc>
  </rcc>
  <rcc rId="8865" sId="1">
    <oc r="A1397">
      <v>567</v>
    </oc>
    <nc r="A1397">
      <v>569</v>
    </nc>
  </rcc>
  <rcc rId="8866" sId="1">
    <oc r="A1398">
      <v>568</v>
    </oc>
    <nc r="A1398">
      <v>570</v>
    </nc>
  </rcc>
  <rcc rId="8867" sId="1">
    <oc r="A1399">
      <v>569</v>
    </oc>
    <nc r="A1399">
      <v>571</v>
    </nc>
  </rcc>
  <rcc rId="8868" sId="1">
    <oc r="A1400">
      <v>570</v>
    </oc>
    <nc r="A1400">
      <v>572</v>
    </nc>
  </rcc>
  <rcc rId="8869" sId="1">
    <oc r="A1401">
      <v>571</v>
    </oc>
    <nc r="A1401">
      <v>573</v>
    </nc>
  </rcc>
  <rcc rId="8870" sId="1">
    <oc r="A1402">
      <v>572</v>
    </oc>
    <nc r="A1402">
      <v>574</v>
    </nc>
  </rcc>
  <rcc rId="8871" sId="1">
    <oc r="A1403">
      <v>573</v>
    </oc>
    <nc r="A1403">
      <v>575</v>
    </nc>
  </rcc>
  <rcc rId="8872" sId="1">
    <oc r="A1404">
      <v>574</v>
    </oc>
    <nc r="A1404">
      <v>576</v>
    </nc>
  </rcc>
  <rcc rId="8873" sId="1">
    <oc r="A1405">
      <v>575</v>
    </oc>
    <nc r="A1405">
      <v>577</v>
    </nc>
  </rcc>
  <rcc rId="8874" sId="1">
    <oc r="A1406">
      <v>576</v>
    </oc>
    <nc r="A1406">
      <v>578</v>
    </nc>
  </rcc>
  <rcc rId="8875" sId="1">
    <oc r="A1407">
      <v>577</v>
    </oc>
    <nc r="A1407">
      <v>579</v>
    </nc>
  </rcc>
  <rcc rId="8876" sId="1">
    <oc r="A1408">
      <v>578</v>
    </oc>
    <nc r="A1408">
      <v>580</v>
    </nc>
  </rcc>
  <rcc rId="8877" sId="1">
    <oc r="A1409">
      <v>579</v>
    </oc>
    <nc r="A1409">
      <v>581</v>
    </nc>
  </rcc>
  <rcc rId="8878" sId="1">
    <oc r="A1410">
      <v>580</v>
    </oc>
    <nc r="A1410">
      <v>582</v>
    </nc>
  </rcc>
  <rcc rId="8879" sId="1">
    <oc r="A1411">
      <v>581</v>
    </oc>
    <nc r="A1411">
      <v>583</v>
    </nc>
  </rcc>
  <rcc rId="8880" sId="1">
    <oc r="A1412">
      <v>582</v>
    </oc>
    <nc r="A1412">
      <v>584</v>
    </nc>
  </rcc>
  <rcc rId="8881" sId="1">
    <oc r="A1413">
      <v>583</v>
    </oc>
    <nc r="A1413">
      <v>585</v>
    </nc>
  </rcc>
  <rcc rId="8882" sId="1">
    <oc r="A1414">
      <v>584</v>
    </oc>
    <nc r="A1414">
      <v>586</v>
    </nc>
  </rcc>
  <rcc rId="8883" sId="1">
    <oc r="A1415">
      <v>585</v>
    </oc>
    <nc r="A1415">
      <v>587</v>
    </nc>
  </rcc>
  <rcc rId="8884" sId="1">
    <oc r="A1416">
      <v>586</v>
    </oc>
    <nc r="A1416">
      <v>588</v>
    </nc>
  </rcc>
  <rcc rId="8885" sId="1">
    <oc r="A1417">
      <v>587</v>
    </oc>
    <nc r="A1417">
      <v>589</v>
    </nc>
  </rcc>
  <rcc rId="8886" sId="1">
    <oc r="A1418">
      <v>588</v>
    </oc>
    <nc r="A1418">
      <v>590</v>
    </nc>
  </rcc>
  <rcc rId="8887" sId="1">
    <oc r="A1419">
      <v>589</v>
    </oc>
    <nc r="A1419">
      <v>591</v>
    </nc>
  </rcc>
  <rcc rId="8888" sId="1">
    <oc r="A1420">
      <v>590</v>
    </oc>
    <nc r="A1420">
      <v>592</v>
    </nc>
  </rcc>
  <rcc rId="8889" sId="1">
    <oc r="A1421">
      <v>591</v>
    </oc>
    <nc r="A1421">
      <v>593</v>
    </nc>
  </rcc>
  <rcc rId="8890" sId="1">
    <oc r="A1422">
      <v>592</v>
    </oc>
    <nc r="A1422">
      <v>594</v>
    </nc>
  </rcc>
  <rcc rId="8891" sId="1">
    <oc r="A1423">
      <v>593</v>
    </oc>
    <nc r="A1423">
      <v>595</v>
    </nc>
  </rcc>
  <rcc rId="8892" sId="1">
    <oc r="A1424">
      <v>594</v>
    </oc>
    <nc r="A1424">
      <v>596</v>
    </nc>
  </rcc>
  <rcc rId="8893" sId="1">
    <oc r="A1425">
      <v>595</v>
    </oc>
    <nc r="A1425">
      <v>597</v>
    </nc>
  </rcc>
  <rcc rId="8894" sId="1">
    <oc r="A1426">
      <v>596</v>
    </oc>
    <nc r="A1426">
      <v>598</v>
    </nc>
  </rcc>
  <rcc rId="8895" sId="1">
    <oc r="A1427">
      <v>597</v>
    </oc>
    <nc r="A1427">
      <v>599</v>
    </nc>
  </rcc>
  <rcc rId="8896" sId="1">
    <oc r="A1428">
      <v>598</v>
    </oc>
    <nc r="A1428">
      <v>600</v>
    </nc>
  </rcc>
  <rcc rId="8897" sId="1">
    <oc r="A1429">
      <v>599</v>
    </oc>
    <nc r="A1429">
      <v>601</v>
    </nc>
  </rcc>
  <rcc rId="8898" sId="1">
    <oc r="A1430">
      <v>600</v>
    </oc>
    <nc r="A1430">
      <v>602</v>
    </nc>
  </rcc>
  <rcc rId="8899" sId="1">
    <oc r="A1431">
      <v>601</v>
    </oc>
    <nc r="A1431">
      <v>603</v>
    </nc>
  </rcc>
  <rcc rId="8900" sId="1">
    <oc r="A1432">
      <v>602</v>
    </oc>
    <nc r="A1432">
      <v>604</v>
    </nc>
  </rcc>
  <rcc rId="8901" sId="1">
    <oc r="A1433">
      <v>603</v>
    </oc>
    <nc r="A1433">
      <v>605</v>
    </nc>
  </rcc>
  <rcc rId="8902" sId="1">
    <oc r="A1434">
      <v>604</v>
    </oc>
    <nc r="A1434">
      <v>606</v>
    </nc>
  </rcc>
  <rcc rId="8903" sId="1">
    <oc r="A1435">
      <v>605</v>
    </oc>
    <nc r="A1435">
      <v>607</v>
    </nc>
  </rcc>
  <rcc rId="8904" sId="1">
    <oc r="A1436">
      <v>606</v>
    </oc>
    <nc r="A1436">
      <v>608</v>
    </nc>
  </rcc>
  <rcc rId="8905" sId="1">
    <oc r="A1437">
      <v>607</v>
    </oc>
    <nc r="A1437">
      <v>609</v>
    </nc>
  </rcc>
  <rcc rId="8906" sId="1">
    <oc r="A1438">
      <v>608</v>
    </oc>
    <nc r="A1438">
      <v>610</v>
    </nc>
  </rcc>
  <rcc rId="8907" sId="1">
    <oc r="A1439">
      <v>609</v>
    </oc>
    <nc r="A1439">
      <v>611</v>
    </nc>
  </rcc>
  <rcc rId="8908" sId="1">
    <oc r="A1440">
      <v>610</v>
    </oc>
    <nc r="A1440">
      <v>612</v>
    </nc>
  </rcc>
  <rcc rId="8909" sId="1">
    <oc r="A1441">
      <v>611</v>
    </oc>
    <nc r="A1441">
      <v>613</v>
    </nc>
  </rcc>
  <rcc rId="8910" sId="1">
    <oc r="A1442">
      <v>612</v>
    </oc>
    <nc r="A1442">
      <v>614</v>
    </nc>
  </rcc>
  <rcc rId="8911" sId="1">
    <oc r="A1443">
      <v>613</v>
    </oc>
    <nc r="A1443">
      <v>615</v>
    </nc>
  </rcc>
  <rcc rId="8912" sId="1">
    <oc r="A1446">
      <v>614</v>
    </oc>
    <nc r="A1446">
      <v>616</v>
    </nc>
  </rcc>
  <rcc rId="8913" sId="1">
    <oc r="A1447">
      <v>615</v>
    </oc>
    <nc r="A1447">
      <v>617</v>
    </nc>
  </rcc>
  <rcc rId="8914" sId="1">
    <oc r="A1448">
      <v>616</v>
    </oc>
    <nc r="A1448">
      <v>618</v>
    </nc>
  </rcc>
  <rcc rId="8915" sId="1">
    <oc r="A1449">
      <v>617</v>
    </oc>
    <nc r="A1449">
      <v>619</v>
    </nc>
  </rcc>
  <rcc rId="8916" sId="1">
    <oc r="A1450">
      <v>618</v>
    </oc>
    <nc r="A1450">
      <v>620</v>
    </nc>
  </rcc>
  <rcc rId="8917" sId="1">
    <oc r="A1451">
      <v>619</v>
    </oc>
    <nc r="A1451">
      <v>621</v>
    </nc>
  </rcc>
  <rcc rId="8918" sId="1">
    <oc r="A1452">
      <v>620</v>
    </oc>
    <nc r="A1452">
      <v>622</v>
    </nc>
  </rcc>
  <rcc rId="8919" sId="1">
    <oc r="A1453">
      <v>621</v>
    </oc>
    <nc r="A1453">
      <v>623</v>
    </nc>
  </rcc>
  <rcc rId="8920" sId="1">
    <oc r="A1454">
      <v>622</v>
    </oc>
    <nc r="A1454">
      <v>624</v>
    </nc>
  </rcc>
  <rcc rId="8921" sId="1">
    <oc r="A1455">
      <v>623</v>
    </oc>
    <nc r="A1455">
      <v>625</v>
    </nc>
  </rcc>
  <rcc rId="8922" sId="1">
    <oc r="A1458">
      <v>625</v>
    </oc>
    <nc r="A1458">
      <v>626</v>
    </nc>
  </rcc>
  <rcc rId="8923" sId="1">
    <oc r="A1459">
      <v>626</v>
    </oc>
    <nc r="A1459">
      <v>627</v>
    </nc>
  </rcc>
  <rcc rId="8924" sId="1">
    <oc r="A1460">
      <v>629</v>
    </oc>
    <nc r="A1460">
      <v>628</v>
    </nc>
  </rcc>
  <rcc rId="8925" sId="1">
    <oc r="A1461">
      <v>630</v>
    </oc>
    <nc r="A1461">
      <v>629</v>
    </nc>
  </rcc>
  <rcc rId="8926" sId="1">
    <oc r="A1462">
      <v>631</v>
    </oc>
    <nc r="A1462">
      <v>630</v>
    </nc>
  </rcc>
  <rcc rId="8927" sId="1">
    <oc r="A1463">
      <v>632</v>
    </oc>
    <nc r="A1463">
      <v>631</v>
    </nc>
  </rcc>
  <rcc rId="8928" sId="1">
    <oc r="A1464">
      <v>633</v>
    </oc>
    <nc r="A1464">
      <v>632</v>
    </nc>
  </rcc>
  <rcc rId="8929" sId="1">
    <oc r="A1465">
      <v>634</v>
    </oc>
    <nc r="A1465">
      <v>633</v>
    </nc>
  </rcc>
  <rcc rId="8930" sId="1">
    <oc r="A1466">
      <v>636</v>
    </oc>
    <nc r="A1466">
      <v>634</v>
    </nc>
  </rcc>
  <rcc rId="8931" sId="1">
    <oc r="A1467">
      <v>637</v>
    </oc>
    <nc r="A1467">
      <v>635</v>
    </nc>
  </rcc>
  <rcc rId="8932" sId="1">
    <oc r="A1468">
      <v>638</v>
    </oc>
    <nc r="A1468">
      <v>636</v>
    </nc>
  </rcc>
  <rcc rId="8933" sId="1">
    <oc r="A1469">
      <v>639</v>
    </oc>
    <nc r="A1469">
      <v>637</v>
    </nc>
  </rcc>
  <rcc rId="8934" sId="1">
    <oc r="A1470">
      <v>640</v>
    </oc>
    <nc r="A1470">
      <v>638</v>
    </nc>
  </rcc>
  <rcc rId="8935" sId="1">
    <oc r="A1471">
      <v>641</v>
    </oc>
    <nc r="A1471">
      <v>639</v>
    </nc>
  </rcc>
  <rcc rId="8936" sId="1">
    <oc r="A1472">
      <v>642</v>
    </oc>
    <nc r="A1472">
      <v>640</v>
    </nc>
  </rcc>
  <rcc rId="8937" sId="1">
    <oc r="A1473">
      <v>643</v>
    </oc>
    <nc r="A1473">
      <v>641</v>
    </nc>
  </rcc>
  <rcc rId="8938" sId="1">
    <oc r="A1474">
      <v>644</v>
    </oc>
    <nc r="A1474">
      <v>642</v>
    </nc>
  </rcc>
  <rcc rId="8939" sId="1">
    <oc r="A1475">
      <v>646</v>
    </oc>
    <nc r="A1475">
      <v>643</v>
    </nc>
  </rcc>
  <rcc rId="8940" sId="1">
    <oc r="A1476">
      <v>647</v>
    </oc>
    <nc r="A1476">
      <v>644</v>
    </nc>
  </rcc>
  <rcc rId="8941" sId="1">
    <oc r="A1477">
      <v>648</v>
    </oc>
    <nc r="A1477">
      <v>645</v>
    </nc>
  </rcc>
  <rcc rId="8942" sId="1">
    <oc r="A1478">
      <v>649</v>
    </oc>
    <nc r="A1478">
      <v>646</v>
    </nc>
  </rcc>
  <rcc rId="8943" sId="1">
    <oc r="A1479">
      <v>650</v>
    </oc>
    <nc r="A1479">
      <v>647</v>
    </nc>
  </rcc>
  <rcc rId="8944" sId="1">
    <oc r="A1480">
      <v>651</v>
    </oc>
    <nc r="A1480">
      <v>648</v>
    </nc>
  </rcc>
  <rcc rId="8945" sId="1">
    <oc r="A1481">
      <v>654</v>
    </oc>
    <nc r="A1481">
      <v>649</v>
    </nc>
  </rcc>
  <rcc rId="8946" sId="1">
    <oc r="A1482">
      <v>655</v>
    </oc>
    <nc r="A1482">
      <v>650</v>
    </nc>
  </rcc>
  <rcc rId="8947" sId="1">
    <oc r="A1483">
      <v>656</v>
    </oc>
    <nc r="A1483">
      <v>651</v>
    </nc>
  </rcc>
  <rcc rId="8948" sId="1">
    <oc r="A1484">
      <v>657</v>
    </oc>
    <nc r="A1484">
      <v>652</v>
    </nc>
  </rcc>
  <rcc rId="8949" sId="1">
    <oc r="A1485">
      <v>658</v>
    </oc>
    <nc r="A1485">
      <v>653</v>
    </nc>
  </rcc>
  <rcc rId="8950" sId="1">
    <oc r="A1486">
      <v>659</v>
    </oc>
    <nc r="A1486">
      <v>654</v>
    </nc>
  </rcc>
  <rcc rId="8951" sId="1">
    <oc r="A1487">
      <v>660</v>
    </oc>
    <nc r="A1487">
      <v>655</v>
    </nc>
  </rcc>
  <rcc rId="8952" sId="1">
    <oc r="A1488">
      <v>661</v>
    </oc>
    <nc r="A1488">
      <v>656</v>
    </nc>
  </rcc>
  <rcc rId="8953" sId="1">
    <oc r="A1489">
      <v>662</v>
    </oc>
    <nc r="A1489">
      <v>657</v>
    </nc>
  </rcc>
  <rcc rId="8954" sId="1">
    <oc r="A1490">
      <v>665</v>
    </oc>
    <nc r="A1490">
      <v>658</v>
    </nc>
  </rcc>
  <rcc rId="8955" sId="1">
    <oc r="A1491">
      <v>666</v>
    </oc>
    <nc r="A1491">
      <v>659</v>
    </nc>
  </rcc>
  <rcc rId="8956" sId="1">
    <oc r="A1492">
      <v>667</v>
    </oc>
    <nc r="A1492">
      <v>660</v>
    </nc>
  </rcc>
  <rcc rId="8957" sId="1">
    <oc r="A1493">
      <v>668</v>
    </oc>
    <nc r="A1493">
      <v>661</v>
    </nc>
  </rcc>
  <rcc rId="8958" sId="1">
    <oc r="A1494">
      <v>669</v>
    </oc>
    <nc r="A1494">
      <v>662</v>
    </nc>
  </rcc>
  <rcc rId="8959" sId="1">
    <oc r="A1495">
      <v>670</v>
    </oc>
    <nc r="A1495">
      <v>663</v>
    </nc>
  </rcc>
  <rcc rId="8960" sId="1">
    <oc r="A1496">
      <v>671</v>
    </oc>
    <nc r="A1496">
      <v>664</v>
    </nc>
  </rcc>
  <rcc rId="8961" sId="1">
    <oc r="A1497">
      <v>672</v>
    </oc>
    <nc r="A1497">
      <v>665</v>
    </nc>
  </rcc>
  <rcc rId="8962" sId="1">
    <oc r="A1498">
      <v>673</v>
    </oc>
    <nc r="A1498">
      <v>666</v>
    </nc>
  </rcc>
  <rcc rId="8963" sId="1">
    <oc r="A1499">
      <v>674</v>
    </oc>
    <nc r="A1499">
      <v>667</v>
    </nc>
  </rcc>
  <rcc rId="8964" sId="1">
    <oc r="A1500">
      <v>675</v>
    </oc>
    <nc r="A1500">
      <v>668</v>
    </nc>
  </rcc>
  <rcc rId="8965" sId="1">
    <oc r="A1501">
      <v>676</v>
    </oc>
    <nc r="A1501">
      <v>669</v>
    </nc>
  </rcc>
  <rcc rId="8966" sId="1">
    <oc r="A1502">
      <v>677</v>
    </oc>
    <nc r="A1502">
      <v>670</v>
    </nc>
  </rcc>
  <rcc rId="8967" sId="1">
    <oc r="A1503">
      <v>678</v>
    </oc>
    <nc r="A1503">
      <v>671</v>
    </nc>
  </rcc>
  <rcc rId="8968" sId="1">
    <oc r="A1504">
      <v>680</v>
    </oc>
    <nc r="A1504">
      <v>672</v>
    </nc>
  </rcc>
  <rcc rId="8969" sId="1">
    <oc r="A1505">
      <v>681</v>
    </oc>
    <nc r="A1505">
      <v>673</v>
    </nc>
  </rcc>
  <rcc rId="8970" sId="1">
    <oc r="A1506">
      <v>682</v>
    </oc>
    <nc r="A1506">
      <v>674</v>
    </nc>
  </rcc>
  <rcc rId="8971" sId="1">
    <oc r="A1507">
      <v>683</v>
    </oc>
    <nc r="A1507">
      <v>675</v>
    </nc>
  </rcc>
  <rcc rId="8972" sId="1">
    <oc r="A1508">
      <v>685</v>
    </oc>
    <nc r="A1508">
      <v>676</v>
    </nc>
  </rcc>
  <rcc rId="8973" sId="1">
    <oc r="A1509">
      <v>686</v>
    </oc>
    <nc r="A1509">
      <v>677</v>
    </nc>
  </rcc>
  <rcc rId="8974" sId="1">
    <oc r="A1510">
      <v>687</v>
    </oc>
    <nc r="A1510">
      <v>678</v>
    </nc>
  </rcc>
  <rcc rId="8975" sId="1">
    <oc r="A1511">
      <v>688</v>
    </oc>
    <nc r="A1511">
      <v>679</v>
    </nc>
  </rcc>
  <rcc rId="8976" sId="1">
    <oc r="A1512">
      <v>689</v>
    </oc>
    <nc r="A1512">
      <v>680</v>
    </nc>
  </rcc>
  <rcc rId="8977" sId="1">
    <oc r="A1513">
      <v>690</v>
    </oc>
    <nc r="A1513">
      <v>681</v>
    </nc>
  </rcc>
  <rcc rId="8978" sId="1">
    <oc r="A1514">
      <v>691</v>
    </oc>
    <nc r="A1514">
      <v>682</v>
    </nc>
  </rcc>
  <rcc rId="8979" sId="1">
    <oc r="A1515">
      <v>692</v>
    </oc>
    <nc r="A1515">
      <v>683</v>
    </nc>
  </rcc>
  <rcc rId="8980" sId="1">
    <oc r="A1516">
      <v>693</v>
    </oc>
    <nc r="A1516">
      <v>684</v>
    </nc>
  </rcc>
  <rcc rId="8981" sId="1">
    <oc r="A1517">
      <v>695</v>
    </oc>
    <nc r="A1517">
      <v>685</v>
    </nc>
  </rcc>
  <rcc rId="8982" sId="1">
    <oc r="A1518">
      <v>696</v>
    </oc>
    <nc r="A1518">
      <v>686</v>
    </nc>
  </rcc>
  <rcc rId="8983" sId="1">
    <oc r="A1519">
      <v>701</v>
    </oc>
    <nc r="A1519">
      <v>687</v>
    </nc>
  </rcc>
  <rcc rId="8984" sId="1">
    <oc r="A1520">
      <v>702</v>
    </oc>
    <nc r="A1520">
      <v>688</v>
    </nc>
  </rcc>
  <rcc rId="8985" sId="1">
    <oc r="A1521">
      <v>739</v>
    </oc>
    <nc r="A1521">
      <v>689</v>
    </nc>
  </rcc>
  <rcc rId="8986" sId="1">
    <oc r="A1522">
      <v>741</v>
    </oc>
    <nc r="A1522">
      <v>690</v>
    </nc>
  </rcc>
  <rcc rId="8987" sId="1" numFmtId="4">
    <oc r="A1525">
      <v>703</v>
    </oc>
    <nc r="A1525">
      <v>691</v>
    </nc>
  </rcc>
  <rcc rId="8988" sId="1" numFmtId="4">
    <oc r="A1526">
      <v>704</v>
    </oc>
    <nc r="A1526">
      <v>692</v>
    </nc>
  </rcc>
  <rcc rId="8989" sId="1" numFmtId="4">
    <oc r="A1527">
      <v>705</v>
    </oc>
    <nc r="A1527">
      <v>693</v>
    </nc>
  </rcc>
  <rcc rId="8990" sId="1" numFmtId="4">
    <oc r="A1528">
      <v>706</v>
    </oc>
    <nc r="A1528">
      <v>694</v>
    </nc>
  </rcc>
  <rcc rId="8991" sId="1" numFmtId="4">
    <oc r="A1529">
      <v>707</v>
    </oc>
    <nc r="A1529">
      <v>695</v>
    </nc>
  </rcc>
  <rcc rId="8992" sId="1" numFmtId="4">
    <oc r="A1530">
      <v>708</v>
    </oc>
    <nc r="A1530">
      <v>696</v>
    </nc>
  </rcc>
  <rcc rId="8993" sId="1" numFmtId="4">
    <oc r="A1531">
      <v>709</v>
    </oc>
    <nc r="A1531">
      <v>697</v>
    </nc>
  </rcc>
  <rcc rId="8994" sId="1" numFmtId="4">
    <oc r="A1532">
      <v>710</v>
    </oc>
    <nc r="A1532">
      <v>698</v>
    </nc>
  </rcc>
  <rcc rId="8995" sId="1" numFmtId="4">
    <oc r="A1533">
      <v>711</v>
    </oc>
    <nc r="A1533">
      <v>699</v>
    </nc>
  </rcc>
  <rcc rId="8996" sId="1" numFmtId="4">
    <oc r="A1534">
      <v>713</v>
    </oc>
    <nc r="A1534">
      <v>700</v>
    </nc>
  </rcc>
  <rcc rId="8997" sId="1" numFmtId="4">
    <oc r="A1535">
      <v>714</v>
    </oc>
    <nc r="A1535">
      <v>701</v>
    </nc>
  </rcc>
  <rcc rId="8998" sId="1" numFmtId="4">
    <oc r="A1536">
      <v>715</v>
    </oc>
    <nc r="A1536">
      <v>702</v>
    </nc>
  </rcc>
  <rcc rId="8999" sId="1" numFmtId="4">
    <oc r="A1537">
      <v>716</v>
    </oc>
    <nc r="A1537">
      <v>703</v>
    </nc>
  </rcc>
  <rcc rId="9000" sId="1" numFmtId="4">
    <oc r="A1538">
      <v>717</v>
    </oc>
    <nc r="A1538">
      <v>704</v>
    </nc>
  </rcc>
  <rcc rId="9001" sId="1" numFmtId="4">
    <oc r="A1539">
      <v>718</v>
    </oc>
    <nc r="A1539">
      <v>705</v>
    </nc>
  </rcc>
  <rcc rId="9002" sId="1" numFmtId="4">
    <oc r="A1540">
      <v>719</v>
    </oc>
    <nc r="A1540">
      <v>706</v>
    </nc>
  </rcc>
  <rcc rId="9003" sId="1" numFmtId="4">
    <oc r="A1541">
      <v>720</v>
    </oc>
    <nc r="A1541">
      <v>707</v>
    </nc>
  </rcc>
  <rcc rId="9004" sId="1" numFmtId="4">
    <oc r="A1542">
      <v>721</v>
    </oc>
    <nc r="A1542">
      <v>708</v>
    </nc>
  </rcc>
  <rcc rId="9005" sId="1" numFmtId="4">
    <oc r="A1543">
      <v>722</v>
    </oc>
    <nc r="A1543">
      <v>709</v>
    </nc>
  </rcc>
  <rcc rId="9006" sId="1" numFmtId="4">
    <oc r="A1544">
      <v>723</v>
    </oc>
    <nc r="A1544">
      <v>710</v>
    </nc>
  </rcc>
  <rcc rId="9007" sId="1" numFmtId="4">
    <oc r="A1545">
      <v>724</v>
    </oc>
    <nc r="A1545">
      <v>711</v>
    </nc>
  </rcc>
  <rcc rId="9008" sId="1" numFmtId="4">
    <oc r="A1546">
      <v>725</v>
    </oc>
    <nc r="A1546">
      <v>712</v>
    </nc>
  </rcc>
  <rcc rId="9009" sId="1" numFmtId="4">
    <oc r="A1547">
      <v>726</v>
    </oc>
    <nc r="A1547">
      <v>713</v>
    </nc>
  </rcc>
  <rcc rId="9010" sId="1" numFmtId="4">
    <oc r="A1548">
      <v>727</v>
    </oc>
    <nc r="A1548">
      <v>714</v>
    </nc>
  </rcc>
  <rcc rId="9011" sId="1" numFmtId="4">
    <oc r="A1549">
      <v>728</v>
    </oc>
    <nc r="A1549">
      <v>715</v>
    </nc>
  </rcc>
  <rcc rId="9012" sId="1" numFmtId="4">
    <oc r="A1550">
      <v>729</v>
    </oc>
    <nc r="A1550">
      <v>716</v>
    </nc>
  </rcc>
</revisions>
</file>

<file path=xl/revisions/revisionLog2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13" sId="1">
    <oc r="A2017">
      <v>428</v>
    </oc>
    <nc r="A2017">
      <v>427</v>
    </nc>
  </rcc>
  <rcc rId="9014" sId="1">
    <oc r="A2018">
      <v>429</v>
    </oc>
    <nc r="A2018">
      <v>428</v>
    </nc>
  </rcc>
  <rcc rId="9015" sId="1">
    <oc r="A2019">
      <v>434</v>
    </oc>
    <nc r="A2019">
      <v>429</v>
    </nc>
  </rcc>
  <rcc rId="9016" sId="1">
    <oc r="A2020">
      <v>435</v>
    </oc>
    <nc r="A2020">
      <v>430</v>
    </nc>
  </rcc>
  <rcc rId="9017" sId="1">
    <oc r="A2021">
      <v>436</v>
    </oc>
    <nc r="A2021">
      <v>431</v>
    </nc>
  </rcc>
  <rcc rId="9018" sId="1">
    <oc r="A2022">
      <v>437</v>
    </oc>
    <nc r="A2022">
      <v>432</v>
    </nc>
  </rcc>
  <rcc rId="9019" sId="1">
    <oc r="A2023">
      <v>438</v>
    </oc>
    <nc r="A2023">
      <v>433</v>
    </nc>
  </rcc>
  <rcc rId="9020" sId="1">
    <oc r="A2024">
      <v>439</v>
    </oc>
    <nc r="A2024">
      <v>434</v>
    </nc>
  </rcc>
  <rcc rId="9021" sId="1">
    <oc r="A2025">
      <v>440</v>
    </oc>
    <nc r="A2025">
      <v>435</v>
    </nc>
  </rcc>
  <rcc rId="9022" sId="1">
    <oc r="A2026">
      <v>442</v>
    </oc>
    <nc r="A2026">
      <v>436</v>
    </nc>
  </rcc>
  <rcc rId="9023" sId="1">
    <oc r="A2027">
      <v>443</v>
    </oc>
    <nc r="A2027">
      <v>437</v>
    </nc>
  </rcc>
  <rcc rId="9024" sId="1">
    <oc r="A2028">
      <v>446</v>
    </oc>
    <nc r="A2028">
      <v>438</v>
    </nc>
  </rcc>
  <rcc rId="9025" sId="1">
    <oc r="A2029">
      <v>447</v>
    </oc>
    <nc r="A2029">
      <v>439</v>
    </nc>
  </rcc>
  <rcc rId="9026" sId="1">
    <oc r="A2030">
      <v>448</v>
    </oc>
    <nc r="A2030">
      <v>440</v>
    </nc>
  </rcc>
  <rcc rId="9027" sId="1">
    <oc r="A2031">
      <v>449</v>
    </oc>
    <nc r="A2031">
      <v>441</v>
    </nc>
  </rcc>
  <rcc rId="9028" sId="1">
    <oc r="A2032">
      <v>450</v>
    </oc>
    <nc r="A2032">
      <v>442</v>
    </nc>
  </rcc>
  <rcc rId="9029" sId="1">
    <oc r="A2033">
      <v>451</v>
    </oc>
    <nc r="A2033">
      <v>443</v>
    </nc>
  </rcc>
  <rcc rId="9030" sId="1">
    <oc r="A2034">
      <v>455</v>
    </oc>
    <nc r="A2034">
      <v>444</v>
    </nc>
  </rcc>
  <rcc rId="9031" sId="1">
    <oc r="A2035">
      <v>456</v>
    </oc>
    <nc r="A2035">
      <v>445</v>
    </nc>
  </rcc>
  <rcc rId="9032" sId="1">
    <oc r="A2036">
      <v>457</v>
    </oc>
    <nc r="A2036">
      <v>446</v>
    </nc>
  </rcc>
  <rcc rId="9033" sId="1">
    <oc r="A2037">
      <v>458</v>
    </oc>
    <nc r="A2037">
      <v>447</v>
    </nc>
  </rcc>
  <rcc rId="9034" sId="1">
    <oc r="A2038">
      <v>459</v>
    </oc>
    <nc r="A2038">
      <v>448</v>
    </nc>
  </rcc>
  <rcc rId="9035" sId="1">
    <oc r="A2039">
      <v>460</v>
    </oc>
    <nc r="A2039">
      <v>449</v>
    </nc>
  </rcc>
  <rcc rId="9036" sId="1">
    <oc r="A2040">
      <v>463</v>
    </oc>
    <nc r="A2040">
      <v>450</v>
    </nc>
  </rcc>
  <rcc rId="9037" sId="1">
    <oc r="A2041">
      <v>464</v>
    </oc>
    <nc r="A2041">
      <v>451</v>
    </nc>
  </rcc>
  <rcc rId="9038" sId="1">
    <oc r="A2042">
      <v>465</v>
    </oc>
    <nc r="A2042">
      <v>452</v>
    </nc>
  </rcc>
  <rcc rId="9039" sId="1">
    <oc r="A2043">
      <v>466</v>
    </oc>
    <nc r="A2043">
      <v>453</v>
    </nc>
  </rcc>
  <rcc rId="9040" sId="1">
    <oc r="A2044">
      <v>470</v>
    </oc>
    <nc r="A2044">
      <v>454</v>
    </nc>
  </rcc>
  <rcc rId="9041" sId="1">
    <oc r="A2047">
      <v>472</v>
    </oc>
    <nc r="A2047">
      <v>455</v>
    </nc>
  </rcc>
  <rcc rId="9042" sId="1">
    <oc r="A2048">
      <v>473</v>
    </oc>
    <nc r="A2048">
      <v>456</v>
    </nc>
  </rcc>
  <rcc rId="9043" sId="1">
    <oc r="A2049">
      <v>474</v>
    </oc>
    <nc r="A2049">
      <v>457</v>
    </nc>
  </rcc>
  <rcc rId="9044" sId="1">
    <oc r="A2050">
      <v>475</v>
    </oc>
    <nc r="A2050">
      <v>458</v>
    </nc>
  </rcc>
  <rcc rId="9045" sId="1">
    <oc r="A2051">
      <v>476</v>
    </oc>
    <nc r="A2051">
      <v>459</v>
    </nc>
  </rcc>
  <rcc rId="9046" sId="1">
    <oc r="A2052">
      <v>477</v>
    </oc>
    <nc r="A2052">
      <v>460</v>
    </nc>
  </rcc>
  <rcc rId="9047" sId="1">
    <oc r="A2053">
      <v>478</v>
    </oc>
    <nc r="A2053">
      <v>461</v>
    </nc>
  </rcc>
  <rcc rId="9048" sId="1">
    <oc r="A2054">
      <v>479</v>
    </oc>
    <nc r="A2054">
      <v>462</v>
    </nc>
  </rcc>
  <rcc rId="9049" sId="1">
    <oc r="A2055">
      <v>480</v>
    </oc>
    <nc r="A2055">
      <v>463</v>
    </nc>
  </rcc>
  <rcc rId="9050" sId="1">
    <oc r="A2056">
      <v>481</v>
    </oc>
    <nc r="A2056">
      <v>464</v>
    </nc>
  </rcc>
  <rcc rId="9051" sId="1">
    <oc r="A2057">
      <v>482</v>
    </oc>
    <nc r="A2057">
      <v>465</v>
    </nc>
  </rcc>
  <rcc rId="9052" sId="1">
    <oc r="A2058">
      <v>483</v>
    </oc>
    <nc r="A2058">
      <v>466</v>
    </nc>
  </rcc>
  <rcc rId="9053" sId="1">
    <oc r="A2059">
      <v>484</v>
    </oc>
    <nc r="A2059">
      <v>467</v>
    </nc>
  </rcc>
  <rcv guid="{A299C84D-C097-439E-954D-685D90CA46C9}" action="delete"/>
  <rdn rId="0" localSheetId="1" customView="1" name="Z_A299C84D_C097_439E_954D_685D90CA46C9_.wvu.FilterData" hidden="1" oldHidden="1">
    <formula>'2020-2022'!$A$7:$T$2060</formula>
    <oldFormula>'2020-2022'!$A$7:$T$2060</oldFormula>
  </rdn>
  <rdn rId="0" localSheetId="2" customView="1" name="Z_A299C84D_C097_439E_954D_685D90CA46C9_.wvu.FilterData" hidden="1" oldHidden="1">
    <formula>Примечания!$A$2:$G$179</formula>
    <oldFormula>Примечания!$A$2:$G$131</oldFormula>
  </rdn>
  <rcv guid="{A299C84D-C097-439E-954D-685D90CA46C9}" action="add"/>
</revisions>
</file>

<file path=xl/revisions/revisionLog2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56" sId="1">
    <oc r="C775">
      <f>ROUND(SUM(E775+F775+G775+H775+I775+J775+K775+M775+O775+P775+Q775+S775+D775+R775),2)</f>
    </oc>
    <nc r="C775">
      <f>ROUND(SUM(E775+F775+G775+H775+I775+J775+K775+M775+O775+P775+Q775+S775+D775+R775),2)</f>
    </nc>
  </rcc>
  <rcc rId="9057" sId="1">
    <oc r="D775">
      <f>ROUND(SUM(D710:D1522),2)</f>
    </oc>
    <nc r="D775">
      <f>ROUND(SUM(D710:D774),2)</f>
    </nc>
  </rcc>
  <rcc rId="9058" sId="1">
    <oc r="E775">
      <f>ROUND(SUM(E710:E1522),2)</f>
    </oc>
    <nc r="E775">
      <f>ROUND(SUM(E710:E774),2)</f>
    </nc>
  </rcc>
  <rcc rId="9059" sId="1">
    <oc r="F775">
      <f>ROUND(SUM(F710:F1522),2)</f>
    </oc>
    <nc r="F775">
      <f>ROUND(SUM(F710:F774),2)</f>
    </nc>
  </rcc>
  <rcc rId="9060" sId="1">
    <oc r="G775">
      <f>ROUND(SUM(G710:G1522),2)</f>
    </oc>
    <nc r="G775">
      <f>ROUND(SUM(G710:G774),2)</f>
    </nc>
  </rcc>
  <rcc rId="9061" sId="1">
    <oc r="H775">
      <f>ROUND(SUM(H710:H1522),2)</f>
    </oc>
    <nc r="H775">
      <f>ROUND(SUM(H710:H774),2)</f>
    </nc>
  </rcc>
  <rcc rId="9062" sId="1">
    <oc r="I775">
      <f>ROUND(SUM(I710:I1522),2)</f>
    </oc>
    <nc r="I775">
      <f>ROUND(SUM(I710:I774),2)</f>
    </nc>
  </rcc>
  <rcc rId="9063" sId="1">
    <oc r="J775">
      <f>ROUND(SUM(J710:J1522),2)</f>
    </oc>
    <nc r="J775">
      <f>ROUND(SUM(J710:J774),2)</f>
    </nc>
  </rcc>
  <rcc rId="9064" sId="1">
    <oc r="K775">
      <f>ROUND(SUM(K710:K1522),2)</f>
    </oc>
    <nc r="K775">
      <f>ROUND(SUM(K710:K774),2)</f>
    </nc>
  </rcc>
  <rcc rId="9065" sId="1">
    <oc r="L775">
      <f>ROUND(SUM(L710:L1522),2)</f>
    </oc>
    <nc r="L775">
      <f>ROUND(SUM(L710:L774),2)</f>
    </nc>
  </rcc>
  <rcc rId="9066" sId="1">
    <oc r="M775">
      <f>ROUND(SUM(M710:M1522),2)</f>
    </oc>
    <nc r="M775">
      <f>ROUND(SUM(M710:M774),2)</f>
    </nc>
  </rcc>
  <rcc rId="9067" sId="1">
    <oc r="N775">
      <f>ROUND(SUM(N710:N1522),2)</f>
    </oc>
    <nc r="N775">
      <f>ROUND(SUM(N710:N774),2)</f>
    </nc>
  </rcc>
  <rcc rId="9068" sId="1">
    <oc r="O775">
      <f>ROUND(SUM(O710:O1522),2)</f>
    </oc>
    <nc r="O775">
      <f>ROUND(SUM(O710:O774),2)</f>
    </nc>
  </rcc>
  <rcc rId="9069" sId="1">
    <oc r="P775">
      <f>ROUND(SUM(P710:P1522),2)</f>
    </oc>
    <nc r="P775">
      <f>ROUND(SUM(P710:P774),2)</f>
    </nc>
  </rcc>
  <rcc rId="9070" sId="1">
    <oc r="Q775">
      <f>ROUND(SUM(Q710:Q1522),2)</f>
    </oc>
    <nc r="Q775">
      <f>ROUND(SUM(Q710:Q774),2)</f>
    </nc>
  </rcc>
  <rcc rId="9071" sId="1">
    <oc r="R775">
      <f>ROUND(SUM(R710:R1522),2)</f>
    </oc>
    <nc r="R775">
      <f>ROUND(SUM(R710:R774),2)</f>
    </nc>
  </rcc>
  <rcc rId="9072" sId="1">
    <oc r="S775">
      <f>ROUND(SUM(S710:S1522),2)</f>
    </oc>
    <nc r="S775">
      <f>ROUND(SUM(S710:S774),2)</f>
    </nc>
  </rcc>
</revisions>
</file>

<file path=xl/revisions/revisionLog2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D15701A_D80C_4B6F_812F_744E1C63C567_.wvu.Rows" hidden="1" oldHidden="1">
    <formula>'2020-2022'!$11:$594,'2020-2022'!$622:$795,'2020-2022'!$798:$1349,'2020-2022'!$1376:$1551,'2020-2022'!$1554:$1943,'2020-2022'!$1954:$2060</formula>
  </rdn>
  <rdn rId="0" localSheetId="1" customView="1" name="Z_2D15701A_D80C_4B6F_812F_744E1C63C567_.wvu.FilterData" hidden="1" oldHidden="1">
    <formula>'2020-2022'!$A$7:$T$2060</formula>
  </rdn>
  <rdn rId="0" localSheetId="2" customView="1" name="Z_2D15701A_D80C_4B6F_812F_744E1C63C567_.wvu.FilterData" hidden="1" oldHidden="1">
    <formula>Примечания!$A$2:$G$179</formula>
  </rdn>
  <rcv guid="{2D15701A-D80C-4B6F-812F-744E1C63C567}" action="add"/>
</revisions>
</file>

<file path=xl/revisions/revisionLog2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D15701A-D80C-4B6F-812F-744E1C63C567}" action="delete"/>
  <rdn rId="0" localSheetId="1" customView="1" name="Z_2D15701A_D80C_4B6F_812F_744E1C63C567_.wvu.Rows" hidden="1" oldHidden="1">
    <formula>'2020-2022'!$11:$594,'2020-2022'!$622:$795,'2020-2022'!$798:$1349,'2020-2022'!$1376:$1551,'2020-2022'!$1554:$1943,'2020-2022'!$1954:$2060</formula>
    <oldFormula>'2020-2022'!$11:$594,'2020-2022'!$622:$795,'2020-2022'!$798:$1349,'2020-2022'!$1376:$1551,'2020-2022'!$1554:$1943,'2020-2022'!$1954:$2060</oldFormula>
  </rdn>
  <rdn rId="0" localSheetId="1" customView="1" name="Z_2D15701A_D80C_4B6F_812F_744E1C63C567_.wvu.FilterData" hidden="1" oldHidden="1">
    <formula>'2020-2022'!$A$7:$T$2060</formula>
    <oldFormula>'2020-2022'!$A$7:$T$2060</oldFormula>
  </rdn>
  <rdn rId="0" localSheetId="2" customView="1" name="Z_2D15701A_D80C_4B6F_812F_744E1C63C567_.wvu.FilterData" hidden="1" oldHidden="1">
    <formula>Примечания!$A$2:$G$179</formula>
    <oldFormula>Примечания!$A$2:$G$179</oldFormula>
  </rdn>
  <rcv guid="{2D15701A-D80C-4B6F-812F-744E1C63C567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" sId="1">
    <oc r="G1727">
      <f>5371435.24/2</f>
    </oc>
    <nc r="G1727"/>
  </rcc>
  <rcc rId="302" sId="1">
    <oc r="H1727">
      <f>3899001.22/2</f>
    </oc>
    <nc r="H1727"/>
  </rcc>
  <rcc rId="303" sId="1">
    <oc r="T1727" t="inlineStr">
      <is>
        <t>Ранее не были искл. ТС выше 0, ГВС выше 0, ХВС и подвал</t>
      </is>
    </oc>
    <nc r="T1727" t="inlineStr">
      <is>
        <t>Ранее не были искл. ТС выше 0, ГВС выше 0, ХВС и подвал. ТС, ГВС искл по решению Комиссии от 09.09.2020</t>
      </is>
    </nc>
  </rcc>
  <rcv guid="{588C31BA-C36B-4B9E-AE8B-D926F1C5CA78}" action="delete"/>
  <rdn rId="0" localSheetId="1" customView="1" name="Z_588C31BA_C36B_4B9E_AE8B_D926F1C5CA78_.wvu.FilterData" hidden="1" oldHidden="1">
    <formula>'2020-2022'!$A$7:$S$2073</formula>
    <oldFormula>'2020-2022'!$A$7:$S$2073</oldFormula>
  </rdn>
  <rdn rId="0" localSheetId="2" customView="1" name="Z_588C31BA_C36B_4B9E_AE8B_D926F1C5CA78_.wvu.FilterData" hidden="1" oldHidden="1">
    <formula>Примечания!$A$2:$G$186</formula>
    <oldFormula>Примечания!$A$2:$G$186</oldFormula>
  </rdn>
  <rcv guid="{588C31BA-C36B-4B9E-AE8B-D926F1C5CA78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'2020-2022'!$A$7:$S$2073</formula>
    <oldFormula>'2020-2022'!$A$7:$S$2073</oldFormula>
  </rdn>
  <rdn rId="0" localSheetId="2" customView="1" name="Z_588C31BA_C36B_4B9E_AE8B_D926F1C5CA78_.wvu.FilterData" hidden="1" oldHidden="1">
    <formula>Примечания!$A$2:$G$186</formula>
    <oldFormula>Примечания!$A$2:$G$186</oldFormula>
  </rdn>
  <rcv guid="{588C31BA-C36B-4B9E-AE8B-D926F1C5CA78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" sId="2">
    <nc r="E187" t="inlineStr">
      <is>
        <t>г. Советский, ул. Короленко, д. 3</t>
      </is>
    </nc>
  </rcc>
  <rcc rId="309" sId="2">
    <nc r="F187">
      <v>3819718.96</v>
    </nc>
  </rcc>
  <rcc rId="310" sId="2">
    <nc r="E188" t="inlineStr">
      <is>
        <t>г. Советский, ул. Короленко, д. 4</t>
      </is>
    </nc>
  </rcc>
  <rcc rId="311" sId="2">
    <nc r="F188">
      <v>5030821.95</v>
    </nc>
  </rcc>
  <rcc rId="312" sId="2">
    <nc r="E189" t="inlineStr">
      <is>
        <t>г. Советский, ул. Короленко, д. 7</t>
      </is>
    </nc>
  </rcc>
  <rcc rId="313" sId="2">
    <nc r="F189">
      <v>2890621.76</v>
    </nc>
  </rcc>
  <rcc rId="314" sId="2" odxf="1" dxf="1">
    <nc r="B187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15" sId="2">
    <nc r="D187" t="inlineStr">
      <is>
        <t>Советский район</t>
      </is>
    </nc>
  </rcc>
  <rcc rId="316" sId="2">
    <nc r="C187">
      <v>2020</v>
    </nc>
  </rcc>
  <rcc rId="317" sId="2" odxf="1" dxf="1">
    <nc r="B188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18" sId="2">
    <nc r="C188">
      <v>2020</v>
    </nc>
  </rcc>
  <rcc rId="319" sId="2">
    <nc r="D188" t="inlineStr">
      <is>
        <t>Советский район</t>
      </is>
    </nc>
  </rcc>
  <rcc rId="320" sId="2" odxf="1" dxf="1">
    <nc r="B189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21" sId="2">
    <nc r="C189">
      <v>2020</v>
    </nc>
  </rcc>
  <rcc rId="322" sId="2">
    <nc r="D189" t="inlineStr">
      <is>
        <t>Советский район</t>
      </is>
    </nc>
  </rcc>
  <rcc rId="323" sId="2">
    <nc r="G187" t="inlineStr">
      <is>
        <t>Превышение стоимости ККР над предельной (протокол комиссии по УНКР от 09.09.2020)</t>
      </is>
    </nc>
  </rcc>
  <rcc rId="324" sId="2">
    <nc r="G188" t="inlineStr">
      <is>
        <t>Превышение стоимости ККР над предельной (протокол комиссии по УНКР от 09.09.2020)</t>
      </is>
    </nc>
  </rcc>
  <rcc rId="325" sId="2">
    <nc r="G189" t="inlineStr">
      <is>
        <t>Превышение стоимости ККР над предельной (протокол комиссии по УНКР от 09.09.2020)</t>
      </is>
    </nc>
  </rcc>
  <rcc rId="326" sId="2" odxf="1" dxf="1">
    <nc r="A187">
      <v>185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27" sId="2" odxf="1" dxf="1">
    <nc r="A188">
      <v>186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28" sId="2" odxf="1" dxf="1">
    <nc r="A189">
      <v>187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rc rId="329" sId="1" ref="A638:XFD638" action="deleteRow">
    <rfmt sheetId="1" xfDxf="1" sqref="A638:XFD638" start="0" length="0">
      <dxf>
        <font>
          <color auto="1"/>
        </font>
      </dxf>
    </rfmt>
    <rcc rId="0" sId="1" dxf="1">
      <nc r="A638">
        <v>596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8" t="inlineStr">
        <is>
          <t>г. Советский, ул. Короленко, д. 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">
        <f>ROUND(SUM(D638+E638+F638+G638+H638+I638+J638+K638+M638+O638+Q638+S638),2)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8">
        <f>ROUND((F638+G638+H638+I638+J638+K638+M638+O638+Q638+S638)*0.0214,2)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38">
        <v>1160625.6000000001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38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38">
        <v>2579064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" sId="1" ref="A638:XFD638" action="deleteRow">
    <rfmt sheetId="1" xfDxf="1" sqref="A638:XFD638" start="0" length="0">
      <dxf>
        <font>
          <color auto="1"/>
        </font>
      </dxf>
    </rfmt>
    <rcc rId="0" sId="1" dxf="1">
      <nc r="A638">
        <v>597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8" t="inlineStr">
        <is>
          <t>г. Советский, ул. Короленко, д. 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">
        <f>ROUND(SUM(D638+E638+F638+G638+H638+I638+J638+K638+M638+O638+Q638+S638),2)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8">
        <f>ROUND((F638+G638+H638+I638+J638+K638+M638+O638+Q638+S638)*0.0214,2)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38">
        <v>1354918.8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38">
        <v>199056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38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38">
        <v>3371443.2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" sId="1" ref="A638:XFD638" action="deleteRow">
    <rfmt sheetId="1" xfDxf="1" sqref="A638:XFD638" start="0" length="0">
      <dxf>
        <font>
          <color auto="1"/>
        </font>
      </dxf>
    </rfmt>
    <rcc rId="0" sId="1" dxf="1">
      <nc r="A638">
        <v>598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8" t="inlineStr">
        <is>
          <t>г. Советский, ул. Короленко, д. 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">
        <f>ROUND(SUM(D638+E638+F638+G638+H638+I638+J638+K638+M638+O638+Q638+S638),2)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8">
        <f>ROUND((F638+G638+H638+I638+J638+K638+M638+O638+Q638+S638)*0.0214,2)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38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38">
        <v>2830058.51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32" sId="2">
    <nc r="E190" t="inlineStr">
      <is>
        <t>г. Советский, ул. Короленко, д. 7</t>
      </is>
    </nc>
  </rcc>
  <rcc rId="333" sId="2">
    <nc r="F190">
      <v>161690.39000000001</v>
    </nc>
  </rcc>
  <rcc rId="334" sId="2" odxf="1" dxf="1">
    <nc r="B190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35" sId="2">
    <nc r="D190" t="inlineStr">
      <is>
        <t>Советский район</t>
      </is>
    </nc>
  </rcc>
  <rcc rId="336" sId="2">
    <nc r="C190">
      <v>2021</v>
    </nc>
  </rcc>
  <rrc rId="337" sId="1" ref="A1341:XFD1341" action="deleteRow">
    <rfmt sheetId="1" xfDxf="1" sqref="A1341:XFD1341" start="0" length="0">
      <dxf>
        <font>
          <color auto="1"/>
        </font>
      </dxf>
    </rfmt>
    <rcc rId="0" sId="1" dxf="1">
      <nc r="A1341">
        <v>468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1" t="inlineStr">
        <is>
          <t>г. Советский, ул. Короленко,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">
        <f>ROUND(SUM(D1341+E1341+F1341+G1341+H1341+I1341+J1341+K1341+M1341+O1341+P1341+Q1341+R1341+S1341),2)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41">
        <v>161690.39000000001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38" sId="2">
    <nc r="E191" t="inlineStr">
      <is>
        <t>г. Советский, ул. Короленко, д. 7</t>
      </is>
    </nc>
  </rcc>
  <rcc rId="339" sId="2">
    <nc r="F191">
      <v>3303011.22</v>
    </nc>
  </rcc>
  <rcc rId="340" sId="2" odxf="1" dxf="1">
    <nc r="B191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41" sId="2">
    <nc r="D191" t="inlineStr">
      <is>
        <t>Советский район</t>
      </is>
    </nc>
  </rcc>
  <rcc rId="342" sId="2">
    <nc r="C191">
      <v>2022</v>
    </nc>
  </rcc>
  <rcc rId="343" sId="2">
    <nc r="G190" t="inlineStr">
      <is>
        <t>Превышение стоимости ККР над предельной (протокол комиссии по УНКР от 09.09.2020)</t>
      </is>
    </nc>
  </rcc>
  <rcc rId="344" sId="2">
    <nc r="G191" t="inlineStr">
      <is>
        <t>Превышение стоимости ККР над предельной (протокол комиссии по УНКР от 09.09.2020)</t>
      </is>
    </nc>
  </rcc>
  <rrc rId="345" sId="1" ref="A1927:XFD1927" action="deleteRow">
    <undo index="0" exp="area" dr="S1927:S1944" r="S1945" sId="1"/>
    <undo index="0" exp="area" dr="R1927:R1944" r="R1945" sId="1"/>
    <undo index="0" exp="area" dr="Q1927:Q1944" r="Q1945" sId="1"/>
    <undo index="0" exp="area" dr="P1927:P1944" r="P1945" sId="1"/>
    <undo index="0" exp="area" dr="O1927:O1944" r="O1945" sId="1"/>
    <undo index="0" exp="area" dr="M1927:M1944" r="M1945" sId="1"/>
    <undo index="0" exp="area" dr="L1927:L1944" r="L1945" sId="1"/>
    <undo index="0" exp="area" dr="K1927:K1944" r="K1945" sId="1"/>
    <undo index="0" exp="area" dr="J1927:J1944" r="J1945" sId="1"/>
    <undo index="0" exp="area" dr="I1927:I1944" r="I1945" sId="1"/>
    <undo index="0" exp="area" dr="H1927:H1944" r="H1945" sId="1"/>
    <undo index="0" exp="area" dr="G1927:G1944" r="G1945" sId="1"/>
    <undo index="0" exp="area" dr="F1927:F1944" r="F1945" sId="1"/>
    <undo index="0" exp="area" dr="E1927:E1944" r="E1945" sId="1"/>
    <undo index="0" exp="area" dr="D1927:D1944" r="D1945" sId="1"/>
    <rfmt sheetId="1" xfDxf="1" sqref="A1927:XFD1927" start="0" length="0">
      <dxf>
        <font>
          <color auto="1"/>
        </font>
      </dxf>
    </rfmt>
    <rcc rId="0" sId="1" dxf="1">
      <nc r="A1927">
        <v>361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7" t="inlineStr">
        <is>
          <t>г. Советский, ул. Короленко,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7">
        <f>ROUND(SUM(D1927+E1927+F1927+G1927+H1927+I1927+J1927+K1927+M1927+O1927+P1927+Q1927+R1927+S1927),2)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7">
        <f>ROUND((F1927+G1927+H1927+I1927+J1927+K1927+M1927+O1927+P1927+Q1927+R1927+S1927)*0.0214,2)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2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927">
        <v>3233807.73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6" sId="2">
    <nc r="E192" t="inlineStr">
      <is>
        <t>г. Советский, пер. Строительный, д. 11</t>
      </is>
    </nc>
  </rcc>
  <rcc rId="347" sId="2">
    <nc r="F192">
      <v>2784594.2</v>
    </nc>
  </rcc>
  <rcc rId="348" sId="2" odxf="1" dxf="1">
    <nc r="B192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49" sId="2">
    <nc r="C192">
      <v>2020</v>
    </nc>
  </rcc>
  <rcc rId="350" sId="2">
    <nc r="D192" t="inlineStr">
      <is>
        <t>Советский район</t>
      </is>
    </nc>
  </rcc>
  <rcc rId="351" sId="2">
    <nc r="G192" t="inlineStr">
      <is>
        <t>Превышение стоимости ККР над предельной (протокол комиссии по УНКР от 09.09.2020)</t>
      </is>
    </nc>
  </rcc>
  <rcc rId="352" sId="2" odxf="1" dxf="1">
    <nc r="A190">
      <v>188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53" sId="2" odxf="1" dxf="1">
    <nc r="A191">
      <v>189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54" sId="2" odxf="1" dxf="1">
    <nc r="A192">
      <v>190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rc rId="355" sId="1" ref="A622:XFD622" action="deleteRow">
    <undo index="0" exp="area" dr="S622:S651" r="S652" sId="1"/>
    <undo index="0" exp="area" dr="R622:R651" r="R652" sId="1"/>
    <undo index="0" exp="area" dr="Q622:Q651" r="Q652" sId="1"/>
    <undo index="0" exp="area" dr="P622:P651" r="P652" sId="1"/>
    <undo index="0" exp="area" dr="O622:O651" r="O652" sId="1"/>
    <undo index="0" exp="area" dr="M622:M651" r="M652" sId="1"/>
    <undo index="0" exp="area" dr="L622:L651" r="L652" sId="1"/>
    <undo index="0" exp="area" dr="K622:K651" r="K652" sId="1"/>
    <undo index="0" exp="area" dr="J622:J651" r="J652" sId="1"/>
    <undo index="0" exp="area" dr="I622:I651" r="I652" sId="1"/>
    <undo index="0" exp="area" dr="H622:H651" r="H652" sId="1"/>
    <undo index="0" exp="area" dr="G622:G651" r="G652" sId="1"/>
    <undo index="0" exp="area" dr="F622:F651" r="F652" sId="1"/>
    <undo index="0" exp="area" dr="E622:E651" r="E652" sId="1"/>
    <undo index="0" exp="area" dr="D622:D651" r="D652" sId="1"/>
    <rfmt sheetId="1" xfDxf="1" sqref="A622:XFD622" start="0" length="0">
      <dxf>
        <font>
          <color auto="1"/>
        </font>
      </dxf>
    </rfmt>
    <rcc rId="0" sId="1" dxf="1">
      <nc r="A622">
        <v>580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2" t="inlineStr">
        <is>
          <t>г. Советский, пер. Строительный, д. 11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22">
        <f>ROUND(SUM(D622+E622+F622+G622+H622+I622+J622+K622+M622+O622+Q622+S622),2)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2">
        <f>ROUND((F622+G622+H622+I622+J622+K622+M622+O622+Q622+S622)*0.0214,2)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22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2" formatCode="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22">
        <v>2726252.4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6" sId="2">
    <nc r="E193" t="inlineStr">
      <is>
        <t>г. Советский, ул. Строительная, д. 36А</t>
      </is>
    </nc>
  </rcc>
  <rcc rId="357" sId="2">
    <nc r="F193">
      <v>224406.18</v>
    </nc>
  </rcc>
  <rcc rId="358" sId="2" odxf="1" dxf="1">
    <nc r="B193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59" sId="2">
    <nc r="C193">
      <v>2021</v>
    </nc>
  </rcc>
  <rcc rId="360" sId="2">
    <nc r="D193" t="inlineStr">
      <is>
        <t>Советский район</t>
      </is>
    </nc>
  </rcc>
  <rcc rId="361" sId="2" odxf="1" dxf="1">
    <nc r="B194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62" sId="2">
    <nc r="C194">
      <v>2022</v>
    </nc>
  </rcc>
  <rcc rId="363" sId="2">
    <nc r="D194" t="inlineStr">
      <is>
        <t>Советский район</t>
      </is>
    </nc>
  </rcc>
  <rcc rId="364" sId="2">
    <nc r="G193" t="inlineStr">
      <is>
        <t>Превышение стоимости ККР над предельной (протокол комиссии по УНКР от 09.09.2020)</t>
      </is>
    </nc>
  </rcc>
  <rfmt sheetId="2" sqref="A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5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5:XFD195" start="0" length="0">
    <dxf>
      <alignment horizontal="center" vertical="center"/>
    </dxf>
  </rfmt>
  <rfmt sheetId="2" sqref="A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6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6:XFD196" start="0" length="0">
    <dxf>
      <alignment horizontal="center" vertical="center"/>
    </dxf>
  </rfmt>
  <rfmt sheetId="2" sqref="A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7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7:XFD197" start="0" length="0">
    <dxf>
      <alignment horizontal="center" vertical="center"/>
    </dxf>
  </rfmt>
  <rfmt sheetId="2" sqref="A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8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8:XFD198" start="0" length="0">
    <dxf>
      <alignment horizontal="center" vertical="center"/>
    </dxf>
  </rfmt>
  <rfmt sheetId="2" sqref="A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9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9:XFD199" start="0" length="0">
    <dxf>
      <alignment horizontal="center" vertical="center"/>
    </dxf>
  </rfmt>
  <rfmt sheetId="2" sqref="A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00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0:XFD200" start="0" length="0">
    <dxf>
      <alignment horizontal="center" vertical="center"/>
    </dxf>
  </rfmt>
  <rfmt sheetId="2" sqref="A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01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1:XFD201" start="0" length="0">
    <dxf>
      <alignment horizontal="center" vertical="center"/>
    </dxf>
  </rfmt>
  <rrc rId="365" sId="1" ref="A1342:XFD1342" action="deleteRow">
    <rfmt sheetId="1" xfDxf="1" sqref="A1342:XFD1342" start="0" length="0">
      <dxf>
        <font>
          <color auto="1"/>
        </font>
      </dxf>
    </rfmt>
    <rcc rId="0" sId="1" dxf="1">
      <nc r="A1342">
        <v>471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2" t="inlineStr">
        <is>
          <t>г. Советский, ул. Строительная, д. 36А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">
        <f>ROUND(SUM(D1342+E1342+F1342+G1342+H1342+I1342+J1342+K1342+M1342+O1342+P1342+Q1342+R1342+S1342),2)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42">
        <v>224406.18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6" sId="2">
    <nc r="E194" t="inlineStr">
      <is>
        <t>г. Советский, ул. Строительная, д. 36А</t>
      </is>
    </nc>
  </rcc>
  <rcc rId="367" sId="2">
    <nc r="F194">
      <v>4584169.49</v>
    </nc>
  </rcc>
  <rcc rId="368" sId="2">
    <nc r="G194" t="inlineStr">
      <is>
        <t>Превышение стоимости ККР над предельной (протокол комиссии по УНКР от 09.09.2020)</t>
      </is>
    </nc>
  </rcc>
  <rcc rId="369" sId="2" odxf="1" dxf="1">
    <nc r="A193">
      <v>191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70" sId="2" odxf="1" dxf="1">
    <nc r="A194">
      <v>192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71" sId="2" odxf="1" dxf="1">
    <nc r="A195">
      <v>193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2" sId="2" odxf="1" dxf="1">
    <nc r="A196">
      <v>194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3" sId="2" odxf="1" dxf="1">
    <nc r="A197">
      <v>195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4" sId="2" odxf="1" dxf="1">
    <nc r="A198">
      <v>196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5" sId="2" odxf="1" dxf="1">
    <nc r="A199">
      <v>197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6" sId="2" odxf="1" dxf="1">
    <nc r="A200">
      <v>198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7" sId="2" odxf="1" dxf="1">
    <nc r="A201">
      <v>199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rc rId="378" sId="1" ref="A1927:XFD1927" action="deleteRow">
    <rfmt sheetId="1" xfDxf="1" sqref="A1927:XFD1927" start="0" length="0">
      <dxf>
        <font>
          <color auto="1"/>
        </font>
      </dxf>
    </rfmt>
    <rcc rId="0" sId="1" dxf="1">
      <nc r="A1927">
        <v>364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7" t="inlineStr">
        <is>
          <t>г. Советский, ул. Строительная, д. 36А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7">
        <f>ROUND(SUM(D1927+E1927+F1927+G1927+H1927+I1927+J1927+K1927+M1927+O1927+P1927+Q1927+R1927+S1927),2)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7">
        <f>ROUND((F1927+G1927+H1927+I1927+J1927+K1927+M1927+O1927+P1927+Q1927+R1927+S1927)*0.0214,2)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2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927">
        <v>4488123.6399999997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" sId="2">
    <nc r="E195" t="inlineStr">
      <is>
        <t>г. Советский, ул. Юности, д. 7</t>
      </is>
    </nc>
  </rcc>
  <rcc rId="380" sId="2">
    <nc r="F195">
      <v>135263.07</v>
    </nc>
  </rcc>
  <rcc rId="381" sId="2">
    <nc r="B195" t="inlineStr">
      <is>
        <t>-</t>
      </is>
    </nc>
  </rcc>
  <rcc rId="382" sId="2">
    <nc r="C195">
      <v>2021</v>
    </nc>
  </rcc>
  <rcc rId="383" sId="2">
    <nc r="D195" t="inlineStr">
      <is>
        <t>Советский район</t>
      </is>
    </nc>
  </rcc>
  <rcc rId="384" sId="2">
    <nc r="B196" t="inlineStr">
      <is>
        <t>-</t>
      </is>
    </nc>
  </rcc>
  <rcc rId="385" sId="2">
    <nc r="C196">
      <v>2022</v>
    </nc>
  </rcc>
  <rcc rId="386" sId="2">
    <nc r="D196" t="inlineStr">
      <is>
        <t>Советский район</t>
      </is>
    </nc>
  </rcc>
  <rrc rId="387" sId="1" ref="A1342:XFD1342" action="deleteRow">
    <rfmt sheetId="1" xfDxf="1" sqref="A1342:XFD1342" start="0" length="0">
      <dxf>
        <font>
          <color auto="1"/>
        </font>
      </dxf>
    </rfmt>
    <rcc rId="0" sId="1" dxf="1">
      <nc r="A1342">
        <v>472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2" t="inlineStr">
        <is>
          <t>г. Советский, ул. Юности,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">
        <f>ROUND(SUM(D1342+E1342+F1342+G1342+H1342+I1342+J1342+K1342+M1342+O1342+P1342+Q1342+R1342+S1342),2)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42">
        <v>135263.07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88" sId="2">
    <nc r="E196" t="inlineStr">
      <is>
        <t>г. Советский, ул. Юности, д. 7</t>
      </is>
    </nc>
  </rcc>
  <rcc rId="389" sId="2">
    <nc r="F196">
      <v>2763154.02</v>
    </nc>
  </rcc>
  <rrc rId="390" sId="1" ref="A1926:XFD1926" action="deleteRow">
    <rfmt sheetId="1" xfDxf="1" sqref="A1926:XFD1926" start="0" length="0">
      <dxf>
        <font>
          <color auto="1"/>
        </font>
      </dxf>
    </rfmt>
    <rcc rId="0" sId="1" dxf="1">
      <nc r="A1926">
        <v>365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6" t="inlineStr">
        <is>
          <t>г. Советский, ул. Юности,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6">
        <f>ROUND(SUM(D1926+E1926+F1926+G1926+H1926+I1926+J1926+K1926+M1926+O1926+P1926+Q1926+R1926+S1926),2)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6">
        <f>ROUND((F1926+G1926+H1926+I1926+J1926+K1926+M1926+O1926+P1926+Q1926+R1926+S1926)*0.0214,2)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2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926">
        <v>2705261.43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91" sId="2">
    <nc r="G195" t="inlineStr">
      <is>
        <t>Превышение стоимости ККР над предельной (протокол комиссии по УНКР от 09.09.2020)</t>
      </is>
    </nc>
  </rcc>
  <rcc rId="392" sId="2">
    <nc r="G196" t="inlineStr">
      <is>
        <t>Превышение стоимости ККР над предельной (протокол комиссии по УНКР от 09.09.2020)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99C84D-C097-439E-954D-685D90CA46C9}" action="delete"/>
  <rdn rId="0" localSheetId="1" customView="1" name="Z_A299C84D_C097_439E_954D_685D90CA46C9_.wvu.FilterData" hidden="1" oldHidden="1">
    <formula>'2020-2022'!$A$7:$S$2057</formula>
    <oldFormula>'2020-2022'!$A$7:$S$2057</oldFormula>
  </rdn>
  <rdn rId="0" localSheetId="2" customView="1" name="Z_A299C84D_C097_439E_954D_685D90CA46C9_.wvu.FilterData" hidden="1" oldHidden="1">
    <formula>Примечания!$A$2:$G$202</formula>
    <oldFormula>Примечания!$A$2:$G$202</oldFormula>
  </rdn>
  <rcv guid="{A299C84D-C097-439E-954D-685D90CA46C9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2">
    <nc r="E197" t="inlineStr">
      <is>
        <t>пгт. Таежный, ул. Уральская, д. 34</t>
      </is>
    </nc>
  </rcc>
  <rcc rId="394" sId="2">
    <nc r="F197">
      <v>10338.5</v>
    </nc>
  </rcc>
  <rcc rId="395" sId="2">
    <nc r="E198" t="inlineStr">
      <is>
        <t>пгт. Таежный, ул. Уральская, д. 35</t>
      </is>
    </nc>
  </rcc>
  <rcc rId="396" sId="2">
    <nc r="F198">
      <v>126737.7</v>
    </nc>
  </rcc>
  <rcc rId="397" sId="2">
    <nc r="E199" t="inlineStr">
      <is>
        <t>пгт. Таежный, ул. Уральская, д. 36</t>
      </is>
    </nc>
  </rcc>
  <rcc rId="398" sId="2">
    <nc r="F199">
      <v>186595.53</v>
    </nc>
  </rcc>
  <rcc rId="399" sId="2">
    <nc r="B197" t="inlineStr">
      <is>
        <t>-</t>
      </is>
    </nc>
  </rcc>
  <rcc rId="400" sId="2">
    <nc r="C197">
      <v>2021</v>
    </nc>
  </rcc>
  <rcc rId="401" sId="2">
    <nc r="D197" t="inlineStr">
      <is>
        <t>Советский район</t>
      </is>
    </nc>
  </rcc>
  <rcc rId="402" sId="2">
    <nc r="B198" t="inlineStr">
      <is>
        <t>-</t>
      </is>
    </nc>
  </rcc>
  <rcc rId="403" sId="2">
    <nc r="C198">
      <v>2021</v>
    </nc>
  </rcc>
  <rcc rId="404" sId="2">
    <nc r="D198" t="inlineStr">
      <is>
        <t>Советский район</t>
      </is>
    </nc>
  </rcc>
  <rcc rId="405" sId="2">
    <nc r="B199" t="inlineStr">
      <is>
        <t>-</t>
      </is>
    </nc>
  </rcc>
  <rcc rId="406" sId="2">
    <nc r="C199">
      <v>2021</v>
    </nc>
  </rcc>
  <rcc rId="407" sId="2">
    <nc r="D199" t="inlineStr">
      <is>
        <t>Советский район</t>
      </is>
    </nc>
  </rcc>
  <rcc rId="408" sId="2" odxf="1" dxf="1">
    <nc r="A202">
      <v>200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2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2:XFD202" start="0" length="0">
    <dxf>
      <alignment horizontal="center" vertical="center"/>
    </dxf>
  </rfmt>
  <rcc rId="409" sId="2" odxf="1" dxf="1">
    <nc r="A203">
      <v>201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3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3:XFD203" start="0" length="0">
    <dxf>
      <alignment horizontal="center" vertical="center"/>
    </dxf>
  </rfmt>
  <rcc rId="410" sId="2" odxf="1" dxf="1">
    <nc r="A204">
      <v>202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4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4:XFD204" start="0" length="0">
    <dxf>
      <alignment horizontal="center" vertical="center"/>
    </dxf>
  </rfmt>
  <rcc rId="411" sId="2" odxf="1" dxf="1">
    <nc r="A205">
      <v>203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5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5:XFD205" start="0" length="0">
    <dxf>
      <alignment horizontal="center" vertical="center"/>
    </dxf>
  </rfmt>
  <rcc rId="412" sId="2" odxf="1" dxf="1">
    <nc r="A206">
      <v>204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6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6:XFD206" start="0" length="0">
    <dxf>
      <alignment horizontal="center" vertical="center"/>
    </dxf>
  </rfmt>
  <rcc rId="413" sId="2" odxf="1" dxf="1">
    <nc r="A207">
      <v>205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7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7:XFD207" start="0" length="0">
    <dxf>
      <alignment horizontal="center" vertical="center"/>
    </dxf>
  </rfmt>
  <rcc rId="414" sId="2" odxf="1" dxf="1">
    <nc r="A208">
      <v>206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8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8:XFD208" start="0" length="0">
    <dxf>
      <alignment horizontal="center" vertical="center"/>
    </dxf>
  </rfmt>
  <rcc rId="415" sId="2">
    <nc r="G197" t="inlineStr">
      <is>
        <t>Превышение стоимости ККР над предельной (протокол комиссии по УНКР от 07.09.2020)</t>
      </is>
    </nc>
  </rcc>
  <rcc rId="416" sId="2">
    <nc r="G198" t="inlineStr">
      <is>
        <t>Превышение стоимости ККР над предельной (протокол комиссии по УНКР от 07.09.2020)</t>
      </is>
    </nc>
  </rcc>
  <rcc rId="417" sId="2">
    <nc r="G199" t="inlineStr">
      <is>
        <t>Превышение стоимости ККР над предельной (протокол комиссии по УНКР от 07.09.2020)</t>
      </is>
    </nc>
  </rcc>
  <rcc rId="418" sId="2">
    <nc r="G200" t="inlineStr">
      <is>
        <t>Превышение стоимости ККР над предельной (протокол комиссии по УНКР от 07.09.2020)</t>
      </is>
    </nc>
  </rcc>
  <rcc rId="419" sId="2">
    <nc r="G201" t="inlineStr">
      <is>
        <t>Превышение стоимости ККР над предельной (протокол комиссии по УНКР от 07.09.2020)</t>
      </is>
    </nc>
  </rcc>
  <rcc rId="420" sId="2">
    <nc r="G202" t="inlineStr">
      <is>
        <t>Превышение стоимости ККР над предельной (протокол комиссии по УНКР от 07.09.2020)</t>
      </is>
    </nc>
  </rcc>
  <rrc rId="421" sId="1" ref="A1353:XFD1353" action="deleteRow">
    <rfmt sheetId="1" xfDxf="1" sqref="A1353:XFD1353" start="0" length="0">
      <dxf>
        <font>
          <color auto="1"/>
        </font>
      </dxf>
    </rfmt>
    <rcc rId="0" sId="1" dxf="1">
      <nc r="A1353">
        <v>486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3" t="inlineStr">
        <is>
          <t>пгт. Таежный, ул. Уральская, д. 34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">
        <f>ROUND(SUM(D1353+E1353+F1353+G1353+H1353+I1353+J1353+K1353+M1353+O1353+P1353+Q1353+R1353+S1353),2)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53">
        <v>10338.5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5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" sId="1" ref="A1353:XFD1353" action="deleteRow">
    <rfmt sheetId="1" xfDxf="1" sqref="A1353:XFD1353" start="0" length="0">
      <dxf>
        <font>
          <color auto="1"/>
        </font>
      </dxf>
    </rfmt>
    <rcc rId="0" sId="1" dxf="1">
      <nc r="A1353">
        <v>487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3" t="inlineStr">
        <is>
          <t>пгт. Таежный, ул. Уральская, д. 35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">
        <f>ROUND(SUM(D1353+E1353+F1353+G1353+H1353+I1353+J1353+K1353+M1353+O1353+P1353+Q1353+R1353+S1353),2)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53">
        <v>126737.7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5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" sId="1" ref="A1353:XFD1353" action="deleteRow">
    <undo index="0" exp="area" dr="S1334:S1353" r="S1354" sId="1"/>
    <undo index="0" exp="area" dr="R1334:R1353" r="R1354" sId="1"/>
    <undo index="0" exp="area" dr="Q1334:Q1353" r="Q1354" sId="1"/>
    <undo index="0" exp="area" dr="P1334:P1353" r="P1354" sId="1"/>
    <undo index="0" exp="area" dr="O1334:O1353" r="O1354" sId="1"/>
    <undo index="0" exp="area" dr="M1334:M1353" r="M1354" sId="1"/>
    <undo index="0" exp="area" dr="L1334:L1353" r="L1354" sId="1"/>
    <undo index="0" exp="area" dr="K1334:K1353" r="K1354" sId="1"/>
    <undo index="0" exp="area" dr="J1334:J1353" r="J1354" sId="1"/>
    <undo index="0" exp="area" dr="I1334:I1353" r="I1354" sId="1"/>
    <undo index="0" exp="area" dr="H1334:H1353" r="H1354" sId="1"/>
    <undo index="0" exp="area" dr="G1334:G1353" r="G1354" sId="1"/>
    <undo index="0" exp="area" dr="F1334:F1353" r="F1354" sId="1"/>
    <undo index="0" exp="area" dr="E1334:E1353" r="E1354" sId="1"/>
    <undo index="0" exp="area" dr="D1334:D1353" r="D1354" sId="1"/>
    <rfmt sheetId="1" xfDxf="1" sqref="A1353:XFD1353" start="0" length="0">
      <dxf>
        <font>
          <color auto="1"/>
        </font>
      </dxf>
    </rfmt>
    <rcc rId="0" sId="1" dxf="1">
      <nc r="A1353">
        <v>488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3" t="inlineStr">
        <is>
          <t>пгт. Таежный, ул. Уральская, д. 36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">
        <f>ROUND(SUM(D1353+E1353+F1353+G1353+H1353+I1353+J1353+K1353+M1353+O1353+P1353+Q1353+R1353+S1353),2)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53">
        <v>186595.53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5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A299C84D-C097-439E-954D-685D90CA46C9}" action="delete"/>
  <rdn rId="0" localSheetId="1" customView="1" name="Z_A299C84D_C097_439E_954D_685D90CA46C9_.wvu.FilterData" hidden="1" oldHidden="1">
    <formula>'2020-2022'!$A$7:$S$2060</formula>
    <oldFormula>'2020-2022'!$A$7:$S$2060</oldFormula>
  </rdn>
  <rdn rId="0" localSheetId="2" customView="1" name="Z_A299C84D_C097_439E_954D_685D90CA46C9_.wvu.FilterData" hidden="1" oldHidden="1">
    <formula>Примечания!$A$2:$G$186</formula>
    <oldFormula>Примечания!$A$2:$G$178</oldFormula>
  </rdn>
  <rcv guid="{A299C84D-C097-439E-954D-685D90CA46C9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6" sId="2">
    <nc r="E200" t="inlineStr">
      <is>
        <t>пгт. Таежный, ул. Уральская, д. 34</t>
      </is>
    </nc>
  </rcc>
  <rcc rId="427" sId="2">
    <nc r="F200">
      <v>211194.94</v>
    </nc>
  </rcc>
  <rcc rId="428" sId="2">
    <nc r="E201" t="inlineStr">
      <is>
        <t>пгт. Таежный, ул. Уральская, д. 35</t>
      </is>
    </nc>
  </rcc>
  <rcc rId="429" sId="2">
    <nc r="F201">
      <v>2588997.67</v>
    </nc>
  </rcc>
  <rcc rId="430" sId="2">
    <nc r="E202" t="inlineStr">
      <is>
        <t>пгт. Таежный, ул. Уральская, д. 36</t>
      </is>
    </nc>
  </rcc>
  <rcc rId="431" sId="2">
    <nc r="F202">
      <v>3811773.39</v>
    </nc>
  </rcc>
  <rcc rId="432" sId="2">
    <nc r="B200" t="inlineStr">
      <is>
        <t>-</t>
      </is>
    </nc>
  </rcc>
  <rcc rId="433" sId="2">
    <nc r="C200">
      <v>2022</v>
    </nc>
  </rcc>
  <rcc rId="434" sId="2">
    <nc r="D200" t="inlineStr">
      <is>
        <t>Советский район</t>
      </is>
    </nc>
  </rcc>
  <rcc rId="435" sId="2">
    <nc r="B201" t="inlineStr">
      <is>
        <t>-</t>
      </is>
    </nc>
  </rcc>
  <rcc rId="436" sId="2">
    <nc r="C201">
      <v>2022</v>
    </nc>
  </rcc>
  <rcc rId="437" sId="2">
    <nc r="D201" t="inlineStr">
      <is>
        <t>Советский район</t>
      </is>
    </nc>
  </rcc>
  <rcc rId="438" sId="2">
    <nc r="B202" t="inlineStr">
      <is>
        <t>-</t>
      </is>
    </nc>
  </rcc>
  <rcc rId="439" sId="2">
    <nc r="C202">
      <v>2022</v>
    </nc>
  </rcc>
  <rcc rId="440" sId="2">
    <nc r="D202" t="inlineStr">
      <is>
        <t>Советский район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" sId="2">
    <oc r="A203">
      <v>201</v>
    </oc>
    <nc r="A203"/>
  </rcc>
  <rcc rId="442" sId="2">
    <oc r="A204">
      <v>202</v>
    </oc>
    <nc r="A204"/>
  </rcc>
  <rcc rId="443" sId="2">
    <oc r="A205">
      <v>203</v>
    </oc>
    <nc r="A205"/>
  </rcc>
  <rcc rId="444" sId="2">
    <oc r="A206">
      <v>204</v>
    </oc>
    <nc r="A206"/>
  </rcc>
  <rcc rId="445" sId="2">
    <oc r="A207">
      <v>205</v>
    </oc>
    <nc r="A207"/>
  </rcc>
  <rcc rId="446" sId="2">
    <oc r="A208">
      <v>206</v>
    </oc>
    <nc r="A208"/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7" sId="1" ref="A1933:XFD1933" action="deleteRow">
    <rfmt sheetId="1" xfDxf="1" sqref="A1933:XFD1933" start="0" length="0">
      <dxf>
        <font>
          <color auto="1"/>
        </font>
      </dxf>
    </rfmt>
    <rcc rId="0" sId="1" dxf="1">
      <nc r="A1933">
        <v>378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3" t="inlineStr">
        <is>
          <t>пгт. Таежный, ул. Уральская, д. 34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3">
        <f>ROUND(SUM(D1933+E1933+F1933+G1933+H1933+I1933+J1933+K1933+M1933+O1933+P1933+Q1933+R1933+S1933),2)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3">
        <f>ROUND((F1933+G1933+H1933+I1933+J1933+K1933+M1933+O1933+P1933+Q1933+R1933+S1933)*0.0214,2)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3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933">
        <v>206770.06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48" sId="1" ref="A1933:XFD1933" action="deleteRow">
    <rfmt sheetId="1" xfDxf="1" sqref="A1933:XFD1933" start="0" length="0">
      <dxf>
        <font>
          <color auto="1"/>
        </font>
      </dxf>
    </rfmt>
    <rcc rId="0" sId="1" dxf="1">
      <nc r="A1933">
        <v>379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3" t="inlineStr">
        <is>
          <t>пгт. Таежный, ул. Уральская, д. 35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3">
        <f>ROUND(SUM(D1933+E1933+F1933+G1933+H1933+I1933+J1933+K1933+M1933+O1933+P1933+Q1933+R1933+S1933),2)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3">
        <f>ROUND((F1933+G1933+H1933+I1933+J1933+K1933+M1933+O1933+P1933+Q1933+R1933+S1933)*0.0214,2)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933">
        <v>360922.46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33">
        <v>1577784.82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933">
        <v>596046.66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3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" sId="1" ref="A1933:XFD1933" action="deleteRow">
    <undo index="0" exp="area" dr="S1921:S1933" r="S1934" sId="1"/>
    <undo index="0" exp="area" dr="R1921:R1933" r="R1934" sId="1"/>
    <undo index="0" exp="area" dr="Q1921:Q1933" r="Q1934" sId="1"/>
    <undo index="0" exp="area" dr="P1921:P1933" r="P1934" sId="1"/>
    <undo index="0" exp="area" dr="O1921:O1933" r="O1934" sId="1"/>
    <undo index="0" exp="area" dr="M1921:M1933" r="M1934" sId="1"/>
    <undo index="0" exp="area" dr="L1921:L1933" r="L1934" sId="1"/>
    <undo index="0" exp="area" dr="K1921:K1933" r="K1934" sId="1"/>
    <undo index="0" exp="area" dr="J1921:J1933" r="J1934" sId="1"/>
    <undo index="0" exp="area" dr="I1921:I1933" r="I1934" sId="1"/>
    <undo index="0" exp="area" dr="H1921:H1933" r="H1934" sId="1"/>
    <undo index="0" exp="area" dr="G1921:G1933" r="G1934" sId="1"/>
    <undo index="0" exp="area" dr="F1921:F1933" r="F1934" sId="1"/>
    <undo index="0" exp="area" dr="E1921:E1933" r="E1934" sId="1"/>
    <undo index="0" exp="area" dr="D1921:D1933" r="D1934" sId="1"/>
    <rfmt sheetId="1" xfDxf="1" sqref="A1933:XFD1933" start="0" length="0">
      <dxf>
        <font>
          <color auto="1"/>
        </font>
      </dxf>
    </rfmt>
    <rcc rId="0" sId="1" dxf="1">
      <nc r="A1933">
        <v>380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3" t="inlineStr">
        <is>
          <t>пгт. Таежный, ул. Уральская, д. 36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3">
        <f>ROUND(SUM(D1933+E1933+F1933+G1933+H1933+I1933+J1933+K1933+M1933+O1933+P1933+Q1933+R1933+S1933),2)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3">
        <f>ROUND((F1933+G1933+H1933+I1933+J1933+K1933+M1933+O1933+P1933+Q1933+R1933+S1933)*0.0214,2)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933">
        <v>352054.35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33">
        <v>1539017.58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33">
        <v>788515.21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933">
        <v>470921.98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33">
        <v>581401.39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3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50" sId="1">
    <oc r="A622">
      <v>581</v>
    </oc>
    <nc r="A622">
      <v>580</v>
    </nc>
  </rcc>
  <rcc rId="451" sId="1">
    <oc r="A623">
      <v>582</v>
    </oc>
    <nc r="A623">
      <v>581</v>
    </nc>
  </rcc>
  <rcc rId="452" sId="1">
    <oc r="A624">
      <v>583</v>
    </oc>
    <nc r="A624">
      <v>582</v>
    </nc>
  </rcc>
  <rcc rId="453" sId="1">
    <oc r="A625">
      <v>584</v>
    </oc>
    <nc r="A625">
      <v>583</v>
    </nc>
  </rcc>
  <rcc rId="454" sId="1">
    <oc r="A626">
      <v>585</v>
    </oc>
    <nc r="A626">
      <v>584</v>
    </nc>
  </rcc>
  <rcc rId="455" sId="1">
    <oc r="A627">
      <v>586</v>
    </oc>
    <nc r="A627">
      <v>585</v>
    </nc>
  </rcc>
  <rcc rId="456" sId="1">
    <oc r="A628">
      <v>587</v>
    </oc>
    <nc r="A628">
      <v>586</v>
    </nc>
  </rcc>
  <rcc rId="457" sId="1">
    <oc r="A630">
      <v>588</v>
    </oc>
    <nc r="A630">
      <v>587</v>
    </nc>
  </rcc>
  <rcc rId="458" sId="1">
    <oc r="A631">
      <v>589</v>
    </oc>
    <nc r="A631">
      <v>588</v>
    </nc>
  </rcc>
  <rcc rId="459" sId="1">
    <oc r="A629">
      <v>590</v>
    </oc>
    <nc r="A629">
      <v>589</v>
    </nc>
  </rcc>
  <rcc rId="460" sId="1">
    <oc r="A632">
      <v>591</v>
    </oc>
    <nc r="A632">
      <v>590</v>
    </nc>
  </rcc>
  <rcc rId="461" sId="1">
    <oc r="A633">
      <v>592</v>
    </oc>
    <nc r="A633">
      <v>591</v>
    </nc>
  </rcc>
  <rcc rId="462" sId="1">
    <oc r="A634">
      <v>593</v>
    </oc>
    <nc r="A634">
      <v>592</v>
    </nc>
  </rcc>
  <rcc rId="463" sId="1">
    <oc r="A635">
      <v>594</v>
    </oc>
    <nc r="A635">
      <v>593</v>
    </nc>
  </rcc>
  <rcc rId="464" sId="1">
    <oc r="A636">
      <v>595</v>
    </oc>
    <nc r="A636">
      <v>594</v>
    </nc>
  </rcc>
  <rcc rId="465" sId="1">
    <oc r="A637">
      <v>599</v>
    </oc>
    <nc r="A637">
      <v>595</v>
    </nc>
  </rcc>
  <rcc rId="466" sId="1">
    <oc r="A638">
      <v>600</v>
    </oc>
    <nc r="A638">
      <v>596</v>
    </nc>
  </rcc>
  <rcc rId="467" sId="1">
    <oc r="A639">
      <v>601</v>
    </oc>
    <nc r="A639">
      <v>597</v>
    </nc>
  </rcc>
  <rcc rId="468" sId="1">
    <oc r="A640">
      <v>602</v>
    </oc>
    <nc r="A640">
      <v>598</v>
    </nc>
  </rcc>
  <rcc rId="469" sId="1">
    <oc r="A641">
      <v>603</v>
    </oc>
    <nc r="A641">
      <v>599</v>
    </nc>
  </rcc>
  <rcc rId="470" sId="1">
    <oc r="A642">
      <v>604</v>
    </oc>
    <nc r="A642">
      <v>600</v>
    </nc>
  </rcc>
  <rcc rId="471" sId="1">
    <oc r="A643">
      <v>605</v>
    </oc>
    <nc r="A643">
      <v>601</v>
    </nc>
  </rcc>
  <rcc rId="472" sId="1">
    <oc r="A644">
      <v>606</v>
    </oc>
    <nc r="A644">
      <v>602</v>
    </nc>
  </rcc>
  <rcc rId="473" sId="1">
    <oc r="A645">
      <v>607</v>
    </oc>
    <nc r="A645">
      <v>603</v>
    </nc>
  </rcc>
  <rcc rId="474" sId="1">
    <oc r="A646">
      <v>608</v>
    </oc>
    <nc r="A646">
      <v>604</v>
    </nc>
  </rcc>
  <rcc rId="475" sId="1">
    <oc r="A647">
      <v>609</v>
    </oc>
    <nc r="A647">
      <v>605</v>
    </nc>
  </rcc>
  <rcc rId="476" sId="1">
    <oc r="A648">
      <v>610</v>
    </oc>
    <nc r="A648">
      <v>606</v>
    </nc>
  </rcc>
  <rcc rId="477" sId="1">
    <oc r="A649">
      <v>611</v>
    </oc>
    <nc r="A649">
      <v>607</v>
    </nc>
  </rcc>
  <rcc rId="478" sId="1">
    <oc r="A650">
      <v>612</v>
    </oc>
    <nc r="A650">
      <v>608</v>
    </nc>
  </rcc>
  <rcc rId="479" sId="1">
    <oc r="A653">
      <v>613</v>
    </oc>
    <nc r="A653">
      <v>609</v>
    </nc>
  </rcc>
  <rcc rId="480" sId="1">
    <oc r="A654">
      <v>614</v>
    </oc>
    <nc r="A654">
      <v>610</v>
    </nc>
  </rcc>
  <rcc rId="481" sId="1">
    <oc r="A655">
      <v>615</v>
    </oc>
    <nc r="A655">
      <v>611</v>
    </nc>
  </rcc>
  <rcc rId="482" sId="1">
    <oc r="A656">
      <v>616</v>
    </oc>
    <nc r="A656">
      <v>612</v>
    </nc>
  </rcc>
  <rcc rId="483" sId="1">
    <oc r="A657">
      <v>617</v>
    </oc>
    <nc r="A657">
      <v>613</v>
    </nc>
  </rcc>
  <rcc rId="484" sId="1">
    <oc r="A658">
      <v>618</v>
    </oc>
    <nc r="A658">
      <v>614</v>
    </nc>
  </rcc>
  <rcc rId="485" sId="1">
    <oc r="A659">
      <v>619</v>
    </oc>
    <nc r="A659">
      <v>615</v>
    </nc>
  </rcc>
  <rcc rId="486" sId="1">
    <oc r="A660">
      <v>620</v>
    </oc>
    <nc r="A660">
      <v>616</v>
    </nc>
  </rcc>
  <rcc rId="487" sId="1">
    <oc r="A661">
      <v>621</v>
    </oc>
    <nc r="A661">
      <v>617</v>
    </nc>
  </rcc>
  <rcc rId="488" sId="1">
    <oc r="A662">
      <v>622</v>
    </oc>
    <nc r="A662">
      <v>618</v>
    </nc>
  </rcc>
  <rcc rId="489" sId="1">
    <oc r="A663">
      <v>623</v>
    </oc>
    <nc r="A663">
      <v>619</v>
    </nc>
  </rcc>
  <rcc rId="490" sId="1">
    <oc r="A664">
      <v>624</v>
    </oc>
    <nc r="A664">
      <v>620</v>
    </nc>
  </rcc>
  <rcc rId="491" sId="1">
    <oc r="A665">
      <v>625</v>
    </oc>
    <nc r="A665">
      <v>621</v>
    </nc>
  </rcc>
  <rcc rId="492" sId="1">
    <oc r="A666">
      <v>626</v>
    </oc>
    <nc r="A666">
      <v>622</v>
    </nc>
  </rcc>
  <rcc rId="493" sId="1">
    <oc r="A667">
      <v>627</v>
    </oc>
    <nc r="A667">
      <v>623</v>
    </nc>
  </rcc>
  <rcc rId="494" sId="1">
    <oc r="A668">
      <v>628</v>
    </oc>
    <nc r="A668">
      <v>624</v>
    </nc>
  </rcc>
  <rcc rId="495" sId="1">
    <oc r="A669">
      <v>629</v>
    </oc>
    <nc r="A669">
      <v>625</v>
    </nc>
  </rcc>
  <rcc rId="496" sId="1">
    <oc r="A670">
      <v>630</v>
    </oc>
    <nc r="A670">
      <v>626</v>
    </nc>
  </rcc>
  <rcc rId="497" sId="1">
    <oc r="A671">
      <v>631</v>
    </oc>
    <nc r="A671">
      <v>627</v>
    </nc>
  </rcc>
  <rcc rId="498" sId="1">
    <oc r="A672">
      <v>632</v>
    </oc>
    <nc r="A672">
      <v>628</v>
    </nc>
  </rcc>
  <rcc rId="499" sId="1">
    <oc r="A673">
      <v>633</v>
    </oc>
    <nc r="A673">
      <v>629</v>
    </nc>
  </rcc>
  <rcc rId="500" sId="1">
    <oc r="A674">
      <v>634</v>
    </oc>
    <nc r="A674">
      <v>630</v>
    </nc>
  </rcc>
  <rcc rId="501" sId="1">
    <oc r="A675">
      <v>635</v>
    </oc>
    <nc r="A675">
      <v>631</v>
    </nc>
  </rcc>
  <rcc rId="502" sId="1">
    <oc r="A676">
      <v>636</v>
    </oc>
    <nc r="A676">
      <v>632</v>
    </nc>
  </rcc>
  <rcc rId="503" sId="1">
    <oc r="A677">
      <v>637</v>
    </oc>
    <nc r="A677">
      <v>633</v>
    </nc>
  </rcc>
  <rcc rId="504" sId="1">
    <oc r="A678">
      <v>638</v>
    </oc>
    <nc r="A678">
      <v>634</v>
    </nc>
  </rcc>
  <rcc rId="505" sId="1">
    <oc r="A679">
      <v>639</v>
    </oc>
    <nc r="A679">
      <v>635</v>
    </nc>
  </rcc>
  <rcc rId="506" sId="1">
    <oc r="A680">
      <v>640</v>
    </oc>
    <nc r="A680">
      <v>636</v>
    </nc>
  </rcc>
  <rcc rId="507" sId="1">
    <oc r="A681">
      <v>641</v>
    </oc>
    <nc r="A681">
      <v>637</v>
    </nc>
  </rcc>
  <rcc rId="508" sId="1">
    <oc r="A682">
      <v>642</v>
    </oc>
    <nc r="A682">
      <v>638</v>
    </nc>
  </rcc>
  <rcc rId="509" sId="1">
    <oc r="A683">
      <v>643</v>
    </oc>
    <nc r="A683">
      <v>639</v>
    </nc>
  </rcc>
  <rcc rId="510" sId="1">
    <oc r="A684">
      <v>644</v>
    </oc>
    <nc r="A684">
      <v>640</v>
    </nc>
  </rcc>
  <rcc rId="511" sId="1">
    <oc r="A685">
      <v>645</v>
    </oc>
    <nc r="A685">
      <v>641</v>
    </nc>
  </rcc>
  <rcc rId="512" sId="1">
    <oc r="A686">
      <v>646</v>
    </oc>
    <nc r="A686">
      <v>642</v>
    </nc>
  </rcc>
  <rcc rId="513" sId="1">
    <oc r="A687">
      <v>647</v>
    </oc>
    <nc r="A687">
      <v>643</v>
    </nc>
  </rcc>
  <rcc rId="514" sId="1">
    <oc r="A688">
      <v>648</v>
    </oc>
    <nc r="A688">
      <v>644</v>
    </nc>
  </rcc>
  <rcc rId="515" sId="1">
    <oc r="A689">
      <v>649</v>
    </oc>
    <nc r="A689">
      <v>645</v>
    </nc>
  </rcc>
  <rcc rId="516" sId="1">
    <oc r="A690">
      <v>650</v>
    </oc>
    <nc r="A690">
      <v>646</v>
    </nc>
  </rcc>
  <rcc rId="517" sId="1">
    <oc r="A691">
      <v>651</v>
    </oc>
    <nc r="A691">
      <v>647</v>
    </nc>
  </rcc>
  <rcc rId="518" sId="1">
    <oc r="A692">
      <v>652</v>
    </oc>
    <nc r="A692">
      <v>648</v>
    </nc>
  </rcc>
  <rcc rId="519" sId="1">
    <oc r="A693">
      <v>653</v>
    </oc>
    <nc r="A693">
      <v>649</v>
    </nc>
  </rcc>
  <rcc rId="520" sId="1">
    <oc r="A694">
      <v>654</v>
    </oc>
    <nc r="A694">
      <v>650</v>
    </nc>
  </rcc>
  <rcc rId="521" sId="1">
    <oc r="A695">
      <v>655</v>
    </oc>
    <nc r="A695">
      <v>651</v>
    </nc>
  </rcc>
  <rcc rId="522" sId="1">
    <oc r="A696">
      <v>656</v>
    </oc>
    <nc r="A696">
      <v>652</v>
    </nc>
  </rcc>
  <rcc rId="523" sId="1">
    <oc r="A697">
      <v>657</v>
    </oc>
    <nc r="A697">
      <v>653</v>
    </nc>
  </rcc>
  <rcc rId="524" sId="1">
    <oc r="A698">
      <v>658</v>
    </oc>
    <nc r="A698">
      <v>654</v>
    </nc>
  </rcc>
  <rcc rId="525" sId="1">
    <oc r="A699">
      <v>659</v>
    </oc>
    <nc r="A699">
      <v>655</v>
    </nc>
  </rcc>
  <rcc rId="526" sId="1">
    <oc r="A700">
      <v>660</v>
    </oc>
    <nc r="A700">
      <v>656</v>
    </nc>
  </rcc>
  <rcc rId="527" sId="1">
    <oc r="A701">
      <v>661</v>
    </oc>
    <nc r="A701">
      <v>657</v>
    </nc>
  </rcc>
  <rcc rId="528" sId="1">
    <oc r="A702">
      <v>662</v>
    </oc>
    <nc r="A702">
      <v>658</v>
    </nc>
  </rcc>
  <rcc rId="529" sId="1">
    <oc r="A703">
      <v>663</v>
    </oc>
    <nc r="A703">
      <v>659</v>
    </nc>
  </rcc>
  <rcc rId="530" sId="1">
    <oc r="A704">
      <v>664</v>
    </oc>
    <nc r="A704">
      <v>660</v>
    </nc>
  </rcc>
  <rcc rId="531" sId="1">
    <oc r="A705">
      <v>665</v>
    </oc>
    <nc r="A705">
      <v>661</v>
    </nc>
  </rcc>
  <rcc rId="532" sId="1">
    <oc r="A706">
      <v>666</v>
    </oc>
    <nc r="A706">
      <v>662</v>
    </nc>
  </rcc>
  <rcc rId="533" sId="1">
    <oc r="A707">
      <v>667</v>
    </oc>
    <nc r="A707">
      <v>663</v>
    </nc>
  </rcc>
  <rcc rId="534" sId="1">
    <oc r="A708">
      <v>668</v>
    </oc>
    <nc r="A708">
      <v>664</v>
    </nc>
  </rcc>
  <rcc rId="535" sId="1">
    <oc r="A709">
      <v>669</v>
    </oc>
    <nc r="A709">
      <v>665</v>
    </nc>
  </rcc>
  <rcc rId="536" sId="1">
    <oc r="A710">
      <v>670</v>
    </oc>
    <nc r="A710">
      <v>666</v>
    </nc>
  </rcc>
  <rcc rId="537" sId="1">
    <oc r="A711">
      <v>671</v>
    </oc>
    <nc r="A711">
      <v>667</v>
    </nc>
  </rcc>
  <rcc rId="538" sId="1">
    <oc r="A712">
      <v>672</v>
    </oc>
    <nc r="A712">
      <v>668</v>
    </nc>
  </rcc>
  <rcc rId="539" sId="1">
    <oc r="A713">
      <v>673</v>
    </oc>
    <nc r="A713">
      <v>669</v>
    </nc>
  </rcc>
  <rcc rId="540" sId="1">
    <oc r="A714">
      <v>674</v>
    </oc>
    <nc r="A714">
      <v>670</v>
    </nc>
  </rcc>
  <rcc rId="541" sId="1">
    <oc r="A715">
      <v>675</v>
    </oc>
    <nc r="A715">
      <v>671</v>
    </nc>
  </rcc>
  <rcc rId="542" sId="1">
    <oc r="A716">
      <v>676</v>
    </oc>
    <nc r="A716">
      <v>672</v>
    </nc>
  </rcc>
  <rcc rId="543" sId="1">
    <oc r="A717">
      <v>677</v>
    </oc>
    <nc r="A717">
      <v>673</v>
    </nc>
  </rcc>
  <rcc rId="544" sId="1">
    <oc r="A718">
      <v>678</v>
    </oc>
    <nc r="A718">
      <v>674</v>
    </nc>
  </rcc>
  <rcc rId="545" sId="1">
    <oc r="A721">
      <v>679</v>
    </oc>
    <nc r="A721">
      <v>675</v>
    </nc>
  </rcc>
  <rcc rId="546" sId="1">
    <oc r="A722">
      <v>680</v>
    </oc>
    <nc r="A722">
      <v>676</v>
    </nc>
  </rcc>
  <rcc rId="547" sId="1">
    <oc r="A723">
      <v>681</v>
    </oc>
    <nc r="A723">
      <v>677</v>
    </nc>
  </rcc>
  <rcc rId="548" sId="1">
    <oc r="A724">
      <v>682</v>
    </oc>
    <nc r="A724">
      <v>678</v>
    </nc>
  </rcc>
  <rcc rId="549" sId="1">
    <oc r="A725">
      <v>683</v>
    </oc>
    <nc r="A725">
      <v>679</v>
    </nc>
  </rcc>
  <rcc rId="550" sId="1">
    <oc r="A726">
      <v>684</v>
    </oc>
    <nc r="A726">
      <v>680</v>
    </nc>
  </rcc>
  <rcc rId="551" sId="1">
    <oc r="A727">
      <v>685</v>
    </oc>
    <nc r="A727">
      <v>681</v>
    </nc>
  </rcc>
  <rcc rId="552" sId="1">
    <oc r="A728">
      <v>686</v>
    </oc>
    <nc r="A728">
      <v>682</v>
    </nc>
  </rcc>
  <rcc rId="553" sId="1">
    <oc r="A729">
      <v>687</v>
    </oc>
    <nc r="A729">
      <v>683</v>
    </nc>
  </rcc>
  <rcc rId="554" sId="1">
    <oc r="A730">
      <v>688</v>
    </oc>
    <nc r="A730">
      <v>684</v>
    </nc>
  </rcc>
  <rcc rId="555" sId="1">
    <oc r="A731">
      <v>689</v>
    </oc>
    <nc r="A731">
      <v>685</v>
    </nc>
  </rcc>
  <rcc rId="556" sId="1">
    <oc r="A732">
      <v>690</v>
    </oc>
    <nc r="A732">
      <v>686</v>
    </nc>
  </rcc>
  <rcc rId="557" sId="1">
    <oc r="A733">
      <v>691</v>
    </oc>
    <nc r="A733">
      <v>687</v>
    </nc>
  </rcc>
  <rcc rId="558" sId="1">
    <oc r="A734">
      <v>692</v>
    </oc>
    <nc r="A734">
      <v>688</v>
    </nc>
  </rcc>
  <rcc rId="559" sId="1">
    <oc r="A735">
      <v>693</v>
    </oc>
    <nc r="A735">
      <v>689</v>
    </nc>
  </rcc>
  <rcc rId="560" sId="1">
    <oc r="A736">
      <v>694</v>
    </oc>
    <nc r="A736">
      <v>690</v>
    </nc>
  </rcc>
  <rcc rId="561" sId="1">
    <oc r="A737">
      <v>695</v>
    </oc>
    <nc r="A737">
      <v>691</v>
    </nc>
  </rcc>
  <rcc rId="562" sId="1">
    <oc r="A738">
      <v>696</v>
    </oc>
    <nc r="A738">
      <v>692</v>
    </nc>
  </rcc>
  <rcc rId="563" sId="1">
    <oc r="A739">
      <v>697</v>
    </oc>
    <nc r="A739">
      <v>693</v>
    </nc>
  </rcc>
  <rcc rId="564" sId="1">
    <oc r="A742">
      <v>698</v>
    </oc>
    <nc r="A742">
      <v>694</v>
    </nc>
  </rcc>
  <rcc rId="565" sId="1">
    <oc r="A743">
      <v>699</v>
    </oc>
    <nc r="A743">
      <v>695</v>
    </nc>
  </rcc>
  <rcc rId="566" sId="1">
    <oc r="A744">
      <v>700</v>
    </oc>
    <nc r="A744">
      <v>696</v>
    </nc>
  </rcc>
  <rcc rId="567" sId="1">
    <oc r="A745">
      <v>701</v>
    </oc>
    <nc r="A745">
      <v>697</v>
    </nc>
  </rcc>
  <rcc rId="568" sId="1">
    <oc r="A746">
      <v>702</v>
    </oc>
    <nc r="A746">
      <v>698</v>
    </nc>
  </rcc>
  <rcc rId="569" sId="1">
    <oc r="A747">
      <v>703</v>
    </oc>
    <nc r="A747">
      <v>699</v>
    </nc>
  </rcc>
  <rcc rId="570" sId="1">
    <oc r="A748">
      <v>704</v>
    </oc>
    <nc r="A748">
      <v>700</v>
    </nc>
  </rcc>
  <rcc rId="571" sId="1">
    <oc r="A749">
      <v>705</v>
    </oc>
    <nc r="A749">
      <v>701</v>
    </nc>
  </rcc>
  <rcc rId="572" sId="1">
    <oc r="A750">
      <v>706</v>
    </oc>
    <nc r="A750">
      <v>702</v>
    </nc>
  </rcc>
  <rcc rId="573" sId="1">
    <oc r="A751">
      <v>707</v>
    </oc>
    <nc r="A751">
      <v>703</v>
    </nc>
  </rcc>
  <rcc rId="574" sId="1">
    <oc r="A752">
      <v>708</v>
    </oc>
    <nc r="A752">
      <v>704</v>
    </nc>
  </rcc>
  <rcc rId="575" sId="1">
    <oc r="A753">
      <v>709</v>
    </oc>
    <nc r="A753">
      <v>705</v>
    </nc>
  </rcc>
  <rcc rId="576" sId="1">
    <oc r="A754">
      <v>710</v>
    </oc>
    <nc r="A754">
      <v>706</v>
    </nc>
  </rcc>
  <rcc rId="577" sId="1">
    <oc r="A755">
      <v>711</v>
    </oc>
    <nc r="A755">
      <v>707</v>
    </nc>
  </rcc>
  <rcc rId="578" sId="1">
    <oc r="A756">
      <v>712</v>
    </oc>
    <nc r="A756">
      <v>708</v>
    </nc>
  </rcc>
  <rcc rId="579" sId="1">
    <oc r="A757">
      <v>713</v>
    </oc>
    <nc r="A757">
      <v>709</v>
    </nc>
  </rcc>
  <rcc rId="580" sId="1">
    <oc r="A758">
      <v>714</v>
    </oc>
    <nc r="A758">
      <v>710</v>
    </nc>
  </rcc>
  <rcc rId="581" sId="1">
    <oc r="A759">
      <v>715</v>
    </oc>
    <nc r="A759">
      <v>711</v>
    </nc>
  </rcc>
  <rcc rId="582" sId="1">
    <oc r="A760">
      <v>716</v>
    </oc>
    <nc r="A760">
      <v>712</v>
    </nc>
  </rcc>
  <rcc rId="583" sId="1">
    <oc r="A761">
      <v>717</v>
    </oc>
    <nc r="A761">
      <v>713</v>
    </nc>
  </rcc>
  <rcc rId="584" sId="1">
    <oc r="A762">
      <v>718</v>
    </oc>
    <nc r="A762">
      <v>714</v>
    </nc>
  </rcc>
  <rcc rId="585" sId="1">
    <oc r="A763">
      <v>719</v>
    </oc>
    <nc r="A763">
      <v>715</v>
    </nc>
  </rcc>
  <rcc rId="586" sId="1">
    <oc r="A764">
      <v>720</v>
    </oc>
    <nc r="A764">
      <v>716</v>
    </nc>
  </rcc>
  <rcc rId="587" sId="1">
    <oc r="A765">
      <v>721</v>
    </oc>
    <nc r="A765">
      <v>717</v>
    </nc>
  </rcc>
  <rcc rId="588" sId="1">
    <oc r="A766">
      <v>722</v>
    </oc>
    <nc r="A766">
      <v>718</v>
    </nc>
  </rcc>
  <rcc rId="589" sId="1">
    <oc r="A767">
      <v>723</v>
    </oc>
    <nc r="A767">
      <v>719</v>
    </nc>
  </rcc>
  <rcc rId="590" sId="1">
    <oc r="A768">
      <v>724</v>
    </oc>
    <nc r="A768">
      <v>720</v>
    </nc>
  </rcc>
  <rcc rId="591" sId="1">
    <oc r="A769">
      <v>725</v>
    </oc>
    <nc r="A769">
      <v>721</v>
    </nc>
  </rcc>
  <rcc rId="592" sId="1">
    <oc r="A770">
      <v>726</v>
    </oc>
    <nc r="A770">
      <v>722</v>
    </nc>
  </rcc>
  <rcc rId="593" sId="1">
    <oc r="A771">
      <v>727</v>
    </oc>
    <nc r="A771">
      <v>723</v>
    </nc>
  </rcc>
  <rcc rId="594" sId="1">
    <oc r="A772">
      <v>728</v>
    </oc>
    <nc r="A772">
      <v>724</v>
    </nc>
  </rcc>
  <rcc rId="595" sId="1">
    <oc r="A773">
      <v>729</v>
    </oc>
    <nc r="A773">
      <v>725</v>
    </nc>
  </rcc>
  <rcc rId="596" sId="1">
    <oc r="A774">
      <v>730</v>
    </oc>
    <nc r="A774">
      <v>726</v>
    </nc>
  </rcc>
  <rcc rId="597" sId="1">
    <oc r="A775">
      <v>731</v>
    </oc>
    <nc r="A775">
      <v>727</v>
    </nc>
  </rcc>
  <rcc rId="598" sId="1">
    <oc r="A776">
      <v>732</v>
    </oc>
    <nc r="A776">
      <v>728</v>
    </nc>
  </rcc>
  <rcc rId="599" sId="1">
    <oc r="A778">
      <v>733</v>
    </oc>
    <nc r="A778">
      <v>729</v>
    </nc>
  </rcc>
  <rcc rId="600" sId="1">
    <oc r="A779">
      <v>734</v>
    </oc>
    <nc r="A779">
      <v>730</v>
    </nc>
  </rcc>
  <rcc rId="601" sId="1">
    <oc r="A780">
      <v>735</v>
    </oc>
    <nc r="A780">
      <v>731</v>
    </nc>
  </rcc>
  <rcc rId="602" sId="1">
    <oc r="A781">
      <v>736</v>
    </oc>
    <nc r="A781">
      <v>732</v>
    </nc>
  </rcc>
  <rcc rId="603" sId="1">
    <oc r="A782">
      <v>737</v>
    </oc>
    <nc r="A782">
      <v>733</v>
    </nc>
  </rcc>
  <rcc rId="604" sId="1">
    <oc r="A777">
      <v>738</v>
    </oc>
    <nc r="A777">
      <v>734</v>
    </nc>
  </rcc>
  <rcc rId="605" sId="1">
    <oc r="A783">
      <v>739</v>
    </oc>
    <nc r="A783">
      <v>735</v>
    </nc>
  </rcc>
  <rcc rId="606" sId="1">
    <oc r="A784">
      <v>740</v>
    </oc>
    <nc r="A784">
      <v>736</v>
    </nc>
  </rcc>
  <rcc rId="607" sId="1">
    <oc r="A785">
      <v>741</v>
    </oc>
    <nc r="A785">
      <v>737</v>
    </nc>
  </rcc>
  <rcc rId="608" sId="1">
    <oc r="A786">
      <v>742</v>
    </oc>
    <nc r="A786">
      <v>738</v>
    </nc>
  </rcc>
  <rcc rId="609" sId="1">
    <oc r="A787">
      <v>743</v>
    </oc>
    <nc r="A787">
      <v>739</v>
    </nc>
  </rcc>
  <rcc rId="610" sId="1">
    <oc r="A788">
      <v>744</v>
    </oc>
    <nc r="A788">
      <v>740</v>
    </nc>
  </rcc>
  <rcc rId="611" sId="1">
    <oc r="A789">
      <v>745</v>
    </oc>
    <nc r="A789">
      <v>741</v>
    </nc>
  </rcc>
  <rcc rId="612" sId="1">
    <oc r="A790">
      <v>747</v>
    </oc>
    <nc r="A790">
      <v>742</v>
    </nc>
  </rcc>
  <rcc rId="613" sId="1">
    <oc r="A791">
      <v>748</v>
    </oc>
    <nc r="A791">
      <v>743</v>
    </nc>
  </rcc>
  <rcc rId="614" sId="1">
    <oc r="A792">
      <v>749</v>
    </oc>
    <nc r="A792">
      <v>744</v>
    </nc>
  </rcc>
  <rcc rId="615" sId="1">
    <oc r="A793">
      <v>750</v>
    </oc>
    <nc r="A793">
      <v>745</v>
    </nc>
  </rcc>
  <rcc rId="616" sId="1">
    <oc r="A794">
      <v>751</v>
    </oc>
    <nc r="A794">
      <v>746</v>
    </nc>
  </rcc>
  <rcc rId="617" sId="1">
    <oc r="A795">
      <v>752</v>
    </oc>
    <nc r="A795">
      <v>747</v>
    </nc>
  </rcc>
  <rcc rId="618" sId="1">
    <oc r="A796">
      <v>753</v>
    </oc>
    <nc r="A796">
      <v>748</v>
    </nc>
  </rcc>
  <rcc rId="619" sId="1">
    <oc r="A797">
      <v>754</v>
    </oc>
    <nc r="A797">
      <v>749</v>
    </nc>
  </rcc>
  <rcc rId="620" sId="1">
    <oc r="A798">
      <v>755</v>
    </oc>
    <nc r="A798">
      <v>750</v>
    </nc>
  </rcc>
  <rcc rId="621" sId="1">
    <oc r="A799">
      <v>756</v>
    </oc>
    <nc r="A799">
      <v>751</v>
    </nc>
  </rcc>
  <rcc rId="622" sId="1">
    <oc r="A800">
      <v>757</v>
    </oc>
    <nc r="A800">
      <v>752</v>
    </nc>
  </rcc>
  <rcc rId="623" sId="1">
    <oc r="A801">
      <v>758</v>
    </oc>
    <nc r="A801">
      <v>753</v>
    </nc>
  </rcc>
  <rcc rId="624" sId="1">
    <oc r="A802">
      <v>759</v>
    </oc>
    <nc r="A802">
      <v>754</v>
    </nc>
  </rcc>
  <rcc rId="625" sId="1">
    <oc r="A803">
      <v>760</v>
    </oc>
    <nc r="A803">
      <v>755</v>
    </nc>
  </rcc>
  <rcc rId="626" sId="1">
    <oc r="A804">
      <v>761</v>
    </oc>
    <nc r="A804">
      <v>756</v>
    </nc>
  </rcc>
  <rcc rId="627" sId="1">
    <oc r="A805">
      <v>762</v>
    </oc>
    <nc r="A805">
      <v>757</v>
    </nc>
  </rcc>
  <rcc rId="628" sId="1">
    <oc r="A806">
      <v>763</v>
    </oc>
    <nc r="A806">
      <v>758</v>
    </nc>
  </rcc>
  <rcc rId="629" sId="1">
    <oc r="A807">
      <v>764</v>
    </oc>
    <nc r="A807">
      <v>759</v>
    </nc>
  </rcc>
  <rcc rId="630" sId="1">
    <oc r="A808">
      <v>765</v>
    </oc>
    <nc r="A808">
      <v>760</v>
    </nc>
  </rcc>
  <rcc rId="631" sId="1">
    <oc r="A809">
      <v>766</v>
    </oc>
    <nc r="A809">
      <v>761</v>
    </nc>
  </rcc>
  <rcc rId="632" sId="1">
    <oc r="A810">
      <v>767</v>
    </oc>
    <nc r="A810">
      <v>762</v>
    </nc>
  </rcc>
  <rcc rId="633" sId="1">
    <oc r="A811">
      <v>768</v>
    </oc>
    <nc r="A811">
      <v>763</v>
    </nc>
  </rcc>
  <rcc rId="634" sId="1">
    <oc r="A812">
      <v>769</v>
    </oc>
    <nc r="A812">
      <v>764</v>
    </nc>
  </rcc>
  <rcc rId="635" sId="1">
    <oc r="A813">
      <v>770</v>
    </oc>
    <nc r="A813">
      <v>765</v>
    </nc>
  </rcc>
  <rcc rId="636" sId="1">
    <oc r="A814">
      <v>771</v>
    </oc>
    <nc r="A814">
      <v>766</v>
    </nc>
  </rcc>
  <rcc rId="637" sId="1">
    <oc r="A815">
      <v>772</v>
    </oc>
    <nc r="A815">
      <v>767</v>
    </nc>
  </rcc>
  <rcc rId="638" sId="1">
    <oc r="A816">
      <v>773</v>
    </oc>
    <nc r="A816">
      <v>768</v>
    </nc>
  </rcc>
  <rcc rId="639" sId="1">
    <oc r="A817">
      <v>774</v>
    </oc>
    <nc r="A817">
      <v>769</v>
    </nc>
  </rcc>
  <rcc rId="640" sId="1">
    <oc r="A818">
      <v>775</v>
    </oc>
    <nc r="A818">
      <v>770</v>
    </nc>
  </rcc>
  <rcc rId="641" sId="1" numFmtId="4">
    <oc r="A821">
      <v>776</v>
    </oc>
    <nc r="A821">
      <v>771</v>
    </nc>
  </rcc>
  <rcc rId="642" sId="1" numFmtId="4">
    <oc r="A822">
      <v>777</v>
    </oc>
    <nc r="A822">
      <v>772</v>
    </nc>
  </rcc>
  <rcc rId="643" sId="1" numFmtId="4">
    <oc r="A823">
      <v>778</v>
    </oc>
    <nc r="A823">
      <v>773</v>
    </nc>
  </rcc>
  <rcc rId="644" sId="1" numFmtId="4">
    <oc r="A824">
      <v>779</v>
    </oc>
    <nc r="A824">
      <v>774</v>
    </nc>
  </rcc>
  <rcc rId="645" sId="1" numFmtId="4">
    <oc r="A825">
      <v>780</v>
    </oc>
    <nc r="A825">
      <v>775</v>
    </nc>
  </rcc>
  <rcc rId="646" sId="1" numFmtId="4">
    <oc r="A826">
      <v>781</v>
    </oc>
    <nc r="A826">
      <v>776</v>
    </nc>
  </rcc>
  <rcc rId="647" sId="1" numFmtId="4">
    <oc r="A827">
      <v>782</v>
    </oc>
    <nc r="A827">
      <v>777</v>
    </nc>
  </rcc>
  <rcc rId="648" sId="1" numFmtId="4">
    <oc r="A828">
      <v>783</v>
    </oc>
    <nc r="A828">
      <v>778</v>
    </nc>
  </rcc>
  <rcc rId="649" sId="1" numFmtId="4">
    <oc r="A829">
      <v>784</v>
    </oc>
    <nc r="A829">
      <v>779</v>
    </nc>
  </rcc>
  <rcc rId="650" sId="1" numFmtId="4">
    <oc r="A830">
      <v>785</v>
    </oc>
    <nc r="A830">
      <v>780</v>
    </nc>
  </rcc>
  <rcc rId="651" sId="1" numFmtId="4">
    <oc r="A831">
      <v>786</v>
    </oc>
    <nc r="A831">
      <v>781</v>
    </nc>
  </rcc>
  <rcc rId="652" sId="1" numFmtId="4">
    <oc r="A832">
      <v>787</v>
    </oc>
    <nc r="A832">
      <v>782</v>
    </nc>
  </rcc>
  <rcc rId="653" sId="1" numFmtId="4">
    <oc r="A833">
      <v>788</v>
    </oc>
    <nc r="A833">
      <v>783</v>
    </nc>
  </rcc>
  <rcc rId="654" sId="1" numFmtId="4">
    <oc r="A834">
      <v>789</v>
    </oc>
    <nc r="A834">
      <v>784</v>
    </nc>
  </rcc>
  <rcc rId="655" sId="1" numFmtId="4">
    <oc r="A835">
      <v>790</v>
    </oc>
    <nc r="A835">
      <v>785</v>
    </nc>
  </rcc>
  <rcc rId="656" sId="1" numFmtId="4">
    <oc r="A836">
      <v>791</v>
    </oc>
    <nc r="A836">
      <v>786</v>
    </nc>
  </rcc>
  <rcc rId="657" sId="1" numFmtId="4">
    <oc r="A837">
      <v>792</v>
    </oc>
    <nc r="A837">
      <v>787</v>
    </nc>
  </rcc>
  <rcc rId="658" sId="1" numFmtId="4">
    <oc r="A838">
      <v>793</v>
    </oc>
    <nc r="A838">
      <v>788</v>
    </nc>
  </rcc>
  <rcc rId="659" sId="1" numFmtId="4">
    <oc r="A839">
      <v>794</v>
    </oc>
    <nc r="A839">
      <v>789</v>
    </nc>
  </rcc>
  <rcc rId="660" sId="1">
    <oc r="A1340">
      <v>469</v>
    </oc>
    <nc r="A1340">
      <v>468</v>
    </nc>
  </rcc>
  <rcc rId="661" sId="1">
    <oc r="A1341">
      <v>470</v>
    </oc>
    <nc r="A1341">
      <v>469</v>
    </nc>
  </rcc>
  <rcc rId="662" sId="1">
    <oc r="A1342">
      <v>473</v>
    </oc>
    <nc r="A1342">
      <v>470</v>
    </nc>
  </rcc>
  <rcc rId="663" sId="1">
    <oc r="A1343">
      <v>474</v>
    </oc>
    <nc r="A1343">
      <v>471</v>
    </nc>
  </rcc>
  <rcc rId="664" sId="1">
    <oc r="A1344">
      <v>475</v>
    </oc>
    <nc r="A1344">
      <v>472</v>
    </nc>
  </rcc>
  <rcc rId="665" sId="1">
    <oc r="A1345">
      <v>476</v>
    </oc>
    <nc r="A1345">
      <v>473</v>
    </nc>
  </rcc>
  <rcc rId="666" sId="1">
    <oc r="A1346">
      <v>477</v>
    </oc>
    <nc r="A1346">
      <v>474</v>
    </nc>
  </rcc>
  <rcc rId="667" sId="1">
    <oc r="A1347">
      <v>478</v>
    </oc>
    <nc r="A1347">
      <v>475</v>
    </nc>
  </rcc>
  <rcc rId="668" sId="1">
    <oc r="A1348">
      <v>479</v>
    </oc>
    <nc r="A1348">
      <v>476</v>
    </nc>
  </rcc>
  <rcc rId="669" sId="1">
    <oc r="A1349">
      <v>480</v>
    </oc>
    <nc r="A1349">
      <v>477</v>
    </nc>
  </rcc>
  <rcc rId="670" sId="1">
    <oc r="A1350">
      <v>481</v>
    </oc>
    <nc r="A1350">
      <v>478</v>
    </nc>
  </rcc>
  <rcc rId="671" sId="1">
    <oc r="A1351">
      <v>482</v>
    </oc>
    <nc r="A1351">
      <v>479</v>
    </nc>
  </rcc>
  <rcc rId="672" sId="1">
    <oc r="A1352">
      <v>483</v>
    </oc>
    <nc r="A1352">
      <v>480</v>
    </nc>
  </rcc>
  <rcc rId="673" sId="1">
    <oc r="A1355">
      <v>489</v>
    </oc>
    <nc r="A1355">
      <v>481</v>
    </nc>
  </rcc>
  <rcc rId="674" sId="1">
    <oc r="A1356">
      <v>490</v>
    </oc>
    <nc r="A1356">
      <v>482</v>
    </nc>
  </rcc>
  <rcc rId="675" sId="1">
    <oc r="A1357">
      <v>491</v>
    </oc>
    <nc r="A1357">
      <v>483</v>
    </nc>
  </rcc>
  <rcc rId="676" sId="1">
    <oc r="A1358">
      <v>492</v>
    </oc>
    <nc r="A1358">
      <v>484</v>
    </nc>
  </rcc>
  <rcc rId="677" sId="1">
    <oc r="A1359">
      <v>493</v>
    </oc>
    <nc r="A1359">
      <v>485</v>
    </nc>
  </rcc>
  <rcc rId="678" sId="1">
    <oc r="A1360">
      <v>494</v>
    </oc>
    <nc r="A1360">
      <v>486</v>
    </nc>
  </rcc>
  <rcc rId="679" sId="1">
    <oc r="A1361">
      <v>495</v>
    </oc>
    <nc r="A1361">
      <v>487</v>
    </nc>
  </rcc>
  <rcc rId="680" sId="1">
    <oc r="A1362">
      <v>496</v>
    </oc>
    <nc r="A1362">
      <v>488</v>
    </nc>
  </rcc>
  <rcc rId="681" sId="1">
    <oc r="A1363">
      <v>497</v>
    </oc>
    <nc r="A1363">
      <v>489</v>
    </nc>
  </rcc>
  <rcc rId="682" sId="1">
    <oc r="A1364">
      <v>498</v>
    </oc>
    <nc r="A1364">
      <v>490</v>
    </nc>
  </rcc>
  <rcc rId="683" sId="1">
    <oc r="A1365">
      <v>499</v>
    </oc>
    <nc r="A1365">
      <v>491</v>
    </nc>
  </rcc>
  <rcc rId="684" sId="1">
    <oc r="A1366">
      <v>500</v>
    </oc>
    <nc r="A1366">
      <v>492</v>
    </nc>
  </rcc>
  <rcc rId="685" sId="1">
    <oc r="A1367">
      <v>501</v>
    </oc>
    <nc r="A1367">
      <v>493</v>
    </nc>
  </rcc>
  <rcc rId="686" sId="1">
    <oc r="A1368">
      <v>502</v>
    </oc>
    <nc r="A1368">
      <v>494</v>
    </nc>
  </rcc>
  <rcc rId="687" sId="1">
    <oc r="A1369">
      <v>503</v>
    </oc>
    <nc r="A1369">
      <v>495</v>
    </nc>
  </rcc>
  <rcc rId="688" sId="1">
    <oc r="A1370">
      <v>504</v>
    </oc>
    <nc r="A1370">
      <v>496</v>
    </nc>
  </rcc>
  <rcc rId="689" sId="1">
    <oc r="A1371">
      <v>505</v>
    </oc>
    <nc r="A1371">
      <v>497</v>
    </nc>
  </rcc>
  <rcc rId="690" sId="1">
    <oc r="A1372">
      <v>506</v>
    </oc>
    <nc r="A1372">
      <v>498</v>
    </nc>
  </rcc>
  <rcc rId="691" sId="1">
    <oc r="A1373">
      <v>507</v>
    </oc>
    <nc r="A1373">
      <v>499</v>
    </nc>
  </rcc>
  <rcc rId="692" sId="1">
    <oc r="A1374">
      <v>508</v>
    </oc>
    <nc r="A1374">
      <v>500</v>
    </nc>
  </rcc>
  <rcc rId="693" sId="1">
    <oc r="A1375">
      <v>509</v>
    </oc>
    <nc r="A1375">
      <v>501</v>
    </nc>
  </rcc>
  <rcc rId="694" sId="1">
    <oc r="A1376">
      <v>510</v>
    </oc>
    <nc r="A1376">
      <v>502</v>
    </nc>
  </rcc>
  <rcc rId="695" sId="1">
    <oc r="A1377">
      <v>511</v>
    </oc>
    <nc r="A1377">
      <v>503</v>
    </nc>
  </rcc>
  <rcc rId="696" sId="1">
    <oc r="A1378">
      <v>512</v>
    </oc>
    <nc r="A1378">
      <v>504</v>
    </nc>
  </rcc>
  <rcc rId="697" sId="1">
    <oc r="A1379">
      <v>513</v>
    </oc>
    <nc r="A1379">
      <v>505</v>
    </nc>
  </rcc>
  <rcc rId="698" sId="1">
    <oc r="A1380">
      <v>514</v>
    </oc>
    <nc r="A1380">
      <v>506</v>
    </nc>
  </rcc>
  <rcc rId="699" sId="1">
    <oc r="A1381">
      <v>515</v>
    </oc>
    <nc r="A1381">
      <v>507</v>
    </nc>
  </rcc>
  <rcc rId="700" sId="1">
    <oc r="A1382">
      <v>516</v>
    </oc>
    <nc r="A1382">
      <v>508</v>
    </nc>
  </rcc>
  <rcc rId="701" sId="1">
    <oc r="A1383">
      <v>517</v>
    </oc>
    <nc r="A1383">
      <v>509</v>
    </nc>
  </rcc>
  <rcc rId="702" sId="1">
    <oc r="A1384">
      <v>518</v>
    </oc>
    <nc r="A1384">
      <v>510</v>
    </nc>
  </rcc>
  <rcc rId="703" sId="1">
    <oc r="A1385">
      <v>519</v>
    </oc>
    <nc r="A1385">
      <v>511</v>
    </nc>
  </rcc>
  <rcc rId="704" sId="1">
    <oc r="A1386">
      <v>520</v>
    </oc>
    <nc r="A1386">
      <v>512</v>
    </nc>
  </rcc>
  <rcc rId="705" sId="1">
    <oc r="A1387">
      <v>521</v>
    </oc>
    <nc r="A1387">
      <v>513</v>
    </nc>
  </rcc>
  <rcc rId="706" sId="1">
    <oc r="A1388">
      <v>522</v>
    </oc>
    <nc r="A1388">
      <v>514</v>
    </nc>
  </rcc>
  <rcc rId="707" sId="1">
    <oc r="A1389">
      <v>523</v>
    </oc>
    <nc r="A1389">
      <v>515</v>
    </nc>
  </rcc>
  <rcc rId="708" sId="1">
    <oc r="A1390">
      <v>524</v>
    </oc>
    <nc r="A1390">
      <v>516</v>
    </nc>
  </rcc>
  <rcc rId="709" sId="1">
    <oc r="A1391">
      <v>525</v>
    </oc>
    <nc r="A1391">
      <v>517</v>
    </nc>
  </rcc>
  <rcc rId="710" sId="1">
    <oc r="A1392">
      <v>526</v>
    </oc>
    <nc r="A1392">
      <v>518</v>
    </nc>
  </rcc>
  <rcc rId="711" sId="1">
    <oc r="A1393">
      <v>527</v>
    </oc>
    <nc r="A1393">
      <v>519</v>
    </nc>
  </rcc>
  <rcc rId="712" sId="1">
    <oc r="A1394">
      <v>528</v>
    </oc>
    <nc r="A1394">
      <v>520</v>
    </nc>
  </rcc>
  <rcc rId="713" sId="1">
    <oc r="A1395">
      <v>529</v>
    </oc>
    <nc r="A1395">
      <v>521</v>
    </nc>
  </rcc>
  <rcc rId="714" sId="1">
    <oc r="A1396">
      <v>530</v>
    </oc>
    <nc r="A1396">
      <v>522</v>
    </nc>
  </rcc>
  <rcc rId="715" sId="1">
    <oc r="A1397">
      <v>531</v>
    </oc>
    <nc r="A1397">
      <v>523</v>
    </nc>
  </rcc>
  <rcc rId="716" sId="1">
    <oc r="A1398">
      <v>532</v>
    </oc>
    <nc r="A1398">
      <v>524</v>
    </nc>
  </rcc>
  <rcc rId="717" sId="1">
    <oc r="A1399">
      <v>533</v>
    </oc>
    <nc r="A1399">
      <v>525</v>
    </nc>
  </rcc>
  <rcc rId="718" sId="1">
    <oc r="A1400">
      <v>534</v>
    </oc>
    <nc r="A1400">
      <v>526</v>
    </nc>
  </rcc>
  <rcc rId="719" sId="1">
    <oc r="A1401">
      <v>535</v>
    </oc>
    <nc r="A1401">
      <v>527</v>
    </nc>
  </rcc>
  <rcc rId="720" sId="1">
    <oc r="A1402">
      <v>536</v>
    </oc>
    <nc r="A1402">
      <v>528</v>
    </nc>
  </rcc>
  <rcc rId="721" sId="1">
    <oc r="A1403">
      <v>537</v>
    </oc>
    <nc r="A1403">
      <v>529</v>
    </nc>
  </rcc>
  <rcc rId="722" sId="1">
    <oc r="A1404">
      <v>538</v>
    </oc>
    <nc r="A1404">
      <v>530</v>
    </nc>
  </rcc>
  <rcc rId="723" sId="1">
    <oc r="A1405">
      <v>539</v>
    </oc>
    <nc r="A1405">
      <v>531</v>
    </nc>
  </rcc>
  <rcc rId="724" sId="1">
    <oc r="A1406">
      <v>540</v>
    </oc>
    <nc r="A1406">
      <v>532</v>
    </nc>
  </rcc>
  <rcc rId="725" sId="1">
    <oc r="A1407">
      <v>541</v>
    </oc>
    <nc r="A1407">
      <v>533</v>
    </nc>
  </rcc>
  <rcc rId="726" sId="1">
    <oc r="A1408">
      <v>542</v>
    </oc>
    <nc r="A1408">
      <v>534</v>
    </nc>
  </rcc>
  <rcc rId="727" sId="1">
    <oc r="A1409">
      <v>543</v>
    </oc>
    <nc r="A1409">
      <v>535</v>
    </nc>
  </rcc>
  <rcc rId="728" sId="1">
    <oc r="A1410">
      <v>544</v>
    </oc>
    <nc r="A1410">
      <v>536</v>
    </nc>
  </rcc>
  <rcc rId="729" sId="1">
    <oc r="A1411">
      <v>545</v>
    </oc>
    <nc r="A1411">
      <v>537</v>
    </nc>
  </rcc>
  <rcc rId="730" sId="1">
    <oc r="A1414">
      <v>546</v>
    </oc>
    <nc r="A1414">
      <v>538</v>
    </nc>
  </rcc>
  <rcc rId="731" sId="1">
    <oc r="A1415">
      <v>547</v>
    </oc>
    <nc r="A1415">
      <v>539</v>
    </nc>
  </rcc>
  <rcc rId="732" sId="1">
    <oc r="A1416">
      <v>548</v>
    </oc>
    <nc r="A1416">
      <v>540</v>
    </nc>
  </rcc>
  <rcc rId="733" sId="1">
    <oc r="A1417">
      <v>549</v>
    </oc>
    <nc r="A1417">
      <v>541</v>
    </nc>
  </rcc>
  <rcc rId="734" sId="1">
    <oc r="A1418">
      <v>550</v>
    </oc>
    <nc r="A1418">
      <v>542</v>
    </nc>
  </rcc>
  <rcc rId="735" sId="1">
    <oc r="A1419">
      <v>551</v>
    </oc>
    <nc r="A1419">
      <v>543</v>
    </nc>
  </rcc>
  <rcc rId="736" sId="1">
    <oc r="A1420">
      <v>552</v>
    </oc>
    <nc r="A1420">
      <v>544</v>
    </nc>
  </rcc>
  <rcc rId="737" sId="1">
    <oc r="A1421">
      <v>553</v>
    </oc>
    <nc r="A1421">
      <v>545</v>
    </nc>
  </rcc>
  <rcc rId="738" sId="1">
    <oc r="A1422">
      <v>554</v>
    </oc>
    <nc r="A1422">
      <v>546</v>
    </nc>
  </rcc>
  <rcc rId="739" sId="1">
    <oc r="A1423">
      <v>555</v>
    </oc>
    <nc r="A1423">
      <v>547</v>
    </nc>
  </rcc>
  <rcc rId="740" sId="1">
    <oc r="A1426">
      <v>556</v>
    </oc>
    <nc r="A1426">
      <v>548</v>
    </nc>
  </rcc>
  <rcc rId="741" sId="1">
    <oc r="A1427">
      <v>557</v>
    </oc>
    <nc r="A1427">
      <v>549</v>
    </nc>
  </rcc>
  <rcc rId="742" sId="1">
    <oc r="A1428">
      <v>558</v>
    </oc>
    <nc r="A1428">
      <v>550</v>
    </nc>
  </rcc>
  <rcc rId="743" sId="1">
    <oc r="A1429">
      <v>559</v>
    </oc>
    <nc r="A1429">
      <v>551</v>
    </nc>
  </rcc>
  <rcc rId="744" sId="1">
    <oc r="A1430">
      <v>560</v>
    </oc>
    <nc r="A1430">
      <v>552</v>
    </nc>
  </rcc>
  <rcc rId="745" sId="1">
    <oc r="A1431">
      <v>561</v>
    </oc>
    <nc r="A1431">
      <v>553</v>
    </nc>
  </rcc>
  <rcc rId="746" sId="1">
    <oc r="A1432">
      <v>562</v>
    </oc>
    <nc r="A1432">
      <v>554</v>
    </nc>
  </rcc>
  <rcc rId="747" sId="1">
    <oc r="A1433">
      <v>563</v>
    </oc>
    <nc r="A1433">
      <v>555</v>
    </nc>
  </rcc>
  <rcc rId="748" sId="1">
    <oc r="A1434">
      <v>564</v>
    </oc>
    <nc r="A1434">
      <v>556</v>
    </nc>
  </rcc>
  <rcc rId="749" sId="1">
    <oc r="A1435">
      <v>565</v>
    </oc>
    <nc r="A1435">
      <v>557</v>
    </nc>
  </rcc>
  <rcc rId="750" sId="1">
    <oc r="A1436">
      <v>566</v>
    </oc>
    <nc r="A1436">
      <v>558</v>
    </nc>
  </rcc>
  <rcc rId="751" sId="1">
    <oc r="A1437">
      <v>567</v>
    </oc>
    <nc r="A1437">
      <v>559</v>
    </nc>
  </rcc>
  <rcc rId="752" sId="1">
    <oc r="A1438">
      <v>568</v>
    </oc>
    <nc r="A1438">
      <v>560</v>
    </nc>
  </rcc>
  <rcc rId="753" sId="1">
    <oc r="A1439">
      <v>569</v>
    </oc>
    <nc r="A1439">
      <v>561</v>
    </nc>
  </rcc>
  <rcc rId="754" sId="1">
    <oc r="A1440">
      <v>570</v>
    </oc>
    <nc r="A1440">
      <v>562</v>
    </nc>
  </rcc>
  <rcc rId="755" sId="1">
    <oc r="A1441">
      <v>571</v>
    </oc>
    <nc r="A1441">
      <v>563</v>
    </nc>
  </rcc>
  <rcc rId="756" sId="1">
    <oc r="A1442">
      <v>572</v>
    </oc>
    <nc r="A1442">
      <v>564</v>
    </nc>
  </rcc>
  <rcc rId="757" sId="1">
    <oc r="A1443">
      <v>573</v>
    </oc>
    <nc r="A1443">
      <v>565</v>
    </nc>
  </rcc>
  <rcc rId="758" sId="1">
    <oc r="A1444">
      <v>574</v>
    </oc>
    <nc r="A1444">
      <v>566</v>
    </nc>
  </rcc>
  <rcc rId="759" sId="1">
    <oc r="A1445">
      <v>575</v>
    </oc>
    <nc r="A1445">
      <v>567</v>
    </nc>
  </rcc>
  <rcc rId="760" sId="1">
    <oc r="A1446">
      <v>576</v>
    </oc>
    <nc r="A1446">
      <v>568</v>
    </nc>
  </rcc>
  <rcc rId="761" sId="1">
    <oc r="A1447">
      <v>577</v>
    </oc>
    <nc r="A1447">
      <v>569</v>
    </nc>
  </rcc>
  <rcc rId="762" sId="1">
    <oc r="A1448">
      <v>578</v>
    </oc>
    <nc r="A1448">
      <v>570</v>
    </nc>
  </rcc>
  <rcc rId="763" sId="1">
    <oc r="A1449">
      <v>579</v>
    </oc>
    <nc r="A1449">
      <v>571</v>
    </nc>
  </rcc>
  <rcc rId="764" sId="1">
    <oc r="A1450">
      <v>580</v>
    </oc>
    <nc r="A1450">
      <v>572</v>
    </nc>
  </rcc>
  <rcc rId="765" sId="1">
    <oc r="A1451">
      <v>581</v>
    </oc>
    <nc r="A1451">
      <v>573</v>
    </nc>
  </rcc>
  <rcc rId="766" sId="1">
    <oc r="A1452">
      <v>582</v>
    </oc>
    <nc r="A1452">
      <v>574</v>
    </nc>
  </rcc>
  <rcc rId="767" sId="1">
    <oc r="A1453">
      <v>583</v>
    </oc>
    <nc r="A1453">
      <v>575</v>
    </nc>
  </rcc>
  <rcc rId="768" sId="1">
    <oc r="A1454">
      <v>584</v>
    </oc>
    <nc r="A1454">
      <v>576</v>
    </nc>
  </rcc>
  <rcc rId="769" sId="1">
    <oc r="A1455">
      <v>585</v>
    </oc>
    <nc r="A1455">
      <v>577</v>
    </nc>
  </rcc>
  <rcc rId="770" sId="1">
    <oc r="A1456">
      <v>586</v>
    </oc>
    <nc r="A1456">
      <v>578</v>
    </nc>
  </rcc>
  <rcc rId="771" sId="1">
    <oc r="A1457">
      <v>587</v>
    </oc>
    <nc r="A1457">
      <v>579</v>
    </nc>
  </rcc>
  <rcc rId="772" sId="1">
    <oc r="A1458">
      <v>588</v>
    </oc>
    <nc r="A1458">
      <v>580</v>
    </nc>
  </rcc>
  <rcc rId="773" sId="1">
    <oc r="A1459">
      <v>589</v>
    </oc>
    <nc r="A1459">
      <v>581</v>
    </nc>
  </rcc>
  <rcc rId="774" sId="1">
    <oc r="A1460">
      <v>590</v>
    </oc>
    <nc r="A1460">
      <v>582</v>
    </nc>
  </rcc>
  <rcc rId="775" sId="1">
    <oc r="A1461">
      <v>591</v>
    </oc>
    <nc r="A1461">
      <v>583</v>
    </nc>
  </rcc>
  <rcc rId="776" sId="1">
    <oc r="A1462">
      <v>592</v>
    </oc>
    <nc r="A1462">
      <v>584</v>
    </nc>
  </rcc>
  <rcc rId="777" sId="1">
    <oc r="A1463">
      <v>593</v>
    </oc>
    <nc r="A1463">
      <v>585</v>
    </nc>
  </rcc>
  <rcc rId="778" sId="1">
    <oc r="A1464">
      <v>594</v>
    </oc>
    <nc r="A1464">
      <v>586</v>
    </nc>
  </rcc>
  <rcc rId="779" sId="1">
    <oc r="A1465">
      <v>595</v>
    </oc>
    <nc r="A1465">
      <v>587</v>
    </nc>
  </rcc>
  <rcc rId="780" sId="1">
    <oc r="A1466">
      <v>596</v>
    </oc>
    <nc r="A1466">
      <v>588</v>
    </nc>
  </rcc>
  <rcc rId="781" sId="1">
    <oc r="A1467">
      <v>597</v>
    </oc>
    <nc r="A1467">
      <v>589</v>
    </nc>
  </rcc>
  <rcc rId="782" sId="1">
    <oc r="A1468">
      <v>598</v>
    </oc>
    <nc r="A1468">
      <v>590</v>
    </nc>
  </rcc>
  <rcc rId="783" sId="1">
    <oc r="A1469">
      <v>599</v>
    </oc>
    <nc r="A1469">
      <v>591</v>
    </nc>
  </rcc>
  <rcc rId="784" sId="1">
    <oc r="A1470">
      <v>600</v>
    </oc>
    <nc r="A1470">
      <v>592</v>
    </nc>
  </rcc>
  <rcc rId="785" sId="1">
    <oc r="A1471">
      <v>601</v>
    </oc>
    <nc r="A1471">
      <v>593</v>
    </nc>
  </rcc>
  <rcc rId="786" sId="1">
    <oc r="A1472">
      <v>602</v>
    </oc>
    <nc r="A1472">
      <v>594</v>
    </nc>
  </rcc>
  <rcc rId="787" sId="1">
    <oc r="A1473">
      <v>603</v>
    </oc>
    <nc r="A1473">
      <v>595</v>
    </nc>
  </rcc>
  <rcc rId="788" sId="1">
    <oc r="A1474">
      <v>604</v>
    </oc>
    <nc r="A1474">
      <v>596</v>
    </nc>
  </rcc>
  <rcc rId="789" sId="1">
    <oc r="A1475">
      <v>605</v>
    </oc>
    <nc r="A1475">
      <v>597</v>
    </nc>
  </rcc>
  <rcc rId="790" sId="1">
    <oc r="A1476">
      <v>606</v>
    </oc>
    <nc r="A1476">
      <v>598</v>
    </nc>
  </rcc>
  <rcc rId="791" sId="1">
    <oc r="A1477">
      <v>607</v>
    </oc>
    <nc r="A1477">
      <v>599</v>
    </nc>
  </rcc>
  <rcc rId="792" sId="1">
    <oc r="A1478">
      <v>608</v>
    </oc>
    <nc r="A1478">
      <v>600</v>
    </nc>
  </rcc>
  <rcc rId="793" sId="1">
    <oc r="A1479">
      <v>609</v>
    </oc>
    <nc r="A1479">
      <v>601</v>
    </nc>
  </rcc>
  <rcc rId="794" sId="1">
    <oc r="A1480">
      <v>610</v>
    </oc>
    <nc r="A1480">
      <v>602</v>
    </nc>
  </rcc>
  <rcc rId="795" sId="1">
    <oc r="A1481">
      <v>611</v>
    </oc>
    <nc r="A1481">
      <v>603</v>
    </nc>
  </rcc>
  <rcc rId="796" sId="1">
    <oc r="A1482">
      <v>612</v>
    </oc>
    <nc r="A1482">
      <v>604</v>
    </nc>
  </rcc>
  <rcc rId="797" sId="1">
    <oc r="A1483">
      <v>613</v>
    </oc>
    <nc r="A1483">
      <v>605</v>
    </nc>
  </rcc>
  <rcc rId="798" sId="1">
    <oc r="A1484">
      <v>614</v>
    </oc>
    <nc r="A1484">
      <v>606</v>
    </nc>
  </rcc>
  <rcc rId="799" sId="1">
    <oc r="A1485">
      <v>615</v>
    </oc>
    <nc r="A1485">
      <v>607</v>
    </nc>
  </rcc>
  <rcc rId="800" sId="1">
    <oc r="A1486">
      <v>616</v>
    </oc>
    <nc r="A1486">
      <v>608</v>
    </nc>
  </rcc>
  <rcc rId="801" sId="1">
    <oc r="A1487">
      <v>617</v>
    </oc>
    <nc r="A1487">
      <v>609</v>
    </nc>
  </rcc>
  <rcc rId="802" sId="1">
    <oc r="A1488">
      <v>618</v>
    </oc>
    <nc r="A1488">
      <v>610</v>
    </nc>
  </rcc>
  <rcc rId="803" sId="1">
    <oc r="A1489">
      <v>619</v>
    </oc>
    <nc r="A1489">
      <v>611</v>
    </nc>
  </rcc>
  <rcc rId="804" sId="1">
    <oc r="A1490">
      <v>620</v>
    </oc>
    <nc r="A1490">
      <v>612</v>
    </nc>
  </rcc>
  <rcc rId="805" sId="1">
    <oc r="A1491">
      <v>621</v>
    </oc>
    <nc r="A1491">
      <v>613</v>
    </nc>
  </rcc>
  <rcc rId="806" sId="1">
    <oc r="A1492">
      <v>622</v>
    </oc>
    <nc r="A1492">
      <v>614</v>
    </nc>
  </rcc>
  <rcc rId="807" sId="1">
    <oc r="A1493">
      <v>623</v>
    </oc>
    <nc r="A1493">
      <v>615</v>
    </nc>
  </rcc>
  <rcc rId="808" sId="1">
    <oc r="A1494">
      <v>624</v>
    </oc>
    <nc r="A1494">
      <v>616</v>
    </nc>
  </rcc>
  <rcc rId="809" sId="1">
    <oc r="A1495">
      <v>625</v>
    </oc>
    <nc r="A1495">
      <v>617</v>
    </nc>
  </rcc>
  <rcc rId="810" sId="1">
    <oc r="A1496">
      <v>626</v>
    </oc>
    <nc r="A1496">
      <v>618</v>
    </nc>
  </rcc>
  <rcc rId="811" sId="1">
    <oc r="A1497">
      <v>627</v>
    </oc>
    <nc r="A1497">
      <v>619</v>
    </nc>
  </rcc>
  <rcc rId="812" sId="1">
    <oc r="A1498">
      <v>628</v>
    </oc>
    <nc r="A1498">
      <v>620</v>
    </nc>
  </rcc>
  <rcc rId="813" sId="1">
    <oc r="A1499">
      <v>629</v>
    </oc>
    <nc r="A1499">
      <v>621</v>
    </nc>
  </rcc>
  <rcc rId="814" sId="1">
    <oc r="A1500">
      <v>630</v>
    </oc>
    <nc r="A1500">
      <v>622</v>
    </nc>
  </rcc>
  <rcc rId="815" sId="1">
    <oc r="A1501">
      <v>631</v>
    </oc>
    <nc r="A1501">
      <v>623</v>
    </nc>
  </rcc>
  <rcc rId="816" sId="1">
    <oc r="A1502">
      <v>632</v>
    </oc>
    <nc r="A1502">
      <v>624</v>
    </nc>
  </rcc>
  <rcc rId="817" sId="1">
    <oc r="A1505">
      <v>633</v>
    </oc>
    <nc r="A1505">
      <v>625</v>
    </nc>
  </rcc>
  <rcc rId="818" sId="1">
    <oc r="A1506">
      <v>634</v>
    </oc>
    <nc r="A1506">
      <v>626</v>
    </nc>
  </rcc>
  <rcc rId="819" sId="1">
    <oc r="A1507">
      <v>635</v>
    </oc>
    <nc r="A1507">
      <v>627</v>
    </nc>
  </rcc>
  <rcc rId="820" sId="1">
    <oc r="A1508">
      <v>636</v>
    </oc>
    <nc r="A1508">
      <v>628</v>
    </nc>
  </rcc>
  <rcc rId="821" sId="1">
    <oc r="A1509">
      <v>637</v>
    </oc>
    <nc r="A1509">
      <v>629</v>
    </nc>
  </rcc>
  <rcc rId="822" sId="1">
    <oc r="A1510">
      <v>638</v>
    </oc>
    <nc r="A1510">
      <v>630</v>
    </nc>
  </rcc>
  <rcc rId="823" sId="1">
    <oc r="A1511">
      <v>639</v>
    </oc>
    <nc r="A1511">
      <v>631</v>
    </nc>
  </rcc>
  <rcc rId="824" sId="1">
    <oc r="A1512">
      <v>640</v>
    </oc>
    <nc r="A1512">
      <v>632</v>
    </nc>
  </rcc>
  <rcc rId="825" sId="1">
    <oc r="A1513">
      <v>641</v>
    </oc>
    <nc r="A1513">
      <v>633</v>
    </nc>
  </rcc>
  <rcc rId="826" sId="1">
    <oc r="A1514">
      <v>642</v>
    </oc>
    <nc r="A1514">
      <v>634</v>
    </nc>
  </rcc>
  <rcc rId="827" sId="1">
    <oc r="A1515">
      <v>643</v>
    </oc>
    <nc r="A1515">
      <v>635</v>
    </nc>
  </rcc>
  <rcc rId="828" sId="1">
    <oc r="A1516">
      <v>644</v>
    </oc>
    <nc r="A1516">
      <v>636</v>
    </nc>
  </rcc>
  <rcc rId="829" sId="1">
    <oc r="A1517">
      <v>645</v>
    </oc>
    <nc r="A1517">
      <v>637</v>
    </nc>
  </rcc>
  <rcc rId="830" sId="1">
    <oc r="A1518">
      <v>646</v>
    </oc>
    <nc r="A1518">
      <v>638</v>
    </nc>
  </rcc>
  <rcc rId="831" sId="1">
    <oc r="A1519">
      <v>647</v>
    </oc>
    <nc r="A1519">
      <v>639</v>
    </nc>
  </rcc>
  <rcc rId="832" sId="1">
    <oc r="A1520">
      <v>648</v>
    </oc>
    <nc r="A1520">
      <v>640</v>
    </nc>
  </rcc>
  <rcc rId="833" sId="1">
    <oc r="A1521">
      <v>649</v>
    </oc>
    <nc r="A1521">
      <v>641</v>
    </nc>
  </rcc>
  <rcc rId="834" sId="1">
    <oc r="A1522">
      <v>650</v>
    </oc>
    <nc r="A1522">
      <v>642</v>
    </nc>
  </rcc>
  <rcc rId="835" sId="1">
    <oc r="A1523">
      <v>651</v>
    </oc>
    <nc r="A1523">
      <v>643</v>
    </nc>
  </rcc>
  <rcc rId="836" sId="1">
    <oc r="A1524">
      <v>652</v>
    </oc>
    <nc r="A1524">
      <v>644</v>
    </nc>
  </rcc>
  <rcc rId="837" sId="1">
    <oc r="A1525">
      <v>653</v>
    </oc>
    <nc r="A1525">
      <v>645</v>
    </nc>
  </rcc>
  <rcc rId="838" sId="1">
    <oc r="A1526">
      <v>654</v>
    </oc>
    <nc r="A1526">
      <v>646</v>
    </nc>
  </rcc>
  <rcc rId="839" sId="1">
    <oc r="A1921">
      <v>362</v>
    </oc>
    <nc r="A1921">
      <v>361</v>
    </nc>
  </rcc>
  <rcc rId="840" sId="1">
    <oc r="A1922">
      <v>363</v>
    </oc>
    <nc r="A1922">
      <v>362</v>
    </nc>
  </rcc>
  <rcc rId="841" sId="1">
    <oc r="A1923">
      <v>366</v>
    </oc>
    <nc r="A1923">
      <v>363</v>
    </nc>
  </rcc>
  <rcc rId="842" sId="1">
    <oc r="A1924">
      <v>367</v>
    </oc>
    <nc r="A1924">
      <v>364</v>
    </nc>
  </rcc>
  <rcc rId="843" sId="1">
    <oc r="A1925">
      <v>368</v>
    </oc>
    <nc r="A1925">
      <v>365</v>
    </nc>
  </rcc>
  <rcc rId="844" sId="1">
    <oc r="A1926">
      <v>369</v>
    </oc>
    <nc r="A1926">
      <v>366</v>
    </nc>
  </rcc>
  <rcc rId="845" sId="1">
    <oc r="A1927">
      <v>370</v>
    </oc>
    <nc r="A1927">
      <v>367</v>
    </nc>
  </rcc>
  <rcc rId="846" sId="1">
    <oc r="A1928">
      <v>371</v>
    </oc>
    <nc r="A1928">
      <v>368</v>
    </nc>
  </rcc>
  <rcc rId="847" sId="1">
    <oc r="A1929">
      <v>372</v>
    </oc>
    <nc r="A1929">
      <v>369</v>
    </nc>
  </rcc>
  <rcc rId="848" sId="1">
    <oc r="A1930">
      <v>373</v>
    </oc>
    <nc r="A1930">
      <v>370</v>
    </nc>
  </rcc>
  <rcc rId="849" sId="1">
    <oc r="A1931">
      <v>374</v>
    </oc>
    <nc r="A1931">
      <v>371</v>
    </nc>
  </rcc>
  <rcc rId="850" sId="1">
    <oc r="A1932">
      <v>375</v>
    </oc>
    <nc r="A1932">
      <v>372</v>
    </nc>
  </rcc>
  <rcc rId="851" sId="1">
    <oc r="A1935">
      <v>381</v>
    </oc>
    <nc r="A1935">
      <v>373</v>
    </nc>
  </rcc>
  <rcc rId="852" sId="1">
    <oc r="A1936">
      <v>382</v>
    </oc>
    <nc r="A1936">
      <v>374</v>
    </nc>
  </rcc>
  <rcc rId="853" sId="1">
    <oc r="A1937">
      <v>383</v>
    </oc>
    <nc r="A1937">
      <v>375</v>
    </nc>
  </rcc>
  <rcc rId="854" sId="1">
    <oc r="A1938">
      <v>384</v>
    </oc>
    <nc r="A1938">
      <v>376</v>
    </nc>
  </rcc>
  <rcc rId="855" sId="1">
    <oc r="A1939">
      <v>385</v>
    </oc>
    <nc r="A1939">
      <v>377</v>
    </nc>
  </rcc>
  <rcc rId="856" sId="1">
    <oc r="A1940">
      <v>386</v>
    </oc>
    <nc r="A1940">
      <v>378</v>
    </nc>
  </rcc>
  <rcc rId="857" sId="1">
    <oc r="A1941">
      <v>387</v>
    </oc>
    <nc r="A1941">
      <v>379</v>
    </nc>
  </rcc>
  <rcc rId="858" sId="1">
    <oc r="A1942">
      <v>388</v>
    </oc>
    <nc r="A1942">
      <v>380</v>
    </nc>
  </rcc>
  <rcc rId="859" sId="1">
    <oc r="A1943">
      <v>389</v>
    </oc>
    <nc r="A1943">
      <v>381</v>
    </nc>
  </rcc>
  <rcc rId="860" sId="1">
    <oc r="A1944">
      <v>390</v>
    </oc>
    <nc r="A1944">
      <v>382</v>
    </nc>
  </rcc>
  <rcc rId="861" sId="1">
    <oc r="A1945">
      <v>391</v>
    </oc>
    <nc r="A1945">
      <v>383</v>
    </nc>
  </rcc>
  <rcc rId="862" sId="1">
    <oc r="A1946">
      <v>392</v>
    </oc>
    <nc r="A1946">
      <v>384</v>
    </nc>
  </rcc>
  <rcc rId="863" sId="1">
    <oc r="A1947">
      <v>393</v>
    </oc>
    <nc r="A1947">
      <v>385</v>
    </nc>
  </rcc>
  <rcc rId="864" sId="1">
    <oc r="A1948">
      <v>394</v>
    </oc>
    <nc r="A1948">
      <v>386</v>
    </nc>
  </rcc>
  <rcc rId="865" sId="1">
    <oc r="A1949">
      <v>395</v>
    </oc>
    <nc r="A1949">
      <v>387</v>
    </nc>
  </rcc>
  <rcc rId="866" sId="1">
    <oc r="A1950">
      <v>396</v>
    </oc>
    <nc r="A1950">
      <v>388</v>
    </nc>
  </rcc>
  <rcc rId="867" sId="1">
    <oc r="A1951">
      <v>397</v>
    </oc>
    <nc r="A1951">
      <v>389</v>
    </nc>
  </rcc>
  <rcc rId="868" sId="1">
    <oc r="A1952">
      <v>398</v>
    </oc>
    <nc r="A1952">
      <v>390</v>
    </nc>
  </rcc>
  <rcc rId="869" sId="1">
    <oc r="A1953">
      <v>399</v>
    </oc>
    <nc r="A1953">
      <v>391</v>
    </nc>
  </rcc>
  <rcc rId="870" sId="1">
    <oc r="A1954">
      <v>400</v>
    </oc>
    <nc r="A1954">
      <v>392</v>
    </nc>
  </rcc>
  <rcc rId="871" sId="1">
    <oc r="A1955">
      <v>401</v>
    </oc>
    <nc r="A1955">
      <v>393</v>
    </nc>
  </rcc>
  <rcc rId="872" sId="1">
    <oc r="A1956">
      <v>402</v>
    </oc>
    <nc r="A1956">
      <v>394</v>
    </nc>
  </rcc>
  <rcc rId="873" sId="1">
    <oc r="A1957">
      <v>403</v>
    </oc>
    <nc r="A1957">
      <v>395</v>
    </nc>
  </rcc>
  <rcc rId="874" sId="1">
    <oc r="A1958">
      <v>404</v>
    </oc>
    <nc r="A1958">
      <v>396</v>
    </nc>
  </rcc>
  <rcc rId="875" sId="1">
    <oc r="A1959">
      <v>405</v>
    </oc>
    <nc r="A1959">
      <v>397</v>
    </nc>
  </rcc>
  <rcc rId="876" sId="1">
    <oc r="A1960">
      <v>406</v>
    </oc>
    <nc r="A1960">
      <v>398</v>
    </nc>
  </rcc>
  <rcc rId="877" sId="1">
    <oc r="A1961">
      <v>407</v>
    </oc>
    <nc r="A1961">
      <v>399</v>
    </nc>
  </rcc>
  <rcc rId="878" sId="1">
    <oc r="A1962">
      <v>408</v>
    </oc>
    <nc r="A1962">
      <v>400</v>
    </nc>
  </rcc>
  <rcc rId="879" sId="1">
    <oc r="A1963">
      <v>409</v>
    </oc>
    <nc r="A1963">
      <v>401</v>
    </nc>
  </rcc>
  <rcc rId="880" sId="1">
    <oc r="A1964">
      <v>410</v>
    </oc>
    <nc r="A1964">
      <v>402</v>
    </nc>
  </rcc>
  <rcc rId="881" sId="1">
    <oc r="A1965">
      <v>411</v>
    </oc>
    <nc r="A1965">
      <v>403</v>
    </nc>
  </rcc>
  <rcc rId="882" sId="1">
    <oc r="A1966">
      <v>412</v>
    </oc>
    <nc r="A1966">
      <v>404</v>
    </nc>
  </rcc>
  <rcc rId="883" sId="1">
    <oc r="A1967">
      <v>413</v>
    </oc>
    <nc r="A1967">
      <v>405</v>
    </nc>
  </rcc>
  <rcc rId="884" sId="1">
    <oc r="A1968">
      <v>414</v>
    </oc>
    <nc r="A1968">
      <v>406</v>
    </nc>
  </rcc>
  <rcc rId="885" sId="1">
    <oc r="A1969">
      <v>415</v>
    </oc>
    <nc r="A1969">
      <v>407</v>
    </nc>
  </rcc>
  <rcc rId="886" sId="1">
    <oc r="A1970">
      <v>416</v>
    </oc>
    <nc r="A1970">
      <v>408</v>
    </nc>
  </rcc>
  <rcc rId="887" sId="1">
    <oc r="A1971">
      <v>417</v>
    </oc>
    <nc r="A1971">
      <v>409</v>
    </nc>
  </rcc>
  <rcc rId="888" sId="1">
    <oc r="A1972">
      <v>418</v>
    </oc>
    <nc r="A1972">
      <v>410</v>
    </nc>
  </rcc>
  <rcc rId="889" sId="1">
    <oc r="A1973">
      <v>419</v>
    </oc>
    <nc r="A1973">
      <v>411</v>
    </nc>
  </rcc>
  <rcc rId="890" sId="1">
    <oc r="A1974">
      <v>420</v>
    </oc>
    <nc r="A1974">
      <v>412</v>
    </nc>
  </rcc>
  <rcc rId="891" sId="1">
    <oc r="A1975">
      <v>421</v>
    </oc>
    <nc r="A1975">
      <v>413</v>
    </nc>
  </rcc>
  <rcc rId="892" sId="1">
    <oc r="A1976">
      <v>422</v>
    </oc>
    <nc r="A1976">
      <v>414</v>
    </nc>
  </rcc>
  <rcc rId="893" sId="1">
    <oc r="A1977">
      <v>423</v>
    </oc>
    <nc r="A1977">
      <v>415</v>
    </nc>
  </rcc>
  <rcc rId="894" sId="1">
    <oc r="A1978">
      <v>424</v>
    </oc>
    <nc r="A1978">
      <v>416</v>
    </nc>
  </rcc>
  <rcc rId="895" sId="1">
    <oc r="A1979">
      <v>425</v>
    </oc>
    <nc r="A1979">
      <v>417</v>
    </nc>
  </rcc>
  <rcc rId="896" sId="1">
    <oc r="A1980">
      <v>426</v>
    </oc>
    <nc r="A1980">
      <v>418</v>
    </nc>
  </rcc>
  <rcc rId="897" sId="1">
    <oc r="A1981">
      <v>427</v>
    </oc>
    <nc r="A1981">
      <v>419</v>
    </nc>
  </rcc>
  <rcc rId="898" sId="1">
    <oc r="A1982">
      <v>428</v>
    </oc>
    <nc r="A1982">
      <v>420</v>
    </nc>
  </rcc>
  <rcc rId="899" sId="1">
    <oc r="A1983">
      <v>429</v>
    </oc>
    <nc r="A1983">
      <v>421</v>
    </nc>
  </rcc>
  <rcc rId="900" sId="1">
    <oc r="A1986">
      <v>430</v>
    </oc>
    <nc r="A1986">
      <v>422</v>
    </nc>
  </rcc>
  <rcc rId="901" sId="1">
    <oc r="A1987">
      <v>431</v>
    </oc>
    <nc r="A1987">
      <v>423</v>
    </nc>
  </rcc>
  <rcc rId="902" sId="1">
    <oc r="A1988">
      <v>432</v>
    </oc>
    <nc r="A1988">
      <v>424</v>
    </nc>
  </rcc>
  <rcc rId="903" sId="1">
    <oc r="A1989">
      <v>433</v>
    </oc>
    <nc r="A1989">
      <v>425</v>
    </nc>
  </rcc>
  <rcc rId="904" sId="1">
    <oc r="A1990">
      <v>434</v>
    </oc>
    <nc r="A1990">
      <v>426</v>
    </nc>
  </rcc>
  <rcc rId="905" sId="1">
    <oc r="A1991">
      <v>435</v>
    </oc>
    <nc r="A1991">
      <v>427</v>
    </nc>
  </rcc>
  <rcc rId="906" sId="1">
    <oc r="A1992">
      <v>436</v>
    </oc>
    <nc r="A1992">
      <v>428</v>
    </nc>
  </rcc>
  <rcc rId="907" sId="1">
    <oc r="A1993">
      <v>437</v>
    </oc>
    <nc r="A1993">
      <v>429</v>
    </nc>
  </rcc>
  <rcc rId="908" sId="1">
    <oc r="A1996">
      <v>438</v>
    </oc>
    <nc r="A1996">
      <v>430</v>
    </nc>
  </rcc>
  <rcc rId="909" sId="1">
    <oc r="A1997">
      <v>439</v>
    </oc>
    <nc r="A1997">
      <v>431</v>
    </nc>
  </rcc>
  <rcc rId="910" sId="1">
    <oc r="A1998">
      <v>440</v>
    </oc>
    <nc r="A1998">
      <v>432</v>
    </nc>
  </rcc>
  <rcc rId="911" sId="1">
    <oc r="A1999">
      <v>441</v>
    </oc>
    <nc r="A1999">
      <v>433</v>
    </nc>
  </rcc>
  <rcc rId="912" sId="1">
    <oc r="A2000">
      <v>442</v>
    </oc>
    <nc r="A2000">
      <v>434</v>
    </nc>
  </rcc>
  <rcc rId="913" sId="1">
    <oc r="A2001">
      <v>443</v>
    </oc>
    <nc r="A2001">
      <v>435</v>
    </nc>
  </rcc>
  <rcc rId="914" sId="1">
    <oc r="A2002">
      <v>444</v>
    </oc>
    <nc r="A2002">
      <v>436</v>
    </nc>
  </rcc>
  <rcc rId="915" sId="1">
    <oc r="A2003">
      <v>445</v>
    </oc>
    <nc r="A2003">
      <v>437</v>
    </nc>
  </rcc>
  <rcc rId="916" sId="1">
    <oc r="A2004">
      <v>446</v>
    </oc>
    <nc r="A2004">
      <v>438</v>
    </nc>
  </rcc>
  <rcc rId="917" sId="1">
    <oc r="A2005">
      <v>447</v>
    </oc>
    <nc r="A2005">
      <v>439</v>
    </nc>
  </rcc>
  <rcc rId="918" sId="1">
    <oc r="A2006">
      <v>448</v>
    </oc>
    <nc r="A2006">
      <v>440</v>
    </nc>
  </rcc>
  <rcc rId="919" sId="1">
    <oc r="A2007">
      <v>449</v>
    </oc>
    <nc r="A2007">
      <v>441</v>
    </nc>
  </rcc>
  <rcc rId="920" sId="1">
    <oc r="A2008">
      <v>450</v>
    </oc>
    <nc r="A2008">
      <v>442</v>
    </nc>
  </rcc>
  <rcc rId="921" sId="1">
    <oc r="A2009">
      <v>451</v>
    </oc>
    <nc r="A2009">
      <v>443</v>
    </nc>
  </rcc>
  <rcc rId="922" sId="1">
    <oc r="A2010">
      <v>452</v>
    </oc>
    <nc r="A2010">
      <v>444</v>
    </nc>
  </rcc>
  <rcc rId="923" sId="1">
    <oc r="A2011">
      <v>453</v>
    </oc>
    <nc r="A2011">
      <v>445</v>
    </nc>
  </rcc>
  <rcc rId="924" sId="1">
    <oc r="A2012">
      <v>454</v>
    </oc>
    <nc r="A2012">
      <v>446</v>
    </nc>
  </rcc>
  <rcc rId="925" sId="1">
    <oc r="A2013">
      <v>455</v>
    </oc>
    <nc r="A2013">
      <v>447</v>
    </nc>
  </rcc>
  <rcc rId="926" sId="1">
    <oc r="A2014">
      <v>456</v>
    </oc>
    <nc r="A2014">
      <v>448</v>
    </nc>
  </rcc>
  <rcc rId="927" sId="1">
    <oc r="A2015">
      <v>457</v>
    </oc>
    <nc r="A2015">
      <v>449</v>
    </nc>
  </rcc>
  <rcc rId="928" sId="1">
    <oc r="A2016">
      <v>458</v>
    </oc>
    <nc r="A2016">
      <v>450</v>
    </nc>
  </rcc>
  <rcc rId="929" sId="1">
    <oc r="A2017">
      <v>459</v>
    </oc>
    <nc r="A2017">
      <v>451</v>
    </nc>
  </rcc>
  <rcc rId="930" sId="1">
    <oc r="A2018">
      <v>460</v>
    </oc>
    <nc r="A2018">
      <v>452</v>
    </nc>
  </rcc>
  <rcc rId="931" sId="1">
    <oc r="A2019">
      <v>461</v>
    </oc>
    <nc r="A2019">
      <v>453</v>
    </nc>
  </rcc>
  <rcc rId="932" sId="1">
    <oc r="A2020">
      <v>462</v>
    </oc>
    <nc r="A2020">
      <v>454</v>
    </nc>
  </rcc>
  <rcc rId="933" sId="1">
    <oc r="A2021">
      <v>463</v>
    </oc>
    <nc r="A2021">
      <v>455</v>
    </nc>
  </rcc>
  <rcc rId="934" sId="1">
    <oc r="A2022">
      <v>464</v>
    </oc>
    <nc r="A2022">
      <v>456</v>
    </nc>
  </rcc>
  <rcc rId="935" sId="1">
    <oc r="A2023">
      <v>465</v>
    </oc>
    <nc r="A2023">
      <v>457</v>
    </nc>
  </rcc>
  <rcc rId="936" sId="1">
    <oc r="A2024">
      <v>466</v>
    </oc>
    <nc r="A2024">
      <v>458</v>
    </nc>
  </rcc>
  <rcc rId="937" sId="1">
    <oc r="A2025">
      <v>467</v>
    </oc>
    <nc r="A2025">
      <v>459</v>
    </nc>
  </rcc>
  <rcc rId="938" sId="1">
    <oc r="A2026">
      <v>468</v>
    </oc>
    <nc r="A2026">
      <v>460</v>
    </nc>
  </rcc>
  <rcc rId="939" sId="1">
    <oc r="A2027">
      <v>469</v>
    </oc>
    <nc r="A2027">
      <v>461</v>
    </nc>
  </rcc>
  <rcc rId="940" sId="1">
    <oc r="A2028">
      <v>470</v>
    </oc>
    <nc r="A2028">
      <v>462</v>
    </nc>
  </rcc>
  <rcc rId="941" sId="1">
    <oc r="A2029">
      <v>471</v>
    </oc>
    <nc r="A2029">
      <v>463</v>
    </nc>
  </rcc>
  <rcc rId="942" sId="1">
    <oc r="A2030">
      <v>472</v>
    </oc>
    <nc r="A2030">
      <v>464</v>
    </nc>
  </rcc>
  <rcc rId="943" sId="1">
    <oc r="A2031">
      <v>473</v>
    </oc>
    <nc r="A2031">
      <v>465</v>
    </nc>
  </rcc>
  <rcc rId="944" sId="1">
    <oc r="A2032">
      <v>474</v>
    </oc>
    <nc r="A2032">
      <v>466</v>
    </nc>
  </rcc>
  <rcc rId="945" sId="1">
    <oc r="A2033">
      <v>475</v>
    </oc>
    <nc r="A2033">
      <v>467</v>
    </nc>
  </rcc>
  <rcc rId="946" sId="1">
    <oc r="A2034">
      <v>476</v>
    </oc>
    <nc r="A2034">
      <v>468</v>
    </nc>
  </rcc>
  <rcc rId="947" sId="1">
    <oc r="A2035">
      <v>477</v>
    </oc>
    <nc r="A2035">
      <v>469</v>
    </nc>
  </rcc>
  <rcc rId="948" sId="1">
    <oc r="A2036">
      <v>478</v>
    </oc>
    <nc r="A2036">
      <v>470</v>
    </nc>
  </rcc>
  <rcc rId="949" sId="1">
    <oc r="A2037">
      <v>479</v>
    </oc>
    <nc r="A2037">
      <v>471</v>
    </nc>
  </rcc>
  <rcc rId="950" sId="1">
    <oc r="A2038">
      <v>480</v>
    </oc>
    <nc r="A2038">
      <v>472</v>
    </nc>
  </rcc>
  <rcc rId="951" sId="1">
    <oc r="A2039">
      <v>481</v>
    </oc>
    <nc r="A2039">
      <v>473</v>
    </nc>
  </rcc>
  <rcc rId="952" sId="1">
    <oc r="A2040">
      <v>482</v>
    </oc>
    <nc r="A2040">
      <v>474</v>
    </nc>
  </rcc>
  <rcc rId="953" sId="1">
    <oc r="A2041">
      <v>483</v>
    </oc>
    <nc r="A2041">
      <v>475</v>
    </nc>
  </rcc>
  <rcc rId="954" sId="1">
    <oc r="A2044">
      <v>484</v>
    </oc>
    <nc r="A2044">
      <v>476</v>
    </nc>
  </rcc>
  <rcc rId="955" sId="1">
    <oc r="A2045">
      <v>485</v>
    </oc>
    <nc r="A2045">
      <v>477</v>
    </nc>
  </rcc>
  <rcc rId="956" sId="1">
    <oc r="A2046">
      <v>486</v>
    </oc>
    <nc r="A2046">
      <v>478</v>
    </nc>
  </rcc>
  <rcc rId="957" sId="1">
    <oc r="A2047">
      <v>487</v>
    </oc>
    <nc r="A2047">
      <v>479</v>
    </nc>
  </rcc>
  <rcc rId="958" sId="1">
    <oc r="A2048">
      <v>488</v>
    </oc>
    <nc r="A2048">
      <v>480</v>
    </nc>
  </rcc>
  <rcc rId="959" sId="1">
    <oc r="A2049">
      <v>489</v>
    </oc>
    <nc r="A2049">
      <v>481</v>
    </nc>
  </rcc>
  <rcc rId="960" sId="1">
    <oc r="A2050">
      <v>490</v>
    </oc>
    <nc r="A2050">
      <v>482</v>
    </nc>
  </rcc>
  <rcc rId="961" sId="1">
    <oc r="A2051">
      <v>491</v>
    </oc>
    <nc r="A2051">
      <v>483</v>
    </nc>
  </rcc>
  <rcc rId="962" sId="1">
    <oc r="A2052">
      <v>492</v>
    </oc>
    <nc r="A2052">
      <v>484</v>
    </nc>
  </rcc>
  <rcc rId="963" sId="1">
    <oc r="A2053">
      <v>493</v>
    </oc>
    <nc r="A2053">
      <v>485</v>
    </nc>
  </rcc>
  <rcc rId="964" sId="1">
    <oc r="A2054">
      <v>494</v>
    </oc>
    <nc r="A2054">
      <v>486</v>
    </nc>
  </rcc>
  <rcc rId="965" sId="1">
    <oc r="A2055">
      <v>495</v>
    </oc>
    <nc r="A2055">
      <v>487</v>
    </nc>
  </rcc>
  <rcc rId="966" sId="1">
    <oc r="A2056">
      <v>496</v>
    </oc>
    <nc r="A2056">
      <v>488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7" sId="1" numFmtId="4">
    <oc r="A36">
      <v>22</v>
    </oc>
    <nc r="A36">
      <v>21</v>
    </nc>
  </rcc>
  <rcc rId="968" sId="1" numFmtId="4">
    <oc r="A37">
      <v>23</v>
    </oc>
    <nc r="A37">
      <v>22</v>
    </nc>
  </rcc>
  <rcc rId="969" sId="1" numFmtId="4">
    <oc r="A38">
      <v>24</v>
    </oc>
    <nc r="A38">
      <v>23</v>
    </nc>
  </rcc>
  <rcc rId="970" sId="1" numFmtId="4">
    <oc r="A39">
      <v>25</v>
    </oc>
    <nc r="A39">
      <v>24</v>
    </nc>
  </rcc>
  <rcc rId="971" sId="1" numFmtId="4">
    <oc r="A40">
      <v>26</v>
    </oc>
    <nc r="A40">
      <v>25</v>
    </nc>
  </rcc>
  <rcc rId="972" sId="1" numFmtId="4">
    <oc r="A41">
      <v>27</v>
    </oc>
    <nc r="A41">
      <v>26</v>
    </nc>
  </rcc>
  <rcc rId="973" sId="1" numFmtId="4">
    <oc r="A42">
      <v>28</v>
    </oc>
    <nc r="A42">
      <v>27</v>
    </nc>
  </rcc>
  <rcc rId="974" sId="1" numFmtId="4">
    <oc r="A43">
      <v>29</v>
    </oc>
    <nc r="A43">
      <v>28</v>
    </nc>
  </rcc>
  <rcc rId="975" sId="1" numFmtId="4">
    <oc r="A44">
      <v>30</v>
    </oc>
    <nc r="A44">
      <v>29</v>
    </nc>
  </rcc>
  <rcc rId="976" sId="1" numFmtId="4">
    <oc r="A45">
      <v>31</v>
    </oc>
    <nc r="A45">
      <v>30</v>
    </nc>
  </rcc>
  <rcc rId="977" sId="1" numFmtId="4">
    <oc r="A46">
      <v>32</v>
    </oc>
    <nc r="A46">
      <v>31</v>
    </nc>
  </rcc>
  <rcc rId="978" sId="1" numFmtId="4">
    <oc r="A47">
      <v>33</v>
    </oc>
    <nc r="A47">
      <v>32</v>
    </nc>
  </rcc>
  <rcc rId="979" sId="1" numFmtId="4">
    <oc r="A48">
      <v>34</v>
    </oc>
    <nc r="A48">
      <v>33</v>
    </nc>
  </rcc>
  <rcc rId="980" sId="1" numFmtId="4">
    <oc r="A49">
      <v>35</v>
    </oc>
    <nc r="A49">
      <v>34</v>
    </nc>
  </rcc>
  <rcc rId="981" sId="1" numFmtId="4">
    <oc r="A50">
      <v>36</v>
    </oc>
    <nc r="A50">
      <v>35</v>
    </nc>
  </rcc>
  <rcc rId="982" sId="1" numFmtId="4">
    <oc r="A51">
      <v>37</v>
    </oc>
    <nc r="A51">
      <v>36</v>
    </nc>
  </rcc>
  <rcc rId="983" sId="1" numFmtId="4">
    <oc r="A52">
      <v>38</v>
    </oc>
    <nc r="A52">
      <v>37</v>
    </nc>
  </rcc>
  <rcc rId="984" sId="1" numFmtId="4">
    <oc r="A53">
      <v>39</v>
    </oc>
    <nc r="A53">
      <v>38</v>
    </nc>
  </rcc>
  <rcc rId="985" sId="1" numFmtId="4">
    <oc r="A54">
      <v>40</v>
    </oc>
    <nc r="A54">
      <v>39</v>
    </nc>
  </rcc>
  <rcc rId="986" sId="1" numFmtId="4">
    <oc r="A55">
      <v>41</v>
    </oc>
    <nc r="A55">
      <v>40</v>
    </nc>
  </rcc>
  <rcc rId="987" sId="1" numFmtId="4">
    <oc r="A56">
      <v>42</v>
    </oc>
    <nc r="A56">
      <v>41</v>
    </nc>
  </rcc>
  <rcc rId="988" sId="1" numFmtId="4">
    <oc r="A57">
      <v>43</v>
    </oc>
    <nc r="A57">
      <v>42</v>
    </nc>
  </rcc>
  <rcc rId="989" sId="1" numFmtId="4">
    <oc r="A58">
      <v>44</v>
    </oc>
    <nc r="A58">
      <v>43</v>
    </nc>
  </rcc>
  <rcc rId="990" sId="1" numFmtId="4">
    <oc r="A59">
      <v>45</v>
    </oc>
    <nc r="A59">
      <v>44</v>
    </nc>
  </rcc>
  <rcc rId="991" sId="1" numFmtId="4">
    <oc r="A60">
      <v>46</v>
    </oc>
    <nc r="A60">
      <v>45</v>
    </nc>
  </rcc>
  <rcc rId="992" sId="1" numFmtId="4">
    <oc r="A61">
      <v>47</v>
    </oc>
    <nc r="A61">
      <v>46</v>
    </nc>
  </rcc>
  <rcc rId="993" sId="1" numFmtId="4">
    <oc r="A62">
      <v>48</v>
    </oc>
    <nc r="A62">
      <v>47</v>
    </nc>
  </rcc>
  <rcc rId="994" sId="1" numFmtId="4">
    <oc r="A63">
      <v>49</v>
    </oc>
    <nc r="A63">
      <v>48</v>
    </nc>
  </rcc>
  <rcc rId="995" sId="1" numFmtId="4">
    <oc r="A64">
      <v>50</v>
    </oc>
    <nc r="A64">
      <v>49</v>
    </nc>
  </rcc>
  <rcc rId="996" sId="1" numFmtId="4">
    <oc r="A65">
      <v>51</v>
    </oc>
    <nc r="A65">
      <v>50</v>
    </nc>
  </rcc>
  <rcc rId="997" sId="1">
    <oc r="A68">
      <v>52</v>
    </oc>
    <nc r="A68">
      <v>51</v>
    </nc>
  </rcc>
  <rcc rId="998" sId="1">
    <oc r="A69">
      <v>53</v>
    </oc>
    <nc r="A69">
      <v>52</v>
    </nc>
  </rcc>
  <rcc rId="999" sId="1">
    <oc r="A70">
      <v>54</v>
    </oc>
    <nc r="A70">
      <v>53</v>
    </nc>
  </rcc>
  <rcc rId="1000" sId="1">
    <oc r="A71">
      <v>55</v>
    </oc>
    <nc r="A71">
      <v>54</v>
    </nc>
  </rcc>
  <rcc rId="1001" sId="1">
    <oc r="A72">
      <v>56</v>
    </oc>
    <nc r="A72">
      <v>55</v>
    </nc>
  </rcc>
  <rcc rId="1002" sId="1">
    <oc r="A73">
      <v>57</v>
    </oc>
    <nc r="A73">
      <v>56</v>
    </nc>
  </rcc>
  <rcc rId="1003" sId="1">
    <oc r="A74">
      <v>58</v>
    </oc>
    <nc r="A74">
      <v>57</v>
    </nc>
  </rcc>
  <rcc rId="1004" sId="1">
    <oc r="A75">
      <v>59</v>
    </oc>
    <nc r="A75">
      <v>58</v>
    </nc>
  </rcc>
  <rcc rId="1005" sId="1">
    <oc r="A76">
      <v>60</v>
    </oc>
    <nc r="A76">
      <v>59</v>
    </nc>
  </rcc>
  <rcc rId="1006" sId="1">
    <oc r="A77">
      <v>61</v>
    </oc>
    <nc r="A77">
      <v>60</v>
    </nc>
  </rcc>
  <rcc rId="1007" sId="1">
    <oc r="A78">
      <v>62</v>
    </oc>
    <nc r="A78">
      <v>61</v>
    </nc>
  </rcc>
  <rcc rId="1008" sId="1">
    <oc r="A79">
      <v>63</v>
    </oc>
    <nc r="A79">
      <v>62</v>
    </nc>
  </rcc>
  <rcc rId="1009" sId="1">
    <oc r="A80">
      <v>64</v>
    </oc>
    <nc r="A80">
      <v>63</v>
    </nc>
  </rcc>
  <rcc rId="1010" sId="1">
    <oc r="A81">
      <v>65</v>
    </oc>
    <nc r="A81">
      <v>64</v>
    </nc>
  </rcc>
  <rcc rId="1011" sId="1">
    <oc r="A82">
      <v>66</v>
    </oc>
    <nc r="A82">
      <v>65</v>
    </nc>
  </rcc>
  <rcc rId="1012" sId="1">
    <oc r="A83">
      <v>67</v>
    </oc>
    <nc r="A83">
      <v>66</v>
    </nc>
  </rcc>
  <rcc rId="1013" sId="1">
    <oc r="A84">
      <v>68</v>
    </oc>
    <nc r="A84">
      <v>67</v>
    </nc>
  </rcc>
  <rcc rId="1014" sId="1">
    <oc r="A85">
      <v>69</v>
    </oc>
    <nc r="A85">
      <v>68</v>
    </nc>
  </rcc>
  <rcc rId="1015" sId="1">
    <oc r="A86">
      <v>70</v>
    </oc>
    <nc r="A86">
      <v>69</v>
    </nc>
  </rcc>
  <rcc rId="1016" sId="1">
    <oc r="A87">
      <v>71</v>
    </oc>
    <nc r="A87">
      <v>70</v>
    </nc>
  </rcc>
  <rcc rId="1017" sId="1">
    <oc r="A88">
      <v>72</v>
    </oc>
    <nc r="A88">
      <v>71</v>
    </nc>
  </rcc>
  <rcc rId="1018" sId="1">
    <oc r="A89">
      <v>73</v>
    </oc>
    <nc r="A89">
      <v>72</v>
    </nc>
  </rcc>
  <rcc rId="1019" sId="1">
    <oc r="A90">
      <v>74</v>
    </oc>
    <nc r="A90">
      <v>73</v>
    </nc>
  </rcc>
  <rcc rId="1020" sId="1">
    <oc r="A91">
      <v>75</v>
    </oc>
    <nc r="A91">
      <v>74</v>
    </nc>
  </rcc>
  <rcc rId="1021" sId="1">
    <oc r="A92">
      <v>76</v>
    </oc>
    <nc r="A92">
      <v>75</v>
    </nc>
  </rcc>
  <rcc rId="1022" sId="1">
    <oc r="A93">
      <v>77</v>
    </oc>
    <nc r="A93">
      <v>76</v>
    </nc>
  </rcc>
  <rcc rId="1023" sId="1">
    <oc r="A94">
      <v>78</v>
    </oc>
    <nc r="A94">
      <v>77</v>
    </nc>
  </rcc>
  <rcc rId="1024" sId="1">
    <oc r="A95">
      <v>79</v>
    </oc>
    <nc r="A95">
      <v>78</v>
    </nc>
  </rcc>
  <rcc rId="1025" sId="1">
    <oc r="A96">
      <v>80</v>
    </oc>
    <nc r="A96">
      <v>79</v>
    </nc>
  </rcc>
  <rcc rId="1026" sId="1">
    <oc r="A97">
      <v>81</v>
    </oc>
    <nc r="A97">
      <v>80</v>
    </nc>
  </rcc>
  <rcc rId="1027" sId="1">
    <oc r="A98">
      <v>82</v>
    </oc>
    <nc r="A98">
      <v>81</v>
    </nc>
  </rcc>
  <rcc rId="1028" sId="1">
    <oc r="A99">
      <v>83</v>
    </oc>
    <nc r="A99">
      <v>82</v>
    </nc>
  </rcc>
  <rcc rId="1029" sId="1">
    <oc r="A100">
      <v>84</v>
    </oc>
    <nc r="A100">
      <v>83</v>
    </nc>
  </rcc>
  <rcc rId="1030" sId="1">
    <oc r="A101">
      <v>85</v>
    </oc>
    <nc r="A101">
      <v>84</v>
    </nc>
  </rcc>
  <rcc rId="1031" sId="1" numFmtId="4">
    <oc r="A104">
      <v>86</v>
    </oc>
    <nc r="A104">
      <v>85</v>
    </nc>
  </rcc>
  <rcc rId="1032" sId="1" numFmtId="4">
    <oc r="A105">
      <v>87</v>
    </oc>
    <nc r="A105">
      <v>86</v>
    </nc>
  </rcc>
  <rcc rId="1033" sId="1" numFmtId="4">
    <oc r="A106">
      <v>88</v>
    </oc>
    <nc r="A106">
      <v>87</v>
    </nc>
  </rcc>
  <rcc rId="1034" sId="1" numFmtId="4">
    <oc r="A107">
      <v>89</v>
    </oc>
    <nc r="A107">
      <v>88</v>
    </nc>
  </rcc>
  <rcc rId="1035" sId="1" numFmtId="4">
    <oc r="A108">
      <v>90</v>
    </oc>
    <nc r="A108">
      <v>89</v>
    </nc>
  </rcc>
  <rcc rId="1036" sId="1" numFmtId="4">
    <oc r="A109">
      <v>91</v>
    </oc>
    <nc r="A109">
      <v>90</v>
    </nc>
  </rcc>
  <rcc rId="1037" sId="1" numFmtId="4">
    <oc r="A110">
      <v>92</v>
    </oc>
    <nc r="A110">
      <v>91</v>
    </nc>
  </rcc>
  <rcc rId="1038" sId="1" numFmtId="4">
    <oc r="A111">
      <v>93</v>
    </oc>
    <nc r="A111">
      <v>92</v>
    </nc>
  </rcc>
  <rcc rId="1039" sId="1" numFmtId="4">
    <oc r="A112">
      <v>94</v>
    </oc>
    <nc r="A112">
      <v>93</v>
    </nc>
  </rcc>
  <rcc rId="1040" sId="1" numFmtId="4">
    <oc r="A113">
      <v>95</v>
    </oc>
    <nc r="A113">
      <v>94</v>
    </nc>
  </rcc>
  <rcc rId="1041" sId="1" numFmtId="4">
    <oc r="A114">
      <v>96</v>
    </oc>
    <nc r="A114">
      <v>95</v>
    </nc>
  </rcc>
  <rcc rId="1042" sId="1" numFmtId="4">
    <oc r="A115">
      <v>97</v>
    </oc>
    <nc r="A115">
      <v>96</v>
    </nc>
  </rcc>
  <rcc rId="1043" sId="1" numFmtId="4">
    <oc r="A116">
      <v>98</v>
    </oc>
    <nc r="A116">
      <v>97</v>
    </nc>
  </rcc>
  <rcc rId="1044" sId="1" numFmtId="4">
    <oc r="A117">
      <v>99</v>
    </oc>
    <nc r="A117">
      <v>98</v>
    </nc>
  </rcc>
  <rcc rId="1045" sId="1" numFmtId="4">
    <oc r="A118">
      <v>100</v>
    </oc>
    <nc r="A118">
      <v>99</v>
    </nc>
  </rcc>
  <rcc rId="1046" sId="1" numFmtId="4">
    <oc r="A119">
      <v>101</v>
    </oc>
    <nc r="A119">
      <v>100</v>
    </nc>
  </rcc>
  <rcc rId="1047" sId="1" numFmtId="4">
    <oc r="A120">
      <v>102</v>
    </oc>
    <nc r="A120">
      <v>101</v>
    </nc>
  </rcc>
  <rcc rId="1048" sId="1" numFmtId="4">
    <oc r="A121">
      <v>103</v>
    </oc>
    <nc r="A121">
      <v>102</v>
    </nc>
  </rcc>
  <rcc rId="1049" sId="1" numFmtId="4">
    <oc r="A122">
      <v>104</v>
    </oc>
    <nc r="A122">
      <v>103</v>
    </nc>
  </rcc>
  <rcc rId="1050" sId="1" numFmtId="4">
    <oc r="A123">
      <v>105</v>
    </oc>
    <nc r="A123">
      <v>104</v>
    </nc>
  </rcc>
  <rcc rId="1051" sId="1" numFmtId="4">
    <oc r="A124">
      <v>106</v>
    </oc>
    <nc r="A124">
      <v>105</v>
    </nc>
  </rcc>
  <rcc rId="1052" sId="1">
    <oc r="A127">
      <v>107</v>
    </oc>
    <nc r="A127">
      <v>106</v>
    </nc>
  </rcc>
  <rcc rId="1053" sId="1">
    <oc r="A128">
      <v>108</v>
    </oc>
    <nc r="A128">
      <v>107</v>
    </nc>
  </rcc>
  <rcc rId="1054" sId="1">
    <oc r="A129">
      <v>109</v>
    </oc>
    <nc r="A129">
      <v>108</v>
    </nc>
  </rcc>
  <rcc rId="1055" sId="1">
    <oc r="A130">
      <v>110</v>
    </oc>
    <nc r="A130">
      <v>109</v>
    </nc>
  </rcc>
  <rcc rId="1056" sId="1">
    <oc r="A131">
      <v>112</v>
    </oc>
    <nc r="A131">
      <v>110</v>
    </nc>
  </rcc>
  <rcc rId="1057" sId="1">
    <oc r="A133">
      <v>113</v>
    </oc>
    <nc r="A133">
      <v>111</v>
    </nc>
  </rcc>
  <rcc rId="1058" sId="1">
    <oc r="A134">
      <v>114</v>
    </oc>
    <nc r="A134">
      <v>112</v>
    </nc>
  </rcc>
  <rcc rId="1059" sId="1">
    <oc r="A135">
      <v>115</v>
    </oc>
    <nc r="A135">
      <v>113</v>
    </nc>
  </rcc>
  <rcc rId="1060" sId="1">
    <oc r="A132">
      <v>116</v>
    </oc>
    <nc r="A132">
      <v>114</v>
    </nc>
  </rcc>
  <rcc rId="1061" sId="1">
    <oc r="A136">
      <v>117</v>
    </oc>
    <nc r="A136">
      <v>115</v>
    </nc>
  </rcc>
  <rcc rId="1062" sId="1">
    <oc r="A137">
      <v>118</v>
    </oc>
    <nc r="A137">
      <v>116</v>
    </nc>
  </rcc>
  <rcc rId="1063" sId="1">
    <oc r="A138">
      <v>119</v>
    </oc>
    <nc r="A138">
      <v>117</v>
    </nc>
  </rcc>
  <rcc rId="1064" sId="1">
    <oc r="A139">
      <v>120</v>
    </oc>
    <nc r="A139">
      <v>118</v>
    </nc>
  </rcc>
  <rcc rId="1065" sId="1">
    <oc r="A140">
      <v>121</v>
    </oc>
    <nc r="A140">
      <v>119</v>
    </nc>
  </rcc>
  <rcc rId="1066" sId="1">
    <oc r="A141">
      <v>122</v>
    </oc>
    <nc r="A141">
      <v>120</v>
    </nc>
  </rcc>
  <rcc rId="1067" sId="1">
    <oc r="A142">
      <v>123</v>
    </oc>
    <nc r="A142">
      <v>121</v>
    </nc>
  </rcc>
  <rcc rId="1068" sId="1">
    <oc r="A143">
      <v>124</v>
    </oc>
    <nc r="A143">
      <v>122</v>
    </nc>
  </rcc>
  <rcc rId="1069" sId="1">
    <oc r="A144">
      <v>125</v>
    </oc>
    <nc r="A144">
      <v>123</v>
    </nc>
  </rcc>
  <rcc rId="1070" sId="1">
    <oc r="A145">
      <v>126</v>
    </oc>
    <nc r="A145">
      <v>124</v>
    </nc>
  </rcc>
  <rcc rId="1071" sId="1">
    <oc r="A146">
      <v>127</v>
    </oc>
    <nc r="A146">
      <v>125</v>
    </nc>
  </rcc>
  <rcc rId="1072" sId="1">
    <oc r="A147">
      <v>128</v>
    </oc>
    <nc r="A147">
      <v>126</v>
    </nc>
  </rcc>
  <rcc rId="1073" sId="1">
    <oc r="A148">
      <v>129</v>
    </oc>
    <nc r="A148">
      <v>127</v>
    </nc>
  </rcc>
  <rcc rId="1074" sId="1">
    <oc r="A149">
      <v>130</v>
    </oc>
    <nc r="A149">
      <v>128</v>
    </nc>
  </rcc>
  <rcc rId="1075" sId="1">
    <oc r="A150">
      <v>131</v>
    </oc>
    <nc r="A150">
      <v>129</v>
    </nc>
  </rcc>
  <rcc rId="1076" sId="1">
    <oc r="A151">
      <v>132</v>
    </oc>
    <nc r="A151">
      <v>130</v>
    </nc>
  </rcc>
  <rcc rId="1077" sId="1">
    <oc r="A152">
      <v>133</v>
    </oc>
    <nc r="A152">
      <v>131</v>
    </nc>
  </rcc>
  <rcc rId="1078" sId="1">
    <oc r="A153">
      <v>134</v>
    </oc>
    <nc r="A153">
      <v>132</v>
    </nc>
  </rcc>
  <rcc rId="1079" sId="1">
    <oc r="A154">
      <v>135</v>
    </oc>
    <nc r="A154">
      <v>133</v>
    </nc>
  </rcc>
  <rcc rId="1080" sId="1">
    <oc r="A155">
      <v>136</v>
    </oc>
    <nc r="A155">
      <v>134</v>
    </nc>
  </rcc>
  <rcc rId="1081" sId="1">
    <oc r="A156">
      <v>137</v>
    </oc>
    <nc r="A156">
      <v>135</v>
    </nc>
  </rcc>
  <rcc rId="1082" sId="1">
    <oc r="A157">
      <v>138</v>
    </oc>
    <nc r="A157">
      <v>136</v>
    </nc>
  </rcc>
  <rcc rId="1083" sId="1">
    <oc r="A158">
      <v>139</v>
    </oc>
    <nc r="A158">
      <v>137</v>
    </nc>
  </rcc>
  <rcc rId="1084" sId="1">
    <oc r="A159">
      <v>140</v>
    </oc>
    <nc r="A159">
      <v>138</v>
    </nc>
  </rcc>
  <rcc rId="1085" sId="1">
    <oc r="A160">
      <v>141</v>
    </oc>
    <nc r="A160">
      <v>139</v>
    </nc>
  </rcc>
  <rcc rId="1086" sId="1">
    <oc r="A161">
      <v>142</v>
    </oc>
    <nc r="A161">
      <v>140</v>
    </nc>
  </rcc>
  <rcc rId="1087" sId="1">
    <oc r="A162">
      <v>143</v>
    </oc>
    <nc r="A162">
      <v>141</v>
    </nc>
  </rcc>
  <rcc rId="1088" sId="1">
    <oc r="A163">
      <v>144</v>
    </oc>
    <nc r="A163">
      <v>142</v>
    </nc>
  </rcc>
  <rcc rId="1089" sId="1">
    <oc r="A164">
      <v>145</v>
    </oc>
    <nc r="A164">
      <v>143</v>
    </nc>
  </rcc>
  <rcc rId="1090" sId="1">
    <oc r="A165">
      <v>146</v>
    </oc>
    <nc r="A165">
      <v>144</v>
    </nc>
  </rcc>
  <rcc rId="1091" sId="1">
    <oc r="A166">
      <v>147</v>
    </oc>
    <nc r="A166">
      <v>145</v>
    </nc>
  </rcc>
  <rcc rId="1092" sId="1">
    <oc r="A167">
      <v>148</v>
    </oc>
    <nc r="A167">
      <v>146</v>
    </nc>
  </rcc>
  <rcc rId="1093" sId="1">
    <oc r="A168">
      <v>149</v>
    </oc>
    <nc r="A168">
      <v>147</v>
    </nc>
  </rcc>
  <rcc rId="1094" sId="1">
    <oc r="A169">
      <v>150</v>
    </oc>
    <nc r="A169">
      <v>148</v>
    </nc>
  </rcc>
  <rcc rId="1095" sId="1">
    <oc r="A170">
      <v>151</v>
    </oc>
    <nc r="A170">
      <v>149</v>
    </nc>
  </rcc>
  <rcc rId="1096" sId="1">
    <oc r="A171">
      <v>152</v>
    </oc>
    <nc r="A171">
      <v>150</v>
    </nc>
  </rcc>
  <rcc rId="1097" sId="1">
    <oc r="A172">
      <v>153</v>
    </oc>
    <nc r="A172">
      <v>151</v>
    </nc>
  </rcc>
  <rcc rId="1098" sId="1">
    <oc r="A173">
      <v>154</v>
    </oc>
    <nc r="A173">
      <v>152</v>
    </nc>
  </rcc>
  <rcc rId="1099" sId="1">
    <oc r="A174">
      <v>155</v>
    </oc>
    <nc r="A174">
      <v>153</v>
    </nc>
  </rcc>
  <rcc rId="1100" sId="1">
    <oc r="A175">
      <v>156</v>
    </oc>
    <nc r="A175">
      <v>154</v>
    </nc>
  </rcc>
  <rcc rId="1101" sId="1">
    <oc r="A176">
      <v>157</v>
    </oc>
    <nc r="A176">
      <v>155</v>
    </nc>
  </rcc>
  <rcc rId="1102" sId="1">
    <oc r="A177">
      <v>158</v>
    </oc>
    <nc r="A177">
      <v>156</v>
    </nc>
  </rcc>
  <rcc rId="1103" sId="1">
    <oc r="A178">
      <v>159</v>
    </oc>
    <nc r="A178">
      <v>157</v>
    </nc>
  </rcc>
  <rcc rId="1104" sId="1">
    <oc r="A179">
      <v>160</v>
    </oc>
    <nc r="A179">
      <v>158</v>
    </nc>
  </rcc>
  <rcc rId="1105" sId="1">
    <oc r="A180">
      <v>161</v>
    </oc>
    <nc r="A180">
      <v>159</v>
    </nc>
  </rcc>
  <rcc rId="1106" sId="1">
    <oc r="A181">
      <v>162</v>
    </oc>
    <nc r="A181">
      <v>160</v>
    </nc>
  </rcc>
  <rcc rId="1107" sId="1">
    <oc r="A182">
      <v>163</v>
    </oc>
    <nc r="A182">
      <v>161</v>
    </nc>
  </rcc>
  <rcc rId="1108" sId="1">
    <oc r="A183">
      <v>164</v>
    </oc>
    <nc r="A183">
      <v>162</v>
    </nc>
  </rcc>
  <rcc rId="1109" sId="1">
    <oc r="A184">
      <v>165</v>
    </oc>
    <nc r="A184">
      <v>163</v>
    </nc>
  </rcc>
  <rcc rId="1110" sId="1">
    <oc r="A187">
      <v>166</v>
    </oc>
    <nc r="A187">
      <v>164</v>
    </nc>
  </rcc>
  <rcc rId="1111" sId="1">
    <oc r="A188">
      <v>167</v>
    </oc>
    <nc r="A188">
      <v>165</v>
    </nc>
  </rcc>
  <rcc rId="1112" sId="1">
    <oc r="A189">
      <v>168</v>
    </oc>
    <nc r="A189">
      <v>166</v>
    </nc>
  </rcc>
  <rcc rId="1113" sId="1">
    <oc r="A190">
      <v>169</v>
    </oc>
    <nc r="A190">
      <v>167</v>
    </nc>
  </rcc>
  <rcc rId="1114" sId="1">
    <oc r="A191">
      <v>170</v>
    </oc>
    <nc r="A191">
      <v>168</v>
    </nc>
  </rcc>
  <rcc rId="1115" sId="1">
    <oc r="A192">
      <v>171</v>
    </oc>
    <nc r="A192">
      <v>169</v>
    </nc>
  </rcc>
  <rcc rId="1116" sId="1">
    <oc r="A193">
      <v>172</v>
    </oc>
    <nc r="A193">
      <v>170</v>
    </nc>
  </rcc>
  <rcc rId="1117" sId="1">
    <oc r="A194">
      <v>173</v>
    </oc>
    <nc r="A194">
      <v>171</v>
    </nc>
  </rcc>
  <rcc rId="1118" sId="1">
    <oc r="A195">
      <v>174</v>
    </oc>
    <nc r="A195">
      <v>172</v>
    </nc>
  </rcc>
  <rcc rId="1119" sId="1">
    <oc r="A196">
      <v>175</v>
    </oc>
    <nc r="A196">
      <v>173</v>
    </nc>
  </rcc>
  <rcc rId="1120" sId="1">
    <oc r="A197">
      <v>176</v>
    </oc>
    <nc r="A197">
      <v>174</v>
    </nc>
  </rcc>
  <rcc rId="1121" sId="1">
    <oc r="A198">
      <v>177</v>
    </oc>
    <nc r="A198">
      <v>175</v>
    </nc>
  </rcc>
  <rcc rId="1122" sId="1">
    <oc r="A199">
      <v>178</v>
    </oc>
    <nc r="A199">
      <v>176</v>
    </nc>
  </rcc>
  <rcc rId="1123" sId="1">
    <oc r="A200">
      <v>179</v>
    </oc>
    <nc r="A200">
      <v>177</v>
    </nc>
  </rcc>
  <rcc rId="1124" sId="1">
    <oc r="A201">
      <v>180</v>
    </oc>
    <nc r="A201">
      <v>178</v>
    </nc>
  </rcc>
  <rcc rId="1125" sId="1">
    <oc r="A202">
      <v>181</v>
    </oc>
    <nc r="A202">
      <v>179</v>
    </nc>
  </rcc>
  <rcc rId="1126" sId="1">
    <oc r="A203">
      <v>182</v>
    </oc>
    <nc r="A203">
      <v>180</v>
    </nc>
  </rcc>
  <rcc rId="1127" sId="1">
    <oc r="A204">
      <v>183</v>
    </oc>
    <nc r="A204">
      <v>181</v>
    </nc>
  </rcc>
  <rcc rId="1128" sId="1">
    <oc r="A205">
      <v>184</v>
    </oc>
    <nc r="A205">
      <v>182</v>
    </nc>
  </rcc>
  <rcc rId="1129" sId="1">
    <oc r="A206">
      <v>185</v>
    </oc>
    <nc r="A206">
      <v>183</v>
    </nc>
  </rcc>
  <rcc rId="1130" sId="1">
    <oc r="A207">
      <v>186</v>
    </oc>
    <nc r="A207">
      <v>184</v>
    </nc>
  </rcc>
  <rcc rId="1131" sId="1">
    <oc r="A208">
      <v>187</v>
    </oc>
    <nc r="A208">
      <v>185</v>
    </nc>
  </rcc>
  <rcc rId="1132" sId="1">
    <oc r="A209">
      <v>188</v>
    </oc>
    <nc r="A209">
      <v>186</v>
    </nc>
  </rcc>
  <rcc rId="1133" sId="1">
    <oc r="A210">
      <v>189</v>
    </oc>
    <nc r="A210">
      <v>187</v>
    </nc>
  </rcc>
  <rcc rId="1134" sId="1">
    <oc r="A211">
      <v>190</v>
    </oc>
    <nc r="A211">
      <v>188</v>
    </nc>
  </rcc>
  <rcc rId="1135" sId="1">
    <oc r="A212">
      <v>191</v>
    </oc>
    <nc r="A212">
      <v>189</v>
    </nc>
  </rcc>
  <rcc rId="1136" sId="1">
    <oc r="A213">
      <v>192</v>
    </oc>
    <nc r="A213">
      <v>190</v>
    </nc>
  </rcc>
  <rcc rId="1137" sId="1">
    <oc r="A214">
      <v>193</v>
    </oc>
    <nc r="A214">
      <v>191</v>
    </nc>
  </rcc>
  <rcc rId="1138" sId="1">
    <oc r="A215">
      <v>194</v>
    </oc>
    <nc r="A215">
      <v>192</v>
    </nc>
  </rcc>
  <rcc rId="1139" sId="1">
    <oc r="A216">
      <v>195</v>
    </oc>
    <nc r="A216">
      <v>193</v>
    </nc>
  </rcc>
  <rcc rId="1140" sId="1" numFmtId="4">
    <oc r="A317">
      <v>196</v>
    </oc>
    <nc r="A317">
      <v>194</v>
    </nc>
  </rcc>
  <rcc rId="1141" sId="1" numFmtId="4">
    <oc r="A316">
      <v>197</v>
    </oc>
    <nc r="A316">
      <v>195</v>
    </nc>
  </rcc>
  <rcc rId="1142" sId="1" numFmtId="4">
    <oc r="A315">
      <v>198</v>
    </oc>
    <nc r="A315">
      <v>196</v>
    </nc>
  </rcc>
  <rcc rId="1143" sId="1" numFmtId="4">
    <oc r="A314">
      <v>199</v>
    </oc>
    <nc r="A314">
      <v>197</v>
    </nc>
  </rcc>
  <rcc rId="1144" sId="1" numFmtId="4">
    <oc r="A313">
      <v>200</v>
    </oc>
    <nc r="A313">
      <v>198</v>
    </nc>
  </rcc>
  <rcc rId="1145" sId="1" numFmtId="4">
    <oc r="A312">
      <v>201</v>
    </oc>
    <nc r="A312">
      <v>199</v>
    </nc>
  </rcc>
  <rcc rId="1146" sId="1" numFmtId="4">
    <oc r="A311">
      <v>202</v>
    </oc>
    <nc r="A311">
      <v>200</v>
    </nc>
  </rcc>
  <rcc rId="1147" sId="1" numFmtId="4">
    <oc r="A310">
      <v>203</v>
    </oc>
    <nc r="A310">
      <v>201</v>
    </nc>
  </rcc>
  <rcc rId="1148" sId="1" numFmtId="4">
    <oc r="A309">
      <v>204</v>
    </oc>
    <nc r="A309">
      <v>202</v>
    </nc>
  </rcc>
  <rcc rId="1149" sId="1" numFmtId="4">
    <oc r="A308">
      <v>205</v>
    </oc>
    <nc r="A308">
      <v>203</v>
    </nc>
  </rcc>
  <rcc rId="1150" sId="1" numFmtId="4">
    <oc r="A307">
      <v>206</v>
    </oc>
    <nc r="A307">
      <v>204</v>
    </nc>
  </rcc>
  <rcc rId="1151" sId="1" numFmtId="4">
    <oc r="A306">
      <v>207</v>
    </oc>
    <nc r="A306">
      <v>205</v>
    </nc>
  </rcc>
  <rcc rId="1152" sId="1" numFmtId="4">
    <oc r="A305">
      <v>208</v>
    </oc>
    <nc r="A305">
      <v>206</v>
    </nc>
  </rcc>
  <rcc rId="1153" sId="1" numFmtId="4">
    <oc r="A304">
      <v>209</v>
    </oc>
    <nc r="A304">
      <v>207</v>
    </nc>
  </rcc>
  <rcc rId="1154" sId="1" numFmtId="4">
    <oc r="A303">
      <v>210</v>
    </oc>
    <nc r="A303">
      <v>208</v>
    </nc>
  </rcc>
  <rcc rId="1155" sId="1" numFmtId="4">
    <oc r="A302">
      <v>211</v>
    </oc>
    <nc r="A302">
      <v>209</v>
    </nc>
  </rcc>
  <rcc rId="1156" sId="1" numFmtId="4">
    <oc r="A301">
      <v>212</v>
    </oc>
    <nc r="A301">
      <v>210</v>
    </nc>
  </rcc>
  <rcc rId="1157" sId="1" numFmtId="4">
    <oc r="A300">
      <v>213</v>
    </oc>
    <nc r="A300">
      <v>211</v>
    </nc>
  </rcc>
  <rcc rId="1158" sId="1" numFmtId="4">
    <oc r="A299">
      <v>214</v>
    </oc>
    <nc r="A299">
      <v>212</v>
    </nc>
  </rcc>
  <rcc rId="1159" sId="1" numFmtId="4">
    <oc r="A298">
      <v>215</v>
    </oc>
    <nc r="A298">
      <v>213</v>
    </nc>
  </rcc>
  <rcc rId="1160" sId="1" numFmtId="4">
    <oc r="A297">
      <v>216</v>
    </oc>
    <nc r="A297">
      <v>214</v>
    </nc>
  </rcc>
  <rcc rId="1161" sId="1" numFmtId="4">
    <oc r="A296">
      <v>217</v>
    </oc>
    <nc r="A296">
      <v>215</v>
    </nc>
  </rcc>
  <rcc rId="1162" sId="1" numFmtId="4">
    <oc r="A295">
      <v>218</v>
    </oc>
    <nc r="A295">
      <v>216</v>
    </nc>
  </rcc>
  <rcc rId="1163" sId="1" numFmtId="4">
    <oc r="A294">
      <v>219</v>
    </oc>
    <nc r="A294">
      <v>217</v>
    </nc>
  </rcc>
  <rcc rId="1164" sId="1" numFmtId="4">
    <oc r="A293">
      <v>220</v>
    </oc>
    <nc r="A293">
      <v>218</v>
    </nc>
  </rcc>
  <rcc rId="1165" sId="1" numFmtId="4">
    <oc r="A292">
      <v>221</v>
    </oc>
    <nc r="A292">
      <v>219</v>
    </nc>
  </rcc>
  <rcc rId="1166" sId="1" numFmtId="4">
    <oc r="A291">
      <v>222</v>
    </oc>
    <nc r="A291">
      <v>220</v>
    </nc>
  </rcc>
  <rcc rId="1167" sId="1" numFmtId="4">
    <oc r="A290">
      <v>223</v>
    </oc>
    <nc r="A290">
      <v>221</v>
    </nc>
  </rcc>
  <rcc rId="1168" sId="1" numFmtId="4">
    <oc r="A289">
      <v>224</v>
    </oc>
    <nc r="A289">
      <v>222</v>
    </nc>
  </rcc>
  <rcc rId="1169" sId="1" numFmtId="4">
    <oc r="A288">
      <v>225</v>
    </oc>
    <nc r="A288">
      <v>223</v>
    </nc>
  </rcc>
  <rcc rId="1170" sId="1" numFmtId="4">
    <oc r="A287">
      <v>226</v>
    </oc>
    <nc r="A287">
      <v>224</v>
    </nc>
  </rcc>
  <rcc rId="1171" sId="1" numFmtId="4">
    <oc r="A286">
      <v>227</v>
    </oc>
    <nc r="A286">
      <v>225</v>
    </nc>
  </rcc>
  <rcc rId="1172" sId="1" numFmtId="4">
    <oc r="A285">
      <v>228</v>
    </oc>
    <nc r="A285">
      <v>226</v>
    </nc>
  </rcc>
  <rcc rId="1173" sId="1" numFmtId="4">
    <oc r="A284">
      <v>229</v>
    </oc>
    <nc r="A284">
      <v>227</v>
    </nc>
  </rcc>
  <rcc rId="1174" sId="1" numFmtId="4">
    <oc r="A283">
      <v>230</v>
    </oc>
    <nc r="A283">
      <v>228</v>
    </nc>
  </rcc>
  <rcc rId="1175" sId="1" numFmtId="4">
    <oc r="A282">
      <v>231</v>
    </oc>
    <nc r="A282">
      <v>229</v>
    </nc>
  </rcc>
  <rcc rId="1176" sId="1" numFmtId="4">
    <oc r="A281">
      <v>232</v>
    </oc>
    <nc r="A281">
      <v>230</v>
    </nc>
  </rcc>
  <rcc rId="1177" sId="1" numFmtId="4">
    <oc r="A280">
      <v>233</v>
    </oc>
    <nc r="A280">
      <v>231</v>
    </nc>
  </rcc>
  <rcc rId="1178" sId="1" numFmtId="4">
    <oc r="A279">
      <v>234</v>
    </oc>
    <nc r="A279">
      <v>232</v>
    </nc>
  </rcc>
  <rcc rId="1179" sId="1" numFmtId="4">
    <oc r="A278">
      <v>235</v>
    </oc>
    <nc r="A278">
      <v>233</v>
    </nc>
  </rcc>
  <rcc rId="1180" sId="1" numFmtId="4">
    <oc r="A277">
      <v>236</v>
    </oc>
    <nc r="A277">
      <v>234</v>
    </nc>
  </rcc>
  <rcc rId="1181" sId="1" numFmtId="4">
    <oc r="A276">
      <v>237</v>
    </oc>
    <nc r="A276">
      <v>235</v>
    </nc>
  </rcc>
  <rcc rId="1182" sId="1" numFmtId="4">
    <oc r="A275">
      <v>238</v>
    </oc>
    <nc r="A275">
      <v>236</v>
    </nc>
  </rcc>
  <rcc rId="1183" sId="1" numFmtId="4">
    <oc r="A274">
      <v>239</v>
    </oc>
    <nc r="A274">
      <v>237</v>
    </nc>
  </rcc>
  <rcc rId="1184" sId="1" numFmtId="4">
    <oc r="A273">
      <v>240</v>
    </oc>
    <nc r="A273">
      <v>238</v>
    </nc>
  </rcc>
  <rcc rId="1185" sId="1" numFmtId="4">
    <oc r="A272">
      <v>241</v>
    </oc>
    <nc r="A272">
      <v>239</v>
    </nc>
  </rcc>
  <rcc rId="1186" sId="1" numFmtId="4">
    <oc r="A271">
      <v>242</v>
    </oc>
    <nc r="A271">
      <v>240</v>
    </nc>
  </rcc>
  <rcc rId="1187" sId="1" numFmtId="4">
    <oc r="A270">
      <v>243</v>
    </oc>
    <nc r="A270">
      <v>241</v>
    </nc>
  </rcc>
  <rcc rId="1188" sId="1" numFmtId="4">
    <oc r="A269">
      <v>244</v>
    </oc>
    <nc r="A269">
      <v>242</v>
    </nc>
  </rcc>
  <rcc rId="1189" sId="1" numFmtId="4">
    <oc r="A268">
      <v>245</v>
    </oc>
    <nc r="A268">
      <v>243</v>
    </nc>
  </rcc>
  <rcc rId="1190" sId="1" numFmtId="4">
    <oc r="A267">
      <v>246</v>
    </oc>
    <nc r="A267">
      <v>244</v>
    </nc>
  </rcc>
  <rcc rId="1191" sId="1" numFmtId="4">
    <oc r="A266">
      <v>247</v>
    </oc>
    <nc r="A266">
      <v>245</v>
    </nc>
  </rcc>
  <rcc rId="1192" sId="1" numFmtId="4">
    <oc r="A265">
      <v>248</v>
    </oc>
    <nc r="A265">
      <v>246</v>
    </nc>
  </rcc>
  <rcc rId="1193" sId="1" numFmtId="4">
    <oc r="A264">
      <v>249</v>
    </oc>
    <nc r="A264">
      <v>247</v>
    </nc>
  </rcc>
  <rcc rId="1194" sId="1" numFmtId="4">
    <oc r="A263">
      <v>250</v>
    </oc>
    <nc r="A263">
      <v>248</v>
    </nc>
  </rcc>
  <rcc rId="1195" sId="1" numFmtId="4">
    <oc r="A262">
      <v>251</v>
    </oc>
    <nc r="A262">
      <v>249</v>
    </nc>
  </rcc>
  <rcc rId="1196" sId="1" numFmtId="4">
    <oc r="A261">
      <v>252</v>
    </oc>
    <nc r="A261">
      <v>250</v>
    </nc>
  </rcc>
  <rcc rId="1197" sId="1" numFmtId="4">
    <oc r="A260">
      <v>253</v>
    </oc>
    <nc r="A260">
      <v>251</v>
    </nc>
  </rcc>
  <rcc rId="1198" sId="1" numFmtId="4">
    <oc r="A259">
      <v>254</v>
    </oc>
    <nc r="A259">
      <v>252</v>
    </nc>
  </rcc>
  <rcc rId="1199" sId="1" numFmtId="4">
    <oc r="A258">
      <v>255</v>
    </oc>
    <nc r="A258">
      <v>253</v>
    </nc>
  </rcc>
  <rcc rId="1200" sId="1" numFmtId="4">
    <oc r="A257">
      <v>256</v>
    </oc>
    <nc r="A257">
      <v>254</v>
    </nc>
  </rcc>
  <rcc rId="1201" sId="1" numFmtId="4">
    <oc r="A256">
      <v>257</v>
    </oc>
    <nc r="A256">
      <v>255</v>
    </nc>
  </rcc>
  <rcc rId="1202" sId="1" numFmtId="4">
    <oc r="A255">
      <v>258</v>
    </oc>
    <nc r="A255">
      <v>256</v>
    </nc>
  </rcc>
  <rcc rId="1203" sId="1" numFmtId="4">
    <oc r="A254">
      <v>259</v>
    </oc>
    <nc r="A254">
      <v>257</v>
    </nc>
  </rcc>
  <rcc rId="1204" sId="1" numFmtId="4">
    <oc r="A253">
      <v>260</v>
    </oc>
    <nc r="A253">
      <v>258</v>
    </nc>
  </rcc>
  <rcc rId="1205" sId="1" numFmtId="4">
    <oc r="A252">
      <v>261</v>
    </oc>
    <nc r="A252">
      <v>259</v>
    </nc>
  </rcc>
  <rcc rId="1206" sId="1" numFmtId="4">
    <oc r="A251">
      <v>262</v>
    </oc>
    <nc r="A251">
      <v>260</v>
    </nc>
  </rcc>
  <rcc rId="1207" sId="1" numFmtId="4">
    <oc r="A250">
      <v>263</v>
    </oc>
    <nc r="A250">
      <v>261</v>
    </nc>
  </rcc>
  <rcc rId="1208" sId="1" numFmtId="4">
    <oc r="A249">
      <v>264</v>
    </oc>
    <nc r="A249">
      <v>262</v>
    </nc>
  </rcc>
  <rcc rId="1209" sId="1" numFmtId="4">
    <oc r="A248">
      <v>265</v>
    </oc>
    <nc r="A248">
      <v>263</v>
    </nc>
  </rcc>
  <rcc rId="1210" sId="1" numFmtId="4">
    <oc r="A247">
      <v>266</v>
    </oc>
    <nc r="A247">
      <v>264</v>
    </nc>
  </rcc>
  <rcc rId="1211" sId="1" numFmtId="4">
    <oc r="A246">
      <v>267</v>
    </oc>
    <nc r="A246">
      <v>265</v>
    </nc>
  </rcc>
  <rcc rId="1212" sId="1" numFmtId="4">
    <oc r="A245">
      <v>268</v>
    </oc>
    <nc r="A245">
      <v>266</v>
    </nc>
  </rcc>
  <rcc rId="1213" sId="1" numFmtId="4">
    <oc r="A244">
      <v>269</v>
    </oc>
    <nc r="A244">
      <v>267</v>
    </nc>
  </rcc>
  <rcc rId="1214" sId="1" numFmtId="4">
    <oc r="A243">
      <v>270</v>
    </oc>
    <nc r="A243">
      <v>268</v>
    </nc>
  </rcc>
  <rcc rId="1215" sId="1" numFmtId="4">
    <oc r="A242">
      <v>271</v>
    </oc>
    <nc r="A242">
      <v>269</v>
    </nc>
  </rcc>
  <rcc rId="1216" sId="1" numFmtId="4">
    <oc r="A241">
      <v>272</v>
    </oc>
    <nc r="A241">
      <v>270</v>
    </nc>
  </rcc>
  <rcc rId="1217" sId="1" numFmtId="4">
    <oc r="A240">
      <v>273</v>
    </oc>
    <nc r="A240">
      <v>271</v>
    </nc>
  </rcc>
  <rcc rId="1218" sId="1" numFmtId="4">
    <oc r="A239">
      <v>274</v>
    </oc>
    <nc r="A239">
      <v>272</v>
    </nc>
  </rcc>
  <rcc rId="1219" sId="1" numFmtId="4">
    <oc r="A238">
      <v>275</v>
    </oc>
    <nc r="A238">
      <v>273</v>
    </nc>
  </rcc>
  <rcc rId="1220" sId="1" numFmtId="4">
    <oc r="A237">
      <v>276</v>
    </oc>
    <nc r="A237">
      <v>274</v>
    </nc>
  </rcc>
  <rcc rId="1221" sId="1" numFmtId="4">
    <oc r="A236">
      <v>277</v>
    </oc>
    <nc r="A236">
      <v>275</v>
    </nc>
  </rcc>
  <rcc rId="1222" sId="1" numFmtId="4">
    <oc r="A235">
      <v>278</v>
    </oc>
    <nc r="A235">
      <v>276</v>
    </nc>
  </rcc>
  <rcc rId="1223" sId="1" numFmtId="4">
    <oc r="A234">
      <v>279</v>
    </oc>
    <nc r="A234">
      <v>277</v>
    </nc>
  </rcc>
  <rcc rId="1224" sId="1" numFmtId="4">
    <oc r="A233">
      <v>280</v>
    </oc>
    <nc r="A233">
      <v>278</v>
    </nc>
  </rcc>
  <rcc rId="1225" sId="1" numFmtId="4">
    <oc r="A232">
      <v>281</v>
    </oc>
    <nc r="A232">
      <v>279</v>
    </nc>
  </rcc>
  <rcc rId="1226" sId="1" numFmtId="4">
    <oc r="A231">
      <v>282</v>
    </oc>
    <nc r="A231">
      <v>280</v>
    </nc>
  </rcc>
  <rcc rId="1227" sId="1" numFmtId="4">
    <oc r="A230">
      <v>283</v>
    </oc>
    <nc r="A230">
      <v>281</v>
    </nc>
  </rcc>
  <rcc rId="1228" sId="1" numFmtId="4">
    <oc r="A229">
      <v>284</v>
    </oc>
    <nc r="A229">
      <v>282</v>
    </nc>
  </rcc>
  <rcc rId="1229" sId="1" numFmtId="4">
    <oc r="A228">
      <v>285</v>
    </oc>
    <nc r="A228">
      <v>283</v>
    </nc>
  </rcc>
  <rcc rId="1230" sId="1" numFmtId="4">
    <oc r="A227">
      <v>286</v>
    </oc>
    <nc r="A227">
      <v>284</v>
    </nc>
  </rcc>
  <rcc rId="1231" sId="1" numFmtId="4">
    <oc r="A226">
      <v>287</v>
    </oc>
    <nc r="A226">
      <v>285</v>
    </nc>
  </rcc>
  <rcc rId="1232" sId="1" numFmtId="4">
    <oc r="A225">
      <v>288</v>
    </oc>
    <nc r="A225">
      <v>286</v>
    </nc>
  </rcc>
  <rcc rId="1233" sId="1" numFmtId="4">
    <oc r="A224">
      <v>289</v>
    </oc>
    <nc r="A224">
      <v>287</v>
    </nc>
  </rcc>
  <rcc rId="1234" sId="1" numFmtId="4">
    <oc r="A223">
      <v>290</v>
    </oc>
    <nc r="A223">
      <v>288</v>
    </nc>
  </rcc>
  <rcc rId="1235" sId="1" numFmtId="4">
    <oc r="A222">
      <v>291</v>
    </oc>
    <nc r="A222">
      <v>289</v>
    </nc>
  </rcc>
  <rcc rId="1236" sId="1" numFmtId="4">
    <oc r="A221">
      <v>292</v>
    </oc>
    <nc r="A221">
      <v>290</v>
    </nc>
  </rcc>
  <rcc rId="1237" sId="1" numFmtId="4">
    <oc r="A220">
      <v>293</v>
    </oc>
    <nc r="A220">
      <v>291</v>
    </nc>
  </rcc>
  <rcc rId="1238" sId="1" numFmtId="4">
    <oc r="A219">
      <v>294</v>
    </oc>
    <nc r="A219">
      <v>292</v>
    </nc>
  </rcc>
  <rcc rId="1239" sId="1">
    <oc r="A320">
      <v>295</v>
    </oc>
    <nc r="A320">
      <v>293</v>
    </nc>
  </rcc>
  <rcc rId="1240" sId="1">
    <oc r="A321">
      <v>296</v>
    </oc>
    <nc r="A321">
      <v>294</v>
    </nc>
  </rcc>
  <rcc rId="1241" sId="1">
    <oc r="A322">
      <v>297</v>
    </oc>
    <nc r="A322">
      <v>295</v>
    </nc>
  </rcc>
  <rcc rId="1242" sId="1">
    <oc r="A323">
      <v>298</v>
    </oc>
    <nc r="A323">
      <v>296</v>
    </nc>
  </rcc>
  <rcc rId="1243" sId="1">
    <oc r="A324">
      <v>299</v>
    </oc>
    <nc r="A324">
      <v>297</v>
    </nc>
  </rcc>
  <rcc rId="1244" sId="1">
    <oc r="A325">
      <v>300</v>
    </oc>
    <nc r="A325">
      <v>298</v>
    </nc>
  </rcc>
  <rcc rId="1245" sId="1">
    <oc r="A326">
      <v>301</v>
    </oc>
    <nc r="A326">
      <v>299</v>
    </nc>
  </rcc>
  <rcc rId="1246" sId="1">
    <oc r="A327">
      <v>302</v>
    </oc>
    <nc r="A327">
      <v>300</v>
    </nc>
  </rcc>
  <rcc rId="1247" sId="1">
    <oc r="A328">
      <v>303</v>
    </oc>
    <nc r="A328">
      <v>301</v>
    </nc>
  </rcc>
  <rcc rId="1248" sId="1">
    <oc r="A329">
      <v>304</v>
    </oc>
    <nc r="A329">
      <v>302</v>
    </nc>
  </rcc>
  <rcc rId="1249" sId="1">
    <oc r="A330">
      <v>305</v>
    </oc>
    <nc r="A330">
      <v>303</v>
    </nc>
  </rcc>
  <rcc rId="1250" sId="1">
    <oc r="A331">
      <v>306</v>
    </oc>
    <nc r="A331">
      <v>304</v>
    </nc>
  </rcc>
  <rcc rId="1251" sId="1">
    <oc r="A332">
      <v>307</v>
    </oc>
    <nc r="A332">
      <v>305</v>
    </nc>
  </rcc>
  <rcc rId="1252" sId="1">
    <oc r="A333">
      <v>308</v>
    </oc>
    <nc r="A333">
      <v>306</v>
    </nc>
  </rcc>
  <rcc rId="1253" sId="1">
    <oc r="A334">
      <v>309</v>
    </oc>
    <nc r="A334">
      <v>307</v>
    </nc>
  </rcc>
  <rcc rId="1254" sId="1">
    <oc r="A335">
      <v>310</v>
    </oc>
    <nc r="A335">
      <v>308</v>
    </nc>
  </rcc>
  <rcc rId="1255" sId="1">
    <oc r="A338">
      <v>311</v>
    </oc>
    <nc r="A338">
      <v>309</v>
    </nc>
  </rcc>
  <rcc rId="1256" sId="1">
    <oc r="A339">
      <v>312</v>
    </oc>
    <nc r="A339">
      <v>310</v>
    </nc>
  </rcc>
  <rcc rId="1257" sId="1">
    <oc r="A340">
      <v>313</v>
    </oc>
    <nc r="A340">
      <v>311</v>
    </nc>
  </rcc>
  <rcc rId="1258" sId="1">
    <oc r="A341">
      <v>314</v>
    </oc>
    <nc r="A341">
      <v>312</v>
    </nc>
  </rcc>
  <rcc rId="1259" sId="1">
    <oc r="A342">
      <v>315</v>
    </oc>
    <nc r="A342">
      <v>313</v>
    </nc>
  </rcc>
  <rcc rId="1260" sId="1">
    <oc r="A343">
      <v>316</v>
    </oc>
    <nc r="A343">
      <v>314</v>
    </nc>
  </rcc>
  <rcc rId="1261" sId="1">
    <oc r="A344">
      <v>317</v>
    </oc>
    <nc r="A344">
      <v>315</v>
    </nc>
  </rcc>
  <rcc rId="1262" sId="1">
    <oc r="A345">
      <v>318</v>
    </oc>
    <nc r="A345">
      <v>316</v>
    </nc>
  </rcc>
  <rcc rId="1263" sId="1">
    <oc r="A346">
      <v>319</v>
    </oc>
    <nc r="A346">
      <v>317</v>
    </nc>
  </rcc>
  <rcc rId="1264" sId="1">
    <oc r="A347">
      <v>320</v>
    </oc>
    <nc r="A347">
      <v>318</v>
    </nc>
  </rcc>
  <rcc rId="1265" sId="1">
    <oc r="A348">
      <v>321</v>
    </oc>
    <nc r="A348">
      <v>319</v>
    </nc>
  </rcc>
  <rcc rId="1266" sId="1">
    <oc r="A349">
      <v>322</v>
    </oc>
    <nc r="A349">
      <v>320</v>
    </nc>
  </rcc>
  <rcc rId="1267" sId="1">
    <oc r="A350">
      <v>323</v>
    </oc>
    <nc r="A350">
      <v>321</v>
    </nc>
  </rcc>
  <rcc rId="1268" sId="1">
    <oc r="A351">
      <v>324</v>
    </oc>
    <nc r="A351">
      <v>322</v>
    </nc>
  </rcc>
  <rcc rId="1269" sId="1">
    <oc r="A352">
      <v>325</v>
    </oc>
    <nc r="A352">
      <v>323</v>
    </nc>
  </rcc>
  <rcc rId="1270" sId="1">
    <oc r="A353">
      <v>326</v>
    </oc>
    <nc r="A353">
      <v>324</v>
    </nc>
  </rcc>
  <rcc rId="1271" sId="1">
    <oc r="A354">
      <v>327</v>
    </oc>
    <nc r="A354">
      <v>325</v>
    </nc>
  </rcc>
  <rcc rId="1272" sId="1">
    <oc r="A355">
      <v>328</v>
    </oc>
    <nc r="A355">
      <v>326</v>
    </nc>
  </rcc>
  <rcc rId="1273" sId="1">
    <oc r="A356">
      <v>329</v>
    </oc>
    <nc r="A356">
      <v>327</v>
    </nc>
  </rcc>
  <rcc rId="1274" sId="1">
    <oc r="A357">
      <v>330</v>
    </oc>
    <nc r="A357">
      <v>328</v>
    </nc>
  </rcc>
  <rcc rId="1275" sId="1">
    <oc r="A358">
      <v>331</v>
    </oc>
    <nc r="A358">
      <v>329</v>
    </nc>
  </rcc>
  <rcc rId="1276" sId="1">
    <oc r="A359">
      <v>332</v>
    </oc>
    <nc r="A359">
      <v>330</v>
    </nc>
  </rcc>
  <rcc rId="1277" sId="1">
    <oc r="A360">
      <v>333</v>
    </oc>
    <nc r="A360">
      <v>331</v>
    </nc>
  </rcc>
  <rcc rId="1278" sId="1">
    <oc r="A361">
      <v>334</v>
    </oc>
    <nc r="A361">
      <v>332</v>
    </nc>
  </rcc>
  <rcc rId="1279" sId="1">
    <oc r="A362">
      <v>335</v>
    </oc>
    <nc r="A362">
      <v>333</v>
    </nc>
  </rcc>
  <rcc rId="1280" sId="1">
    <oc r="A363">
      <v>336</v>
    </oc>
    <nc r="A363">
      <v>334</v>
    </nc>
  </rcc>
  <rcc rId="1281" sId="1">
    <oc r="A364">
      <v>337</v>
    </oc>
    <nc r="A364">
      <v>335</v>
    </nc>
  </rcc>
  <rcc rId="1282" sId="1">
    <oc r="A365">
      <v>338</v>
    </oc>
    <nc r="A365">
      <v>336</v>
    </nc>
  </rcc>
  <rcc rId="1283" sId="1">
    <oc r="A366">
      <v>339</v>
    </oc>
    <nc r="A366">
      <v>337</v>
    </nc>
  </rcc>
  <rcc rId="1284" sId="1">
    <oc r="A367">
      <v>340</v>
    </oc>
    <nc r="A367">
      <v>338</v>
    </nc>
  </rcc>
  <rcc rId="1285" sId="1">
    <oc r="A368">
      <v>341</v>
    </oc>
    <nc r="A368">
      <v>339</v>
    </nc>
  </rcc>
  <rcc rId="1286" sId="1">
    <oc r="A369">
      <v>342</v>
    </oc>
    <nc r="A369">
      <v>340</v>
    </nc>
  </rcc>
  <rcc rId="1287" sId="1">
    <oc r="A370">
      <v>343</v>
    </oc>
    <nc r="A370">
      <v>341</v>
    </nc>
  </rcc>
  <rcc rId="1288" sId="1">
    <oc r="A371">
      <v>344</v>
    </oc>
    <nc r="A371">
      <v>342</v>
    </nc>
  </rcc>
  <rcc rId="1289" sId="1" odxf="1" dxf="1">
    <nc r="A372">
      <v>343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90" sId="1">
    <oc r="A373">
      <v>345</v>
    </oc>
    <nc r="A373">
      <v>344</v>
    </nc>
  </rcc>
  <rcc rId="1291" sId="1">
    <oc r="A374">
      <v>346</v>
    </oc>
    <nc r="A374">
      <v>345</v>
    </nc>
  </rcc>
  <rcc rId="1292" sId="1">
    <oc r="A375">
      <v>347</v>
    </oc>
    <nc r="A375">
      <v>346</v>
    </nc>
  </rcc>
  <rcc rId="1293" sId="1">
    <oc r="A376">
      <v>348</v>
    </oc>
    <nc r="A376">
      <v>347</v>
    </nc>
  </rcc>
  <rcc rId="1294" sId="1">
    <oc r="A377">
      <v>349</v>
    </oc>
    <nc r="A377">
      <v>348</v>
    </nc>
  </rcc>
  <rcc rId="1295" sId="1">
    <oc r="A378">
      <v>350</v>
    </oc>
    <nc r="A378">
      <v>349</v>
    </nc>
  </rcc>
  <rcc rId="1296" sId="1" numFmtId="4">
    <oc r="A381">
      <v>351</v>
    </oc>
    <nc r="A381">
      <v>350</v>
    </nc>
  </rcc>
  <rcc rId="1297" sId="1">
    <oc r="A384">
      <v>352</v>
    </oc>
    <nc r="A384">
      <v>351</v>
    </nc>
  </rcc>
  <rcc rId="1298" sId="1">
    <oc r="A385">
      <v>353</v>
    </oc>
    <nc r="A385">
      <v>352</v>
    </nc>
  </rcc>
  <rcc rId="1299" sId="1">
    <oc r="A386">
      <v>354</v>
    </oc>
    <nc r="A386">
      <v>353</v>
    </nc>
  </rcc>
  <rcc rId="1300" sId="1">
    <oc r="A387">
      <v>355</v>
    </oc>
    <nc r="A387">
      <v>354</v>
    </nc>
  </rcc>
  <rcc rId="1301" sId="1">
    <oc r="A388">
      <v>356</v>
    </oc>
    <nc r="A388">
      <v>355</v>
    </nc>
  </rcc>
  <rcc rId="1302" sId="1">
    <oc r="A389">
      <v>357</v>
    </oc>
    <nc r="A389">
      <v>356</v>
    </nc>
  </rcc>
  <rcc rId="1303" sId="1">
    <oc r="A390">
      <v>358</v>
    </oc>
    <nc r="A390">
      <v>357</v>
    </nc>
  </rcc>
  <rcc rId="1304" sId="1">
    <oc r="A391">
      <v>359</v>
    </oc>
    <nc r="A391">
      <v>358</v>
    </nc>
  </rcc>
  <rcc rId="1305" sId="1">
    <oc r="A392">
      <v>360</v>
    </oc>
    <nc r="A392">
      <v>359</v>
    </nc>
  </rcc>
  <rcc rId="1306" sId="1">
    <oc r="A393">
      <v>361</v>
    </oc>
    <nc r="A393">
      <v>360</v>
    </nc>
  </rcc>
  <rcc rId="1307" sId="1">
    <oc r="A394">
      <v>362</v>
    </oc>
    <nc r="A394">
      <v>361</v>
    </nc>
  </rcc>
  <rcc rId="1308" sId="1">
    <oc r="A395">
      <v>363</v>
    </oc>
    <nc r="A395">
      <v>362</v>
    </nc>
  </rcc>
  <rcc rId="1309" sId="1">
    <oc r="A396">
      <v>364</v>
    </oc>
    <nc r="A396">
      <v>363</v>
    </nc>
  </rcc>
  <rcc rId="1310" sId="1">
    <oc r="A397">
      <v>365</v>
    </oc>
    <nc r="A397">
      <v>364</v>
    </nc>
  </rcc>
  <rcc rId="1311" sId="1">
    <oc r="A398">
      <v>366</v>
    </oc>
    <nc r="A398">
      <v>365</v>
    </nc>
  </rcc>
  <rcc rId="1312" sId="1">
    <oc r="A399">
      <v>367</v>
    </oc>
    <nc r="A399">
      <v>366</v>
    </nc>
  </rcc>
  <rcc rId="1313" sId="1">
    <oc r="A402">
      <v>368</v>
    </oc>
    <nc r="A402">
      <v>367</v>
    </nc>
  </rcc>
  <rcc rId="1314" sId="1">
    <oc r="A403">
      <v>369</v>
    </oc>
    <nc r="A403">
      <v>368</v>
    </nc>
  </rcc>
  <rcc rId="1315" sId="1">
    <oc r="A404">
      <v>370</v>
    </oc>
    <nc r="A404">
      <v>369</v>
    </nc>
  </rcc>
  <rcc rId="1316" sId="1">
    <oc r="A405">
      <v>371</v>
    </oc>
    <nc r="A405">
      <v>370</v>
    </nc>
  </rcc>
  <rcc rId="1317" sId="1">
    <oc r="A406">
      <v>372</v>
    </oc>
    <nc r="A406">
      <v>371</v>
    </nc>
  </rcc>
  <rcc rId="1318" sId="1">
    <oc r="A407">
      <v>373</v>
    </oc>
    <nc r="A407">
      <v>372</v>
    </nc>
  </rcc>
  <rcc rId="1319" sId="1">
    <oc r="A408">
      <v>374</v>
    </oc>
    <nc r="A408">
      <v>373</v>
    </nc>
  </rcc>
  <rcc rId="1320" sId="1">
    <oc r="A409">
      <v>375</v>
    </oc>
    <nc r="A409">
      <v>374</v>
    </nc>
  </rcc>
  <rcc rId="1321" sId="1">
    <oc r="A410">
      <v>376</v>
    </oc>
    <nc r="A410">
      <v>375</v>
    </nc>
  </rcc>
  <rcc rId="1322" sId="1">
    <oc r="A411">
      <v>377</v>
    </oc>
    <nc r="A411">
      <v>376</v>
    </nc>
  </rcc>
  <rcc rId="1323" sId="1">
    <oc r="A412">
      <v>378</v>
    </oc>
    <nc r="A412">
      <v>377</v>
    </nc>
  </rcc>
  <rcc rId="1324" sId="1">
    <oc r="A413">
      <v>379</v>
    </oc>
    <nc r="A413">
      <v>378</v>
    </nc>
  </rcc>
  <rcc rId="1325" sId="1">
    <oc r="A414">
      <v>380</v>
    </oc>
    <nc r="A414">
      <v>379</v>
    </nc>
  </rcc>
  <rcc rId="1326" sId="1">
    <oc r="A415">
      <v>381</v>
    </oc>
    <nc r="A415">
      <v>380</v>
    </nc>
  </rcc>
  <rcc rId="1327" sId="1">
    <oc r="A416">
      <v>382</v>
    </oc>
    <nc r="A416">
      <v>381</v>
    </nc>
  </rcc>
  <rcc rId="1328" sId="1">
    <oc r="A417">
      <v>383</v>
    </oc>
    <nc r="A417">
      <v>382</v>
    </nc>
  </rcc>
  <rcc rId="1329" sId="1">
    <oc r="A418">
      <v>384</v>
    </oc>
    <nc r="A418">
      <v>383</v>
    </nc>
  </rcc>
  <rcc rId="1330" sId="1">
    <oc r="A419">
      <v>385</v>
    </oc>
    <nc r="A419">
      <v>384</v>
    </nc>
  </rcc>
  <rcc rId="1331" sId="1">
    <oc r="A421">
      <v>386</v>
    </oc>
    <nc r="A421">
      <v>385</v>
    </nc>
  </rcc>
  <rcc rId="1332" sId="1">
    <oc r="A420">
      <v>387</v>
    </oc>
    <nc r="A420">
      <v>386</v>
    </nc>
  </rcc>
  <rcc rId="1333" sId="1">
    <oc r="A424">
      <v>388</v>
    </oc>
    <nc r="A424">
      <v>387</v>
    </nc>
  </rcc>
  <rcc rId="1334" sId="1">
    <oc r="A425">
      <v>389</v>
    </oc>
    <nc r="A425">
      <v>388</v>
    </nc>
  </rcc>
  <rcc rId="1335" sId="1">
    <oc r="A426">
      <v>390</v>
    </oc>
    <nc r="A426">
      <v>389</v>
    </nc>
  </rcc>
  <rcc rId="1336" sId="1">
    <oc r="A427">
      <v>391</v>
    </oc>
    <nc r="A427">
      <v>390</v>
    </nc>
  </rcc>
  <rcc rId="1337" sId="1">
    <oc r="A428">
      <v>392</v>
    </oc>
    <nc r="A428">
      <v>391</v>
    </nc>
  </rcc>
  <rcc rId="1338" sId="1">
    <oc r="A429">
      <v>393</v>
    </oc>
    <nc r="A429">
      <v>392</v>
    </nc>
  </rcc>
  <rcc rId="1339" sId="1">
    <oc r="A430">
      <v>394</v>
    </oc>
    <nc r="A430">
      <v>393</v>
    </nc>
  </rcc>
  <rcc rId="1340" sId="1">
    <oc r="A431">
      <v>395</v>
    </oc>
    <nc r="A431">
      <v>394</v>
    </nc>
  </rcc>
  <rcc rId="1341" sId="1">
    <oc r="A432">
      <v>396</v>
    </oc>
    <nc r="A432">
      <v>395</v>
    </nc>
  </rcc>
  <rcc rId="1342" sId="1">
    <oc r="A433">
      <v>397</v>
    </oc>
    <nc r="A433">
      <v>396</v>
    </nc>
  </rcc>
  <rcc rId="1343" sId="1">
    <oc r="A434">
      <v>398</v>
    </oc>
    <nc r="A434">
      <v>397</v>
    </nc>
  </rcc>
  <rcc rId="1344" sId="1">
    <oc r="A435">
      <v>399</v>
    </oc>
    <nc r="A435">
      <v>398</v>
    </nc>
  </rcc>
  <rcc rId="1345" sId="1">
    <oc r="A436">
      <v>400</v>
    </oc>
    <nc r="A436">
      <v>399</v>
    </nc>
  </rcc>
  <rcc rId="1346" sId="1">
    <oc r="A437">
      <v>401</v>
    </oc>
    <nc r="A437">
      <v>400</v>
    </nc>
  </rcc>
  <rcc rId="1347" sId="1">
    <oc r="A438">
      <v>402</v>
    </oc>
    <nc r="A438">
      <v>401</v>
    </nc>
  </rcc>
  <rcc rId="1348" sId="1">
    <oc r="A439">
      <v>403</v>
    </oc>
    <nc r="A439">
      <v>402</v>
    </nc>
  </rcc>
  <rcc rId="1349" sId="1">
    <oc r="A442">
      <v>404</v>
    </oc>
    <nc r="A442">
      <v>403</v>
    </nc>
  </rcc>
  <rcc rId="1350" sId="1">
    <oc r="A443">
      <v>405</v>
    </oc>
    <nc r="A443">
      <v>404</v>
    </nc>
  </rcc>
  <rcc rId="1351" sId="1">
    <oc r="A444">
      <v>406</v>
    </oc>
    <nc r="A444">
      <v>405</v>
    </nc>
  </rcc>
  <rcc rId="1352" sId="1">
    <oc r="A445">
      <v>407</v>
    </oc>
    <nc r="A445">
      <v>406</v>
    </nc>
  </rcc>
  <rcc rId="1353" sId="1">
    <oc r="A446">
      <v>408</v>
    </oc>
    <nc r="A446">
      <v>407</v>
    </nc>
  </rcc>
  <rcc rId="1354" sId="1">
    <oc r="A447">
      <v>409</v>
    </oc>
    <nc r="A447">
      <v>408</v>
    </nc>
  </rcc>
  <rcc rId="1355" sId="1">
    <oc r="A448">
      <v>410</v>
    </oc>
    <nc r="A448">
      <v>409</v>
    </nc>
  </rcc>
  <rcc rId="1356" sId="1">
    <oc r="A449">
      <v>411</v>
    </oc>
    <nc r="A449">
      <v>410</v>
    </nc>
  </rcc>
  <rcc rId="1357" sId="1">
    <oc r="A450">
      <v>412</v>
    </oc>
    <nc r="A450">
      <v>411</v>
    </nc>
  </rcc>
  <rcc rId="1358" sId="1">
    <oc r="A451">
      <v>413</v>
    </oc>
    <nc r="A451">
      <v>412</v>
    </nc>
  </rcc>
  <rcc rId="1359" sId="1">
    <oc r="A452">
      <v>414</v>
    </oc>
    <nc r="A452">
      <v>413</v>
    </nc>
  </rcc>
  <rcc rId="1360" sId="1">
    <oc r="A453">
      <v>415</v>
    </oc>
    <nc r="A453">
      <v>414</v>
    </nc>
  </rcc>
  <rcc rId="1361" sId="1">
    <oc r="A454">
      <v>416</v>
    </oc>
    <nc r="A454">
      <v>415</v>
    </nc>
  </rcc>
  <rcc rId="1362" sId="1">
    <oc r="A455">
      <v>417</v>
    </oc>
    <nc r="A455">
      <v>416</v>
    </nc>
  </rcc>
  <rcc rId="1363" sId="1">
    <oc r="A456">
      <v>418</v>
    </oc>
    <nc r="A456">
      <v>417</v>
    </nc>
  </rcc>
  <rcc rId="1364" sId="1">
    <oc r="A457">
      <v>419</v>
    </oc>
    <nc r="A457">
      <v>418</v>
    </nc>
  </rcc>
  <rcc rId="1365" sId="1">
    <oc r="A458">
      <v>420</v>
    </oc>
    <nc r="A458">
      <v>419</v>
    </nc>
  </rcc>
  <rcc rId="1366" sId="1">
    <oc r="A459">
      <v>421</v>
    </oc>
    <nc r="A459">
      <v>420</v>
    </nc>
  </rcc>
  <rcc rId="1367" sId="1">
    <oc r="A460">
      <v>422</v>
    </oc>
    <nc r="A460">
      <v>421</v>
    </nc>
  </rcc>
  <rcc rId="1368" sId="1">
    <oc r="A461">
      <v>423</v>
    </oc>
    <nc r="A461">
      <v>422</v>
    </nc>
  </rcc>
  <rcc rId="1369" sId="1">
    <oc r="A462">
      <v>424</v>
    </oc>
    <nc r="A462">
      <v>423</v>
    </nc>
  </rcc>
  <rcc rId="1370" sId="1">
    <oc r="A463">
      <v>425</v>
    </oc>
    <nc r="A463">
      <v>424</v>
    </nc>
  </rcc>
  <rcc rId="1371" sId="1">
    <oc r="A464">
      <v>426</v>
    </oc>
    <nc r="A464">
      <v>425</v>
    </nc>
  </rcc>
  <rcc rId="1372" sId="1">
    <oc r="A465">
      <v>427</v>
    </oc>
    <nc r="A465">
      <v>426</v>
    </nc>
  </rcc>
  <rcc rId="1373" sId="1">
    <oc r="A466">
      <v>428</v>
    </oc>
    <nc r="A466">
      <v>427</v>
    </nc>
  </rcc>
  <rcc rId="1374" sId="1">
    <oc r="A467">
      <v>429</v>
    </oc>
    <nc r="A467">
      <v>428</v>
    </nc>
  </rcc>
  <rcc rId="1375" sId="1">
    <oc r="A468">
      <v>430</v>
    </oc>
    <nc r="A468">
      <v>429</v>
    </nc>
  </rcc>
  <rcc rId="1376" sId="1">
    <oc r="A469">
      <v>431</v>
    </oc>
    <nc r="A469">
      <v>430</v>
    </nc>
  </rcc>
  <rcc rId="1377" sId="1">
    <oc r="A470">
      <v>432</v>
    </oc>
    <nc r="A470">
      <v>431</v>
    </nc>
  </rcc>
  <rcc rId="1378" sId="1">
    <oc r="A471">
      <v>433</v>
    </oc>
    <nc r="A471">
      <v>432</v>
    </nc>
  </rcc>
  <rcc rId="1379" sId="1">
    <oc r="A472">
      <v>434</v>
    </oc>
    <nc r="A472">
      <v>433</v>
    </nc>
  </rcc>
  <rcc rId="1380" sId="1">
    <oc r="A473">
      <v>435</v>
    </oc>
    <nc r="A473">
      <v>434</v>
    </nc>
  </rcc>
  <rcc rId="1381" sId="1">
    <oc r="A474">
      <v>436</v>
    </oc>
    <nc r="A474">
      <v>435</v>
    </nc>
  </rcc>
  <rcc rId="1382" sId="1">
    <oc r="A475">
      <v>437</v>
    </oc>
    <nc r="A475">
      <v>436</v>
    </nc>
  </rcc>
  <rcc rId="1383" sId="1">
    <oc r="A476">
      <v>438</v>
    </oc>
    <nc r="A476">
      <v>437</v>
    </nc>
  </rcc>
  <rcc rId="1384" sId="1">
    <oc r="A477">
      <v>439</v>
    </oc>
    <nc r="A477">
      <v>438</v>
    </nc>
  </rcc>
  <rcc rId="1385" sId="1">
    <oc r="A478">
      <v>440</v>
    </oc>
    <nc r="A478">
      <v>439</v>
    </nc>
  </rcc>
  <rcc rId="1386" sId="1">
    <oc r="A479">
      <v>441</v>
    </oc>
    <nc r="A479">
      <v>440</v>
    </nc>
  </rcc>
  <rcc rId="1387" sId="1">
    <oc r="A480">
      <v>442</v>
    </oc>
    <nc r="A480">
      <v>441</v>
    </nc>
  </rcc>
  <rcc rId="1388" sId="1">
    <oc r="A481">
      <v>443</v>
    </oc>
    <nc r="A481">
      <v>442</v>
    </nc>
  </rcc>
  <rcc rId="1389" sId="1">
    <oc r="A482">
      <v>444</v>
    </oc>
    <nc r="A482">
      <v>443</v>
    </nc>
  </rcc>
  <rcc rId="1390" sId="1">
    <oc r="A483">
      <v>445</v>
    </oc>
    <nc r="A483">
      <v>444</v>
    </nc>
  </rcc>
  <rcc rId="1391" sId="1">
    <oc r="A484">
      <v>446</v>
    </oc>
    <nc r="A484">
      <v>445</v>
    </nc>
  </rcc>
  <rcc rId="1392" sId="1">
    <oc r="A485">
      <v>447</v>
    </oc>
    <nc r="A485">
      <v>446</v>
    </nc>
  </rcc>
  <rcc rId="1393" sId="1">
    <oc r="A488">
      <v>448</v>
    </oc>
    <nc r="A488">
      <v>447</v>
    </nc>
  </rcc>
  <rcc rId="1394" sId="1">
    <oc r="A489">
      <v>449</v>
    </oc>
    <nc r="A489">
      <v>448</v>
    </nc>
  </rcc>
  <rcc rId="1395" sId="1">
    <oc r="A490">
      <v>450</v>
    </oc>
    <nc r="A490">
      <v>449</v>
    </nc>
  </rcc>
  <rcc rId="1396" sId="1">
    <oc r="A491">
      <v>451</v>
    </oc>
    <nc r="A491">
      <v>450</v>
    </nc>
  </rcc>
  <rcc rId="1397" sId="1">
    <oc r="A486">
      <v>452</v>
    </oc>
    <nc r="A486">
      <v>451</v>
    </nc>
  </rcc>
  <rcc rId="1398" sId="1">
    <oc r="A487">
      <v>453</v>
    </oc>
    <nc r="A487">
      <v>452</v>
    </nc>
  </rcc>
  <rcc rId="1399" sId="1">
    <oc r="A492">
      <v>454</v>
    </oc>
    <nc r="A492">
      <v>453</v>
    </nc>
  </rcc>
  <rcc rId="1400" sId="1">
    <oc r="A493">
      <v>455</v>
    </oc>
    <nc r="A493">
      <v>454</v>
    </nc>
  </rcc>
  <rcc rId="1401" sId="1">
    <oc r="A494">
      <v>456</v>
    </oc>
    <nc r="A494">
      <v>455</v>
    </nc>
  </rcc>
  <rcc rId="1402" sId="1">
    <oc r="A495">
      <v>457</v>
    </oc>
    <nc r="A495">
      <v>456</v>
    </nc>
  </rcc>
  <rcc rId="1403" sId="1">
    <oc r="A496">
      <v>458</v>
    </oc>
    <nc r="A496">
      <v>457</v>
    </nc>
  </rcc>
  <rcc rId="1404" sId="1">
    <oc r="A497">
      <v>459</v>
    </oc>
    <nc r="A497">
      <v>458</v>
    </nc>
  </rcc>
  <rcc rId="1405" sId="1">
    <oc r="A498">
      <v>460</v>
    </oc>
    <nc r="A498">
      <v>459</v>
    </nc>
  </rcc>
  <rcc rId="1406" sId="1">
    <oc r="A499">
      <v>461</v>
    </oc>
    <nc r="A499">
      <v>460</v>
    </nc>
  </rcc>
  <rcc rId="1407" sId="1">
    <oc r="A500">
      <v>462</v>
    </oc>
    <nc r="A500">
      <v>461</v>
    </nc>
  </rcc>
  <rcc rId="1408" sId="1">
    <oc r="A501">
      <v>463</v>
    </oc>
    <nc r="A501">
      <v>462</v>
    </nc>
  </rcc>
  <rcc rId="1409" sId="1">
    <oc r="A502">
      <v>464</v>
    </oc>
    <nc r="A502">
      <v>463</v>
    </nc>
  </rcc>
  <rcc rId="1410" sId="1">
    <oc r="A510">
      <v>465</v>
    </oc>
    <nc r="A510">
      <v>464</v>
    </nc>
  </rcc>
  <rcc rId="1411" sId="1">
    <oc r="A503">
      <v>466</v>
    </oc>
    <nc r="A503">
      <v>465</v>
    </nc>
  </rcc>
  <rcc rId="1412" sId="1">
    <oc r="A504">
      <v>467</v>
    </oc>
    <nc r="A504">
      <v>466</v>
    </nc>
  </rcc>
  <rcc rId="1413" sId="1">
    <oc r="A505">
      <v>468</v>
    </oc>
    <nc r="A505">
      <v>467</v>
    </nc>
  </rcc>
  <rcc rId="1414" sId="1">
    <oc r="A506">
      <v>469</v>
    </oc>
    <nc r="A506">
      <v>468</v>
    </nc>
  </rcc>
  <rcc rId="1415" sId="1">
    <oc r="A507">
      <v>470</v>
    </oc>
    <nc r="A507">
      <v>469</v>
    </nc>
  </rcc>
  <rcc rId="1416" sId="1">
    <oc r="A508">
      <v>471</v>
    </oc>
    <nc r="A508">
      <v>470</v>
    </nc>
  </rcc>
  <rcc rId="1417" sId="1">
    <oc r="A509">
      <v>472</v>
    </oc>
    <nc r="A509">
      <v>471</v>
    </nc>
  </rcc>
  <rcc rId="1418" sId="1">
    <oc r="A511">
      <v>473</v>
    </oc>
    <nc r="A511">
      <v>472</v>
    </nc>
  </rcc>
  <rcc rId="1419" sId="1">
    <oc r="A512">
      <v>474</v>
    </oc>
    <nc r="A512">
      <v>473</v>
    </nc>
  </rcc>
  <rcc rId="1420" sId="1">
    <oc r="A513">
      <v>475</v>
    </oc>
    <nc r="A513">
      <v>474</v>
    </nc>
  </rcc>
  <rcc rId="1421" sId="1">
    <oc r="A514">
      <v>476</v>
    </oc>
    <nc r="A514">
      <v>475</v>
    </nc>
  </rcc>
  <rcc rId="1422" sId="1">
    <oc r="A515">
      <v>477</v>
    </oc>
    <nc r="A515">
      <v>476</v>
    </nc>
  </rcc>
  <rcc rId="1423" sId="1">
    <oc r="A516">
      <v>478</v>
    </oc>
    <nc r="A516">
      <v>477</v>
    </nc>
  </rcc>
  <rcc rId="1424" sId="1">
    <oc r="A517">
      <v>479</v>
    </oc>
    <nc r="A517">
      <v>478</v>
    </nc>
  </rcc>
  <rcc rId="1425" sId="1">
    <oc r="A518">
      <v>480</v>
    </oc>
    <nc r="A518">
      <v>479</v>
    </nc>
  </rcc>
  <rcc rId="1426" sId="1">
    <oc r="A519">
      <v>481</v>
    </oc>
    <nc r="A519">
      <v>480</v>
    </nc>
  </rcc>
  <rcc rId="1427" sId="1">
    <oc r="A520">
      <v>482</v>
    </oc>
    <nc r="A520">
      <v>481</v>
    </nc>
  </rcc>
  <rcc rId="1428" sId="1">
    <oc r="A521">
      <v>483</v>
    </oc>
    <nc r="A521">
      <v>482</v>
    </nc>
  </rcc>
  <rcc rId="1429" sId="1">
    <oc r="A522">
      <v>484</v>
    </oc>
    <nc r="A522">
      <v>483</v>
    </nc>
  </rcc>
  <rcc rId="1430" sId="1">
    <oc r="A523">
      <v>485</v>
    </oc>
    <nc r="A523">
      <v>484</v>
    </nc>
  </rcc>
  <rcc rId="1431" sId="1">
    <oc r="A524">
      <v>486</v>
    </oc>
    <nc r="A524">
      <v>485</v>
    </nc>
  </rcc>
  <rcc rId="1432" sId="1">
    <oc r="A525">
      <v>487</v>
    </oc>
    <nc r="A525">
      <v>486</v>
    </nc>
  </rcc>
  <rcc rId="1433" sId="1">
    <oc r="A526">
      <v>488</v>
    </oc>
    <nc r="A526">
      <v>487</v>
    </nc>
  </rcc>
  <rcc rId="1434" sId="1">
    <oc r="A527">
      <v>489</v>
    </oc>
    <nc r="A527">
      <v>488</v>
    </nc>
  </rcc>
  <rcc rId="1435" sId="1">
    <oc r="A528">
      <v>490</v>
    </oc>
    <nc r="A528">
      <v>489</v>
    </nc>
  </rcc>
  <rcc rId="1436" sId="1">
    <oc r="A529">
      <v>491</v>
    </oc>
    <nc r="A529">
      <v>490</v>
    </nc>
  </rcc>
  <rcc rId="1437" sId="1">
    <oc r="A530">
      <v>492</v>
    </oc>
    <nc r="A530">
      <v>491</v>
    </nc>
  </rcc>
  <rcc rId="1438" sId="1">
    <oc r="A531">
      <v>493</v>
    </oc>
    <nc r="A531">
      <v>492</v>
    </nc>
  </rcc>
  <rcc rId="1439" sId="1" odxf="1" dxf="1">
    <nc r="A532">
      <v>493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440" sId="1" odxf="1" dxf="1">
    <nc r="A533">
      <v>494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441" sId="1">
    <oc r="A534">
      <v>494</v>
    </oc>
    <nc r="A534">
      <v>495</v>
    </nc>
  </rcc>
  <rcc rId="1442" sId="1">
    <oc r="A535">
      <v>495</v>
    </oc>
    <nc r="A535">
      <v>496</v>
    </nc>
  </rcc>
  <rcc rId="1443" sId="1">
    <oc r="A536">
      <v>496</v>
    </oc>
    <nc r="A536">
      <v>497</v>
    </nc>
  </rcc>
  <rcc rId="1444" sId="1">
    <oc r="A537">
      <v>497</v>
    </oc>
    <nc r="A537">
      <v>498</v>
    </nc>
  </rcc>
  <rcc rId="1445" sId="1">
    <oc r="A538">
      <v>498</v>
    </oc>
    <nc r="A538">
      <v>499</v>
    </nc>
  </rcc>
  <rcc rId="1446" sId="1">
    <oc r="A539">
      <v>499</v>
    </oc>
    <nc r="A539">
      <v>500</v>
    </nc>
  </rcc>
  <rcc rId="1447" sId="1">
    <oc r="A540">
      <v>500</v>
    </oc>
    <nc r="A540">
      <v>501</v>
    </nc>
  </rcc>
  <rcc rId="1448" sId="1">
    <oc r="A541">
      <v>501</v>
    </oc>
    <nc r="A541">
      <v>502</v>
    </nc>
  </rcc>
  <rcc rId="1449" sId="1">
    <oc r="A542">
      <v>502</v>
    </oc>
    <nc r="A542">
      <v>503</v>
    </nc>
  </rcc>
  <rcc rId="1450" sId="1">
    <oc r="A543">
      <v>503</v>
    </oc>
    <nc r="A543">
      <v>504</v>
    </nc>
  </rcc>
  <rcc rId="1451" sId="1">
    <oc r="A544">
      <v>504</v>
    </oc>
    <nc r="A544">
      <v>505</v>
    </nc>
  </rcc>
  <rcc rId="1452" sId="1">
    <oc r="A545">
      <v>505</v>
    </oc>
    <nc r="A545">
      <v>506</v>
    </nc>
  </rcc>
  <rcc rId="1453" sId="1">
    <oc r="A546">
      <v>506</v>
    </oc>
    <nc r="A546">
      <v>507</v>
    </nc>
  </rcc>
  <rcc rId="1454" sId="1">
    <oc r="A547">
      <v>507</v>
    </oc>
    <nc r="A547">
      <v>508</v>
    </nc>
  </rcc>
  <rcc rId="1455" sId="1">
    <oc r="A548">
      <v>508</v>
    </oc>
    <nc r="A548">
      <v>509</v>
    </nc>
  </rcc>
  <rcc rId="1456" sId="1">
    <oc r="A549">
      <v>509</v>
    </oc>
    <nc r="A549">
      <v>510</v>
    </nc>
  </rcc>
  <rcc rId="1457" sId="1">
    <oc r="A550">
      <v>510</v>
    </oc>
    <nc r="A550">
      <v>511</v>
    </nc>
  </rcc>
  <rcc rId="1458" sId="1">
    <oc r="A551">
      <v>511</v>
    </oc>
    <nc r="A551">
      <v>512</v>
    </nc>
  </rcc>
  <rcc rId="1459" sId="1">
    <oc r="A552">
      <v>512</v>
    </oc>
    <nc r="A552">
      <v>513</v>
    </nc>
  </rcc>
  <rcc rId="1460" sId="1">
    <oc r="A553">
      <v>513</v>
    </oc>
    <nc r="A553">
      <v>514</v>
    </nc>
  </rcc>
  <rcc rId="1461" sId="1">
    <oc r="A554">
      <v>514</v>
    </oc>
    <nc r="A554">
      <v>515</v>
    </nc>
  </rcc>
  <rcc rId="1462" sId="1">
    <oc r="A555">
      <v>515</v>
    </oc>
    <nc r="A555">
      <v>516</v>
    </nc>
  </rcc>
  <rcc rId="1463" sId="1">
    <oc r="A556">
      <v>516</v>
    </oc>
    <nc r="A556">
      <v>517</v>
    </nc>
  </rcc>
  <rcc rId="1464" sId="1">
    <oc r="A557">
      <v>517</v>
    </oc>
    <nc r="A557">
      <v>518</v>
    </nc>
  </rcc>
  <rcc rId="1465" sId="1">
    <oc r="A558">
      <v>518</v>
    </oc>
    <nc r="A558">
      <v>519</v>
    </nc>
  </rcc>
  <rcc rId="1466" sId="1">
    <oc r="A559">
      <v>519</v>
    </oc>
    <nc r="A559">
      <v>520</v>
    </nc>
  </rcc>
  <rcc rId="1467" sId="1">
    <oc r="A560">
      <v>520</v>
    </oc>
    <nc r="A560">
      <v>521</v>
    </nc>
  </rcc>
  <rcc rId="1468" sId="1">
    <oc r="A561">
      <v>521</v>
    </oc>
    <nc r="A561">
      <v>522</v>
    </nc>
  </rcc>
  <rcc rId="1469" sId="1">
    <oc r="A562">
      <v>522</v>
    </oc>
    <nc r="A562">
      <v>523</v>
    </nc>
  </rcc>
  <rcc rId="1470" sId="1">
    <oc r="A563">
      <v>523</v>
    </oc>
    <nc r="A563">
      <v>524</v>
    </nc>
  </rcc>
  <rcc rId="1471" sId="1">
    <oc r="A564">
      <v>524</v>
    </oc>
    <nc r="A564">
      <v>525</v>
    </nc>
  </rcc>
  <rcc rId="1472" sId="1">
    <oc r="A565">
      <v>525</v>
    </oc>
    <nc r="A565">
      <v>526</v>
    </nc>
  </rcc>
  <rcc rId="1473" sId="1">
    <oc r="A566">
      <v>526</v>
    </oc>
    <nc r="A566">
      <v>527</v>
    </nc>
  </rcc>
  <rcc rId="1474" sId="1">
    <oc r="A567">
      <v>527</v>
    </oc>
    <nc r="A567">
      <v>528</v>
    </nc>
  </rcc>
  <rcc rId="1475" sId="1">
    <oc r="A568">
      <v>528</v>
    </oc>
    <nc r="A568">
      <v>529</v>
    </nc>
  </rcc>
  <rcc rId="1476" sId="1">
    <oc r="A569">
      <v>529</v>
    </oc>
    <nc r="A569">
      <v>530</v>
    </nc>
  </rcc>
  <rcc rId="1477" sId="1">
    <oc r="A570">
      <v>530</v>
    </oc>
    <nc r="A570">
      <v>531</v>
    </nc>
  </rcc>
  <rcc rId="1478" sId="1">
    <oc r="A571">
      <v>531</v>
    </oc>
    <nc r="A571">
      <v>532</v>
    </nc>
  </rcc>
  <rcc rId="1479" sId="1">
    <oc r="A572">
      <v>532</v>
    </oc>
    <nc r="A572">
      <v>533</v>
    </nc>
  </rcc>
  <rcc rId="1480" sId="1">
    <oc r="A573">
      <v>533</v>
    </oc>
    <nc r="A573">
      <v>534</v>
    </nc>
  </rcc>
  <rcc rId="1481" sId="1">
    <oc r="A574">
      <v>534</v>
    </oc>
    <nc r="A574">
      <v>535</v>
    </nc>
  </rcc>
  <rcc rId="1482" sId="1">
    <oc r="A575">
      <v>535</v>
    </oc>
    <nc r="A575">
      <v>536</v>
    </nc>
  </rcc>
  <rcc rId="1483" sId="1">
    <oc r="A576">
      <v>536</v>
    </oc>
    <nc r="A576">
      <v>537</v>
    </nc>
  </rcc>
  <rcc rId="1484" sId="1">
    <oc r="A577">
      <v>537</v>
    </oc>
    <nc r="A577">
      <v>538</v>
    </nc>
  </rcc>
  <rcc rId="1485" sId="1">
    <oc r="A578">
      <v>538</v>
    </oc>
    <nc r="A578">
      <v>539</v>
    </nc>
  </rcc>
  <rcc rId="1486" sId="1">
    <oc r="A579">
      <v>539</v>
    </oc>
    <nc r="A579">
      <v>540</v>
    </nc>
  </rcc>
  <rcc rId="1487" sId="1">
    <oc r="A580">
      <v>540</v>
    </oc>
    <nc r="A580">
      <v>541</v>
    </nc>
  </rcc>
  <rcc rId="1488" sId="1">
    <oc r="A581">
      <v>541</v>
    </oc>
    <nc r="A581">
      <v>542</v>
    </nc>
  </rcc>
  <rcc rId="1489" sId="1">
    <oc r="A582">
      <v>542</v>
    </oc>
    <nc r="A582">
      <v>543</v>
    </nc>
  </rcc>
  <rcc rId="1490" sId="1">
    <oc r="A583">
      <v>543</v>
    </oc>
    <nc r="A583">
      <v>544</v>
    </nc>
  </rcc>
  <rcc rId="1491" sId="1">
    <oc r="A584">
      <v>544</v>
    </oc>
    <nc r="A584">
      <v>545</v>
    </nc>
  </rcc>
  <rcc rId="1492" sId="1">
    <oc r="A585">
      <v>545</v>
    </oc>
    <nc r="A585">
      <v>546</v>
    </nc>
  </rcc>
  <rcc rId="1493" sId="1">
    <oc r="A586">
      <v>546</v>
    </oc>
    <nc r="A586">
      <v>547</v>
    </nc>
  </rcc>
  <rcc rId="1494" sId="1">
    <oc r="A587">
      <v>547</v>
    </oc>
    <nc r="A587">
      <v>548</v>
    </nc>
  </rcc>
  <rcc rId="1495" sId="1">
    <oc r="A588">
      <v>548</v>
    </oc>
    <nc r="A588">
      <v>549</v>
    </nc>
  </rcc>
  <rcc rId="1496" sId="1">
    <oc r="A589">
      <v>549</v>
    </oc>
    <nc r="A589">
      <v>550</v>
    </nc>
  </rcc>
  <rcc rId="1497" sId="1">
    <oc r="A590">
      <v>550</v>
    </oc>
    <nc r="A590">
      <v>551</v>
    </nc>
  </rcc>
  <rcc rId="1498" sId="1">
    <oc r="A591">
      <v>551</v>
    </oc>
    <nc r="A591">
      <v>552</v>
    </nc>
  </rcc>
  <rcc rId="1499" sId="1">
    <oc r="A592">
      <v>552</v>
    </oc>
    <nc r="A592">
      <v>553</v>
    </nc>
  </rcc>
  <rcc rId="1500" sId="1">
    <oc r="A593">
      <v>553</v>
    </oc>
    <nc r="A593">
      <v>554</v>
    </nc>
  </rcc>
  <rcc rId="1501" sId="1">
    <oc r="A594">
      <v>554</v>
    </oc>
    <nc r="A594">
      <v>555</v>
    </nc>
  </rcc>
  <rcc rId="1502" sId="1">
    <oc r="A595">
      <v>555</v>
    </oc>
    <nc r="A595">
      <v>556</v>
    </nc>
  </rcc>
  <rcc rId="1503" sId="1">
    <oc r="A596">
      <v>556</v>
    </oc>
    <nc r="A596">
      <v>557</v>
    </nc>
  </rcc>
  <rcc rId="1504" sId="1">
    <oc r="A597">
      <v>557</v>
    </oc>
    <nc r="A597">
      <v>558</v>
    </nc>
  </rcc>
  <rcc rId="1505" sId="1">
    <oc r="A598">
      <v>558</v>
    </oc>
    <nc r="A598">
      <v>559</v>
    </nc>
  </rcc>
  <rcc rId="1506" sId="1">
    <oc r="A599">
      <v>559</v>
    </oc>
    <nc r="A599">
      <v>560</v>
    </nc>
  </rcc>
  <rcc rId="1507" sId="1">
    <oc r="A600">
      <v>560</v>
    </oc>
    <nc r="A600">
      <v>561</v>
    </nc>
  </rcc>
  <rcc rId="1508" sId="1">
    <oc r="A602">
      <v>561</v>
    </oc>
    <nc r="A602">
      <v>562</v>
    </nc>
  </rcc>
  <rcc rId="1509" sId="1">
    <oc r="A603">
      <v>562</v>
    </oc>
    <nc r="A603">
      <v>563</v>
    </nc>
  </rcc>
  <rcc rId="1510" sId="1">
    <oc r="A601">
      <v>563</v>
    </oc>
    <nc r="A601">
      <v>564</v>
    </nc>
  </rcc>
  <rcc rId="1511" sId="1">
    <oc r="A604">
      <v>564</v>
    </oc>
    <nc r="A604">
      <v>565</v>
    </nc>
  </rcc>
  <rcc rId="1512" sId="1">
    <oc r="A605">
      <v>565</v>
    </oc>
    <nc r="A605">
      <v>566</v>
    </nc>
  </rcc>
  <rcc rId="1513" sId="1">
    <oc r="A606">
      <v>566</v>
    </oc>
    <nc r="A606">
      <v>567</v>
    </nc>
  </rcc>
  <rcc rId="1514" sId="1">
    <oc r="A607">
      <v>567</v>
    </oc>
    <nc r="A607">
      <v>568</v>
    </nc>
  </rcc>
  <rcc rId="1515" sId="1">
    <oc r="A608">
      <v>568</v>
    </oc>
    <nc r="A608">
      <v>569</v>
    </nc>
  </rcc>
  <rcc rId="1516" sId="1">
    <oc r="A609">
      <v>569</v>
    </oc>
    <nc r="A609">
      <v>570</v>
    </nc>
  </rcc>
  <rcc rId="1517" sId="1">
    <oc r="A610">
      <v>570</v>
    </oc>
    <nc r="A610">
      <v>571</v>
    </nc>
  </rcc>
  <rcc rId="1518" sId="1">
    <oc r="A611">
      <v>571</v>
    </oc>
    <nc r="A611">
      <v>572</v>
    </nc>
  </rcc>
  <rcc rId="1519" sId="1">
    <oc r="A612">
      <v>572</v>
    </oc>
    <nc r="A612">
      <v>573</v>
    </nc>
  </rcc>
  <rcc rId="1520" sId="1">
    <oc r="A613">
      <v>573</v>
    </oc>
    <nc r="A613">
      <v>574</v>
    </nc>
  </rcc>
  <rcc rId="1521" sId="1">
    <oc r="A614">
      <v>574</v>
    </oc>
    <nc r="A614">
      <v>575</v>
    </nc>
  </rcc>
  <rcc rId="1522" sId="1">
    <oc r="A615">
      <v>575</v>
    </oc>
    <nc r="A615">
      <v>576</v>
    </nc>
  </rcc>
  <rcc rId="1523" sId="1">
    <oc r="A616">
      <v>576</v>
    </oc>
    <nc r="A616">
      <v>577</v>
    </nc>
  </rcc>
  <rcc rId="1524" sId="1">
    <oc r="A617">
      <v>577</v>
    </oc>
    <nc r="A617">
      <v>578</v>
    </nc>
  </rcc>
  <rcc rId="1525" sId="1">
    <oc r="A618">
      <v>578</v>
    </oc>
    <nc r="A618">
      <v>579</v>
    </nc>
  </rcc>
  <rcc rId="1526" sId="1">
    <oc r="A619">
      <v>579</v>
    </oc>
    <nc r="A619">
      <v>580</v>
    </nc>
  </rcc>
  <rcc rId="1527" sId="1">
    <oc r="A622">
      <v>580</v>
    </oc>
    <nc r="A622">
      <v>581</v>
    </nc>
  </rcc>
  <rcc rId="1528" sId="1">
    <oc r="A623">
      <v>581</v>
    </oc>
    <nc r="A623">
      <v>582</v>
    </nc>
  </rcc>
  <rcc rId="1529" sId="1">
    <oc r="A624">
      <v>582</v>
    </oc>
    <nc r="A624">
      <v>583</v>
    </nc>
  </rcc>
  <rcc rId="1530" sId="1">
    <oc r="A625">
      <v>583</v>
    </oc>
    <nc r="A625">
      <v>584</v>
    </nc>
  </rcc>
  <rcc rId="1531" sId="1">
    <oc r="A626">
      <v>584</v>
    </oc>
    <nc r="A626">
      <v>585</v>
    </nc>
  </rcc>
  <rcc rId="1532" sId="1">
    <oc r="A627">
      <v>585</v>
    </oc>
    <nc r="A627">
      <v>586</v>
    </nc>
  </rcc>
  <rcc rId="1533" sId="1">
    <oc r="A628">
      <v>586</v>
    </oc>
    <nc r="A628">
      <v>587</v>
    </nc>
  </rcc>
  <rcc rId="1534" sId="1">
    <oc r="A630">
      <v>587</v>
    </oc>
    <nc r="A630">
      <v>588</v>
    </nc>
  </rcc>
  <rcc rId="1535" sId="1">
    <oc r="A631">
      <v>588</v>
    </oc>
    <nc r="A631">
      <v>589</v>
    </nc>
  </rcc>
  <rcc rId="1536" sId="1">
    <oc r="A629">
      <v>589</v>
    </oc>
    <nc r="A629">
      <v>590</v>
    </nc>
  </rcc>
  <rcc rId="1537" sId="1">
    <oc r="A632">
      <v>590</v>
    </oc>
    <nc r="A632">
      <v>591</v>
    </nc>
  </rcc>
  <rcc rId="1538" sId="1">
    <oc r="A633">
      <v>591</v>
    </oc>
    <nc r="A633">
      <v>592</v>
    </nc>
  </rcc>
  <rcc rId="1539" sId="1">
    <oc r="A634">
      <v>592</v>
    </oc>
    <nc r="A634">
      <v>593</v>
    </nc>
  </rcc>
  <rcc rId="1540" sId="1">
    <oc r="A635">
      <v>593</v>
    </oc>
    <nc r="A635">
      <v>594</v>
    </nc>
  </rcc>
  <rcc rId="1541" sId="1">
    <oc r="A636">
      <v>594</v>
    </oc>
    <nc r="A636">
      <v>595</v>
    </nc>
  </rcc>
  <rcc rId="1542" sId="1">
    <oc r="A637">
      <v>595</v>
    </oc>
    <nc r="A637">
      <v>596</v>
    </nc>
  </rcc>
  <rcc rId="1543" sId="1">
    <oc r="A638">
      <v>596</v>
    </oc>
    <nc r="A638">
      <v>597</v>
    </nc>
  </rcc>
  <rcc rId="1544" sId="1">
    <oc r="A639">
      <v>597</v>
    </oc>
    <nc r="A639">
      <v>598</v>
    </nc>
  </rcc>
  <rcc rId="1545" sId="1">
    <oc r="A640">
      <v>598</v>
    </oc>
    <nc r="A640">
      <v>599</v>
    </nc>
  </rcc>
  <rcc rId="1546" sId="1">
    <oc r="A641">
      <v>599</v>
    </oc>
    <nc r="A641">
      <v>600</v>
    </nc>
  </rcc>
  <rcc rId="1547" sId="1">
    <oc r="A642">
      <v>600</v>
    </oc>
    <nc r="A642">
      <v>601</v>
    </nc>
  </rcc>
  <rcc rId="1548" sId="1">
    <oc r="A643">
      <v>601</v>
    </oc>
    <nc r="A643">
      <v>602</v>
    </nc>
  </rcc>
  <rcc rId="1549" sId="1">
    <oc r="A644">
      <v>602</v>
    </oc>
    <nc r="A644">
      <v>603</v>
    </nc>
  </rcc>
  <rcc rId="1550" sId="1">
    <oc r="A645">
      <v>603</v>
    </oc>
    <nc r="A645">
      <v>604</v>
    </nc>
  </rcc>
  <rcc rId="1551" sId="1">
    <oc r="A646">
      <v>604</v>
    </oc>
    <nc r="A646">
      <v>605</v>
    </nc>
  </rcc>
  <rcc rId="1552" sId="1">
    <oc r="A647">
      <v>605</v>
    </oc>
    <nc r="A647">
      <v>606</v>
    </nc>
  </rcc>
  <rcc rId="1553" sId="1">
    <oc r="A648">
      <v>606</v>
    </oc>
    <nc r="A648">
      <v>607</v>
    </nc>
  </rcc>
  <rcc rId="1554" sId="1">
    <oc r="A649">
      <v>607</v>
    </oc>
    <nc r="A649">
      <v>608</v>
    </nc>
  </rcc>
  <rcc rId="1555" sId="1">
    <oc r="A650">
      <v>608</v>
    </oc>
    <nc r="A650">
      <v>609</v>
    </nc>
  </rcc>
  <rcc rId="1556" sId="1">
    <oc r="A653">
      <v>609</v>
    </oc>
    <nc r="A653">
      <v>610</v>
    </nc>
  </rcc>
  <rcc rId="1557" sId="1">
    <oc r="A654">
      <v>610</v>
    </oc>
    <nc r="A654">
      <v>611</v>
    </nc>
  </rcc>
  <rcc rId="1558" sId="1">
    <oc r="A655">
      <v>611</v>
    </oc>
    <nc r="A655">
      <v>612</v>
    </nc>
  </rcc>
  <rcc rId="1559" sId="1">
    <oc r="A656">
      <v>612</v>
    </oc>
    <nc r="A656">
      <v>613</v>
    </nc>
  </rcc>
  <rcc rId="1560" sId="1">
    <oc r="A657">
      <v>613</v>
    </oc>
    <nc r="A657">
      <v>614</v>
    </nc>
  </rcc>
  <rcc rId="1561" sId="1">
    <oc r="A658">
      <v>614</v>
    </oc>
    <nc r="A658">
      <v>615</v>
    </nc>
  </rcc>
  <rcc rId="1562" sId="1">
    <oc r="A659">
      <v>615</v>
    </oc>
    <nc r="A659">
      <v>616</v>
    </nc>
  </rcc>
  <rcc rId="1563" sId="1">
    <oc r="A660">
      <v>616</v>
    </oc>
    <nc r="A660">
      <v>617</v>
    </nc>
  </rcc>
  <rcc rId="1564" sId="1">
    <oc r="A661">
      <v>617</v>
    </oc>
    <nc r="A661">
      <v>618</v>
    </nc>
  </rcc>
  <rcc rId="1565" sId="1">
    <oc r="A662">
      <v>618</v>
    </oc>
    <nc r="A662">
      <v>619</v>
    </nc>
  </rcc>
  <rcc rId="1566" sId="1">
    <oc r="A663">
      <v>619</v>
    </oc>
    <nc r="A663">
      <v>620</v>
    </nc>
  </rcc>
  <rcc rId="1567" sId="1">
    <oc r="A664">
      <v>620</v>
    </oc>
    <nc r="A664">
      <v>621</v>
    </nc>
  </rcc>
  <rcc rId="1568" sId="1">
    <oc r="A665">
      <v>621</v>
    </oc>
    <nc r="A665">
      <v>622</v>
    </nc>
  </rcc>
  <rcc rId="1569" sId="1">
    <oc r="A666">
      <v>622</v>
    </oc>
    <nc r="A666">
      <v>623</v>
    </nc>
  </rcc>
  <rcc rId="1570" sId="1">
    <oc r="A667">
      <v>623</v>
    </oc>
    <nc r="A667">
      <v>624</v>
    </nc>
  </rcc>
  <rcc rId="1571" sId="1">
    <oc r="A668">
      <v>624</v>
    </oc>
    <nc r="A668">
      <v>625</v>
    </nc>
  </rcc>
  <rcc rId="1572" sId="1">
    <oc r="A669">
      <v>625</v>
    </oc>
    <nc r="A669">
      <v>626</v>
    </nc>
  </rcc>
  <rcc rId="1573" sId="1">
    <oc r="A670">
      <v>626</v>
    </oc>
    <nc r="A670">
      <v>627</v>
    </nc>
  </rcc>
  <rcc rId="1574" sId="1">
    <oc r="A671">
      <v>627</v>
    </oc>
    <nc r="A671">
      <v>628</v>
    </nc>
  </rcc>
  <rcc rId="1575" sId="1">
    <oc r="A672">
      <v>628</v>
    </oc>
    <nc r="A672">
      <v>629</v>
    </nc>
  </rcc>
  <rcc rId="1576" sId="1">
    <oc r="A673">
      <v>629</v>
    </oc>
    <nc r="A673">
      <v>630</v>
    </nc>
  </rcc>
  <rcc rId="1577" sId="1">
    <oc r="A674">
      <v>630</v>
    </oc>
    <nc r="A674">
      <v>631</v>
    </nc>
  </rcc>
  <rcc rId="1578" sId="1">
    <oc r="A675">
      <v>631</v>
    </oc>
    <nc r="A675">
      <v>632</v>
    </nc>
  </rcc>
  <rcc rId="1579" sId="1">
    <oc r="A676">
      <v>632</v>
    </oc>
    <nc r="A676">
      <v>633</v>
    </nc>
  </rcc>
  <rcc rId="1580" sId="1">
    <oc r="A677">
      <v>633</v>
    </oc>
    <nc r="A677">
      <v>634</v>
    </nc>
  </rcc>
  <rcc rId="1581" sId="1">
    <oc r="A678">
      <v>634</v>
    </oc>
    <nc r="A678">
      <v>635</v>
    </nc>
  </rcc>
  <rcc rId="1582" sId="1">
    <oc r="A679">
      <v>635</v>
    </oc>
    <nc r="A679">
      <v>636</v>
    </nc>
  </rcc>
  <rcc rId="1583" sId="1">
    <oc r="A680">
      <v>636</v>
    </oc>
    <nc r="A680">
      <v>637</v>
    </nc>
  </rcc>
  <rcc rId="1584" sId="1">
    <oc r="A681">
      <v>637</v>
    </oc>
    <nc r="A681">
      <v>638</v>
    </nc>
  </rcc>
  <rcc rId="1585" sId="1">
    <oc r="A682">
      <v>638</v>
    </oc>
    <nc r="A682">
      <v>639</v>
    </nc>
  </rcc>
  <rcc rId="1586" sId="1">
    <oc r="A683">
      <v>639</v>
    </oc>
    <nc r="A683">
      <v>640</v>
    </nc>
  </rcc>
  <rcc rId="1587" sId="1">
    <oc r="A684">
      <v>640</v>
    </oc>
    <nc r="A684">
      <v>641</v>
    </nc>
  </rcc>
  <rcc rId="1588" sId="1">
    <oc r="A685">
      <v>641</v>
    </oc>
    <nc r="A685">
      <v>642</v>
    </nc>
  </rcc>
  <rcc rId="1589" sId="1">
    <oc r="A686">
      <v>642</v>
    </oc>
    <nc r="A686">
      <v>643</v>
    </nc>
  </rcc>
  <rcc rId="1590" sId="1">
    <oc r="A687">
      <v>643</v>
    </oc>
    <nc r="A687">
      <v>644</v>
    </nc>
  </rcc>
  <rcc rId="1591" sId="1">
    <oc r="A688">
      <v>644</v>
    </oc>
    <nc r="A688">
      <v>645</v>
    </nc>
  </rcc>
  <rcc rId="1592" sId="1">
    <oc r="A689">
      <v>645</v>
    </oc>
    <nc r="A689">
      <v>646</v>
    </nc>
  </rcc>
  <rcc rId="1593" sId="1">
    <oc r="A690">
      <v>646</v>
    </oc>
    <nc r="A690">
      <v>647</v>
    </nc>
  </rcc>
  <rcc rId="1594" sId="1">
    <oc r="A691">
      <v>647</v>
    </oc>
    <nc r="A691">
      <v>648</v>
    </nc>
  </rcc>
  <rcc rId="1595" sId="1">
    <oc r="A692">
      <v>648</v>
    </oc>
    <nc r="A692">
      <v>649</v>
    </nc>
  </rcc>
  <rcc rId="1596" sId="1">
    <oc r="A693">
      <v>649</v>
    </oc>
    <nc r="A693">
      <v>650</v>
    </nc>
  </rcc>
  <rcc rId="1597" sId="1">
    <oc r="A694">
      <v>650</v>
    </oc>
    <nc r="A694">
      <v>651</v>
    </nc>
  </rcc>
  <rcc rId="1598" sId="1">
    <oc r="A695">
      <v>651</v>
    </oc>
    <nc r="A695">
      <v>652</v>
    </nc>
  </rcc>
  <rcc rId="1599" sId="1">
    <oc r="A696">
      <v>652</v>
    </oc>
    <nc r="A696">
      <v>653</v>
    </nc>
  </rcc>
  <rcc rId="1600" sId="1">
    <oc r="A697">
      <v>653</v>
    </oc>
    <nc r="A697">
      <v>654</v>
    </nc>
  </rcc>
  <rcc rId="1601" sId="1">
    <oc r="A698">
      <v>654</v>
    </oc>
    <nc r="A698">
      <v>655</v>
    </nc>
  </rcc>
  <rcc rId="1602" sId="1">
    <oc r="A699">
      <v>655</v>
    </oc>
    <nc r="A699">
      <v>656</v>
    </nc>
  </rcc>
  <rcc rId="1603" sId="1">
    <oc r="A700">
      <v>656</v>
    </oc>
    <nc r="A700">
      <v>657</v>
    </nc>
  </rcc>
  <rcc rId="1604" sId="1">
    <oc r="A701">
      <v>657</v>
    </oc>
    <nc r="A701">
      <v>658</v>
    </nc>
  </rcc>
  <rcc rId="1605" sId="1">
    <oc r="A702">
      <v>658</v>
    </oc>
    <nc r="A702">
      <v>659</v>
    </nc>
  </rcc>
  <rcc rId="1606" sId="1">
    <oc r="A703">
      <v>659</v>
    </oc>
    <nc r="A703">
      <v>660</v>
    </nc>
  </rcc>
  <rcc rId="1607" sId="1">
    <oc r="A704">
      <v>660</v>
    </oc>
    <nc r="A704">
      <v>661</v>
    </nc>
  </rcc>
  <rcc rId="1608" sId="1">
    <oc r="A705">
      <v>661</v>
    </oc>
    <nc r="A705">
      <v>662</v>
    </nc>
  </rcc>
  <rcc rId="1609" sId="1">
    <oc r="A706">
      <v>662</v>
    </oc>
    <nc r="A706">
      <v>663</v>
    </nc>
  </rcc>
  <rcc rId="1610" sId="1">
    <oc r="A707">
      <v>663</v>
    </oc>
    <nc r="A707">
      <v>664</v>
    </nc>
  </rcc>
  <rcc rId="1611" sId="1">
    <oc r="A708">
      <v>664</v>
    </oc>
    <nc r="A708">
      <v>665</v>
    </nc>
  </rcc>
  <rcc rId="1612" sId="1">
    <oc r="A709">
      <v>665</v>
    </oc>
    <nc r="A709">
      <v>666</v>
    </nc>
  </rcc>
  <rcc rId="1613" sId="1">
    <oc r="A710">
      <v>666</v>
    </oc>
    <nc r="A710">
      <v>667</v>
    </nc>
  </rcc>
  <rcc rId="1614" sId="1">
    <oc r="A711">
      <v>667</v>
    </oc>
    <nc r="A711">
      <v>668</v>
    </nc>
  </rcc>
  <rcc rId="1615" sId="1">
    <oc r="A712">
      <v>668</v>
    </oc>
    <nc r="A712">
      <v>669</v>
    </nc>
  </rcc>
  <rcc rId="1616" sId="1">
    <oc r="A713">
      <v>669</v>
    </oc>
    <nc r="A713">
      <v>670</v>
    </nc>
  </rcc>
  <rcc rId="1617" sId="1">
    <oc r="A714">
      <v>670</v>
    </oc>
    <nc r="A714">
      <v>671</v>
    </nc>
  </rcc>
  <rcc rId="1618" sId="1">
    <oc r="A715">
      <v>671</v>
    </oc>
    <nc r="A715">
      <v>672</v>
    </nc>
  </rcc>
  <rcc rId="1619" sId="1">
    <oc r="A716">
      <v>672</v>
    </oc>
    <nc r="A716">
      <v>673</v>
    </nc>
  </rcc>
  <rcc rId="1620" sId="1">
    <oc r="A717">
      <v>673</v>
    </oc>
    <nc r="A717">
      <v>674</v>
    </nc>
  </rcc>
  <rcc rId="1621" sId="1">
    <oc r="A718">
      <v>674</v>
    </oc>
    <nc r="A718">
      <v>675</v>
    </nc>
  </rcc>
  <rcc rId="1622" sId="1">
    <oc r="A721">
      <v>675</v>
    </oc>
    <nc r="A721">
      <v>676</v>
    </nc>
  </rcc>
  <rcc rId="1623" sId="1">
    <oc r="A722">
      <v>676</v>
    </oc>
    <nc r="A722">
      <v>677</v>
    </nc>
  </rcc>
  <rcc rId="1624" sId="1">
    <oc r="A723">
      <v>677</v>
    </oc>
    <nc r="A723">
      <v>678</v>
    </nc>
  </rcc>
  <rcc rId="1625" sId="1">
    <oc r="A724">
      <v>678</v>
    </oc>
    <nc r="A724">
      <v>679</v>
    </nc>
  </rcc>
  <rcc rId="1626" sId="1">
    <oc r="A725">
      <v>679</v>
    </oc>
    <nc r="A725">
      <v>680</v>
    </nc>
  </rcc>
  <rcc rId="1627" sId="1">
    <oc r="A726">
      <v>680</v>
    </oc>
    <nc r="A726">
      <v>681</v>
    </nc>
  </rcc>
  <rcc rId="1628" sId="1">
    <oc r="A727">
      <v>681</v>
    </oc>
    <nc r="A727">
      <v>682</v>
    </nc>
  </rcc>
  <rcc rId="1629" sId="1">
    <oc r="A728">
      <v>682</v>
    </oc>
    <nc r="A728">
      <v>683</v>
    </nc>
  </rcc>
  <rcc rId="1630" sId="1">
    <oc r="A729">
      <v>683</v>
    </oc>
    <nc r="A729">
      <v>684</v>
    </nc>
  </rcc>
  <rcc rId="1631" sId="1">
    <oc r="A730">
      <v>684</v>
    </oc>
    <nc r="A730">
      <v>685</v>
    </nc>
  </rcc>
  <rcc rId="1632" sId="1">
    <oc r="A731">
      <v>685</v>
    </oc>
    <nc r="A731">
      <v>686</v>
    </nc>
  </rcc>
  <rcc rId="1633" sId="1">
    <oc r="A732">
      <v>686</v>
    </oc>
    <nc r="A732">
      <v>687</v>
    </nc>
  </rcc>
  <rcc rId="1634" sId="1">
    <oc r="A733">
      <v>687</v>
    </oc>
    <nc r="A733">
      <v>688</v>
    </nc>
  </rcc>
  <rcc rId="1635" sId="1">
    <oc r="A734">
      <v>688</v>
    </oc>
    <nc r="A734">
      <v>689</v>
    </nc>
  </rcc>
  <rcc rId="1636" sId="1">
    <oc r="A735">
      <v>689</v>
    </oc>
    <nc r="A735">
      <v>690</v>
    </nc>
  </rcc>
  <rcc rId="1637" sId="1">
    <oc r="A736">
      <v>690</v>
    </oc>
    <nc r="A736">
      <v>691</v>
    </nc>
  </rcc>
  <rcc rId="1638" sId="1">
    <oc r="A737">
      <v>691</v>
    </oc>
    <nc r="A737">
      <v>692</v>
    </nc>
  </rcc>
  <rcc rId="1639" sId="1">
    <oc r="A738">
      <v>692</v>
    </oc>
    <nc r="A738">
      <v>693</v>
    </nc>
  </rcc>
  <rcc rId="1640" sId="1">
    <oc r="A739">
      <v>693</v>
    </oc>
    <nc r="A739">
      <v>694</v>
    </nc>
  </rcc>
  <rcc rId="1641" sId="1">
    <oc r="A742">
      <v>694</v>
    </oc>
    <nc r="A742">
      <v>695</v>
    </nc>
  </rcc>
  <rcc rId="1642" sId="1">
    <oc r="A743">
      <v>695</v>
    </oc>
    <nc r="A743">
      <v>696</v>
    </nc>
  </rcc>
  <rcc rId="1643" sId="1">
    <oc r="A744">
      <v>696</v>
    </oc>
    <nc r="A744">
      <v>697</v>
    </nc>
  </rcc>
  <rcc rId="1644" sId="1">
    <oc r="A745">
      <v>697</v>
    </oc>
    <nc r="A745">
      <v>698</v>
    </nc>
  </rcc>
  <rcc rId="1645" sId="1">
    <oc r="A746">
      <v>698</v>
    </oc>
    <nc r="A746">
      <v>699</v>
    </nc>
  </rcc>
  <rcc rId="1646" sId="1">
    <oc r="A747">
      <v>699</v>
    </oc>
    <nc r="A747">
      <v>700</v>
    </nc>
  </rcc>
  <rcc rId="1647" sId="1">
    <oc r="A748">
      <v>700</v>
    </oc>
    <nc r="A748">
      <v>701</v>
    </nc>
  </rcc>
  <rcc rId="1648" sId="1">
    <oc r="A749">
      <v>701</v>
    </oc>
    <nc r="A749">
      <v>702</v>
    </nc>
  </rcc>
  <rcc rId="1649" sId="1">
    <oc r="A750">
      <v>702</v>
    </oc>
    <nc r="A750">
      <v>703</v>
    </nc>
  </rcc>
  <rcc rId="1650" sId="1">
    <oc r="A751">
      <v>703</v>
    </oc>
    <nc r="A751">
      <v>704</v>
    </nc>
  </rcc>
  <rcc rId="1651" sId="1">
    <oc r="A752">
      <v>704</v>
    </oc>
    <nc r="A752">
      <v>705</v>
    </nc>
  </rcc>
  <rcc rId="1652" sId="1">
    <oc r="A753">
      <v>705</v>
    </oc>
    <nc r="A753">
      <v>706</v>
    </nc>
  </rcc>
  <rcc rId="1653" sId="1">
    <oc r="A754">
      <v>706</v>
    </oc>
    <nc r="A754">
      <v>707</v>
    </nc>
  </rcc>
  <rcc rId="1654" sId="1">
    <oc r="A755">
      <v>707</v>
    </oc>
    <nc r="A755">
      <v>708</v>
    </nc>
  </rcc>
  <rcc rId="1655" sId="1">
    <oc r="A756">
      <v>708</v>
    </oc>
    <nc r="A756">
      <v>709</v>
    </nc>
  </rcc>
  <rcc rId="1656" sId="1">
    <oc r="A757">
      <v>709</v>
    </oc>
    <nc r="A757">
      <v>710</v>
    </nc>
  </rcc>
  <rcc rId="1657" sId="1">
    <oc r="A758">
      <v>710</v>
    </oc>
    <nc r="A758">
      <v>711</v>
    </nc>
  </rcc>
  <rcc rId="1658" sId="1">
    <oc r="A759">
      <v>711</v>
    </oc>
    <nc r="A759">
      <v>712</v>
    </nc>
  </rcc>
  <rcc rId="1659" sId="1">
    <oc r="A760">
      <v>712</v>
    </oc>
    <nc r="A760">
      <v>713</v>
    </nc>
  </rcc>
  <rcc rId="1660" sId="1">
    <oc r="A761">
      <v>713</v>
    </oc>
    <nc r="A761">
      <v>714</v>
    </nc>
  </rcc>
  <rcc rId="1661" sId="1">
    <oc r="A762">
      <v>714</v>
    </oc>
    <nc r="A762">
      <v>715</v>
    </nc>
  </rcc>
  <rcc rId="1662" sId="1">
    <oc r="A763">
      <v>715</v>
    </oc>
    <nc r="A763">
      <v>716</v>
    </nc>
  </rcc>
  <rcc rId="1663" sId="1">
    <oc r="A764">
      <v>716</v>
    </oc>
    <nc r="A764">
      <v>717</v>
    </nc>
  </rcc>
  <rcc rId="1664" sId="1">
    <oc r="A765">
      <v>717</v>
    </oc>
    <nc r="A765">
      <v>718</v>
    </nc>
  </rcc>
  <rcc rId="1665" sId="1">
    <oc r="A766">
      <v>718</v>
    </oc>
    <nc r="A766">
      <v>719</v>
    </nc>
  </rcc>
  <rcc rId="1666" sId="1">
    <oc r="A767">
      <v>719</v>
    </oc>
    <nc r="A767">
      <v>720</v>
    </nc>
  </rcc>
  <rcc rId="1667" sId="1">
    <oc r="A768">
      <v>720</v>
    </oc>
    <nc r="A768">
      <v>721</v>
    </nc>
  </rcc>
  <rcc rId="1668" sId="1">
    <oc r="A769">
      <v>721</v>
    </oc>
    <nc r="A769">
      <v>722</v>
    </nc>
  </rcc>
  <rcc rId="1669" sId="1">
    <oc r="A770">
      <v>722</v>
    </oc>
    <nc r="A770">
      <v>723</v>
    </nc>
  </rcc>
  <rcc rId="1670" sId="1">
    <oc r="A771">
      <v>723</v>
    </oc>
    <nc r="A771">
      <v>724</v>
    </nc>
  </rcc>
  <rcc rId="1671" sId="1">
    <oc r="A772">
      <v>724</v>
    </oc>
    <nc r="A772">
      <v>725</v>
    </nc>
  </rcc>
  <rcc rId="1672" sId="1">
    <oc r="A773">
      <v>725</v>
    </oc>
    <nc r="A773">
      <v>726</v>
    </nc>
  </rcc>
  <rcc rId="1673" sId="1">
    <oc r="A774">
      <v>726</v>
    </oc>
    <nc r="A774">
      <v>727</v>
    </nc>
  </rcc>
  <rcc rId="1674" sId="1">
    <oc r="A775">
      <v>727</v>
    </oc>
    <nc r="A775">
      <v>728</v>
    </nc>
  </rcc>
  <rcc rId="1675" sId="1">
    <oc r="A776">
      <v>728</v>
    </oc>
    <nc r="A776">
      <v>729</v>
    </nc>
  </rcc>
  <rcc rId="1676" sId="1">
    <oc r="A778">
      <v>729</v>
    </oc>
    <nc r="A778">
      <v>730</v>
    </nc>
  </rcc>
  <rcc rId="1677" sId="1">
    <oc r="A779">
      <v>730</v>
    </oc>
    <nc r="A779">
      <v>731</v>
    </nc>
  </rcc>
  <rcc rId="1678" sId="1">
    <oc r="A780">
      <v>731</v>
    </oc>
    <nc r="A780">
      <v>732</v>
    </nc>
  </rcc>
  <rcc rId="1679" sId="1">
    <oc r="A781">
      <v>732</v>
    </oc>
    <nc r="A781">
      <v>733</v>
    </nc>
  </rcc>
  <rcc rId="1680" sId="1">
    <oc r="A782">
      <v>733</v>
    </oc>
    <nc r="A782">
      <v>734</v>
    </nc>
  </rcc>
  <rcc rId="1681" sId="1">
    <oc r="A777">
      <v>734</v>
    </oc>
    <nc r="A777">
      <v>735</v>
    </nc>
  </rcc>
  <rcc rId="1682" sId="1">
    <oc r="A783">
      <v>735</v>
    </oc>
    <nc r="A783">
      <v>736</v>
    </nc>
  </rcc>
  <rcc rId="1683" sId="1">
    <oc r="A784">
      <v>736</v>
    </oc>
    <nc r="A784">
      <v>737</v>
    </nc>
  </rcc>
  <rcc rId="1684" sId="1">
    <oc r="A785">
      <v>737</v>
    </oc>
    <nc r="A785">
      <v>738</v>
    </nc>
  </rcc>
  <rcc rId="1685" sId="1">
    <oc r="A786">
      <v>738</v>
    </oc>
    <nc r="A786">
      <v>739</v>
    </nc>
  </rcc>
  <rcc rId="1686" sId="1">
    <oc r="A787">
      <v>739</v>
    </oc>
    <nc r="A787">
      <v>740</v>
    </nc>
  </rcc>
  <rcc rId="1687" sId="1">
    <oc r="A788">
      <v>740</v>
    </oc>
    <nc r="A788">
      <v>741</v>
    </nc>
  </rcc>
  <rcc rId="1688" sId="1">
    <oc r="A789">
      <v>741</v>
    </oc>
    <nc r="A789">
      <v>742</v>
    </nc>
  </rcc>
  <rcc rId="1689" sId="1">
    <oc r="A790">
      <v>742</v>
    </oc>
    <nc r="A790">
      <v>743</v>
    </nc>
  </rcc>
  <rcc rId="1690" sId="1">
    <oc r="A791">
      <v>743</v>
    </oc>
    <nc r="A791">
      <v>744</v>
    </nc>
  </rcc>
  <rcc rId="1691" sId="1">
    <oc r="A792">
      <v>744</v>
    </oc>
    <nc r="A792">
      <v>745</v>
    </nc>
  </rcc>
  <rcc rId="1692" sId="1">
    <oc r="A793">
      <v>745</v>
    </oc>
    <nc r="A793">
      <v>746</v>
    </nc>
  </rcc>
  <rcc rId="1693" sId="1">
    <oc r="A794">
      <v>746</v>
    </oc>
    <nc r="A794">
      <v>747</v>
    </nc>
  </rcc>
  <rcc rId="1694" sId="1">
    <oc r="A795">
      <v>747</v>
    </oc>
    <nc r="A795">
      <v>748</v>
    </nc>
  </rcc>
  <rcc rId="1695" sId="1">
    <oc r="A796">
      <v>748</v>
    </oc>
    <nc r="A796">
      <v>749</v>
    </nc>
  </rcc>
  <rcc rId="1696" sId="1">
    <oc r="A797">
      <v>749</v>
    </oc>
    <nc r="A797">
      <v>750</v>
    </nc>
  </rcc>
  <rcc rId="1697" sId="1">
    <oc r="A798">
      <v>750</v>
    </oc>
    <nc r="A798">
      <v>751</v>
    </nc>
  </rcc>
  <rcc rId="1698" sId="1">
    <oc r="A799">
      <v>751</v>
    </oc>
    <nc r="A799">
      <v>752</v>
    </nc>
  </rcc>
  <rcc rId="1699" sId="1">
    <oc r="A800">
      <v>752</v>
    </oc>
    <nc r="A800">
      <v>753</v>
    </nc>
  </rcc>
  <rcc rId="1700" sId="1">
    <oc r="A801">
      <v>753</v>
    </oc>
    <nc r="A801">
      <v>754</v>
    </nc>
  </rcc>
  <rcc rId="1701" sId="1">
    <oc r="A802">
      <v>754</v>
    </oc>
    <nc r="A802">
      <v>755</v>
    </nc>
  </rcc>
  <rcc rId="1702" sId="1">
    <oc r="A803">
      <v>755</v>
    </oc>
    <nc r="A803">
      <v>756</v>
    </nc>
  </rcc>
  <rcc rId="1703" sId="1">
    <oc r="A804">
      <v>756</v>
    </oc>
    <nc r="A804">
      <v>757</v>
    </nc>
  </rcc>
  <rcc rId="1704" sId="1">
    <oc r="A805">
      <v>757</v>
    </oc>
    <nc r="A805">
      <v>758</v>
    </nc>
  </rcc>
  <rcc rId="1705" sId="1">
    <oc r="A806">
      <v>758</v>
    </oc>
    <nc r="A806">
      <v>759</v>
    </nc>
  </rcc>
  <rcc rId="1706" sId="1">
    <oc r="A807">
      <v>759</v>
    </oc>
    <nc r="A807">
      <v>760</v>
    </nc>
  </rcc>
  <rcc rId="1707" sId="1">
    <oc r="A808">
      <v>760</v>
    </oc>
    <nc r="A808">
      <v>761</v>
    </nc>
  </rcc>
  <rcc rId="1708" sId="1">
    <oc r="A809">
      <v>761</v>
    </oc>
    <nc r="A809">
      <v>762</v>
    </nc>
  </rcc>
  <rcc rId="1709" sId="1">
    <oc r="A810">
      <v>762</v>
    </oc>
    <nc r="A810">
      <v>763</v>
    </nc>
  </rcc>
  <rcc rId="1710" sId="1">
    <oc r="A811">
      <v>763</v>
    </oc>
    <nc r="A811">
      <v>764</v>
    </nc>
  </rcc>
  <rcc rId="1711" sId="1">
    <oc r="A812">
      <v>764</v>
    </oc>
    <nc r="A812">
      <v>765</v>
    </nc>
  </rcc>
  <rcc rId="1712" sId="1">
    <oc r="A813">
      <v>765</v>
    </oc>
    <nc r="A813">
      <v>766</v>
    </nc>
  </rcc>
  <rcc rId="1713" sId="1">
    <oc r="A814">
      <v>766</v>
    </oc>
    <nc r="A814">
      <v>767</v>
    </nc>
  </rcc>
  <rcc rId="1714" sId="1">
    <oc r="A815">
      <v>767</v>
    </oc>
    <nc r="A815">
      <v>768</v>
    </nc>
  </rcc>
  <rcc rId="1715" sId="1">
    <oc r="A816">
      <v>768</v>
    </oc>
    <nc r="A816">
      <v>769</v>
    </nc>
  </rcc>
  <rcc rId="1716" sId="1">
    <oc r="A817">
      <v>769</v>
    </oc>
    <nc r="A817">
      <v>770</v>
    </nc>
  </rcc>
  <rcc rId="1717" sId="1">
    <oc r="A818">
      <v>770</v>
    </oc>
    <nc r="A818">
      <v>771</v>
    </nc>
  </rcc>
  <rcc rId="1718" sId="1" numFmtId="4">
    <oc r="A821">
      <v>771</v>
    </oc>
    <nc r="A821">
      <v>772</v>
    </nc>
  </rcc>
  <rcc rId="1719" sId="1" numFmtId="4">
    <oc r="A822">
      <v>772</v>
    </oc>
    <nc r="A822">
      <v>773</v>
    </nc>
  </rcc>
  <rcc rId="1720" sId="1" numFmtId="4">
    <oc r="A823">
      <v>773</v>
    </oc>
    <nc r="A823">
      <v>774</v>
    </nc>
  </rcc>
  <rcc rId="1721" sId="1" numFmtId="4">
    <oc r="A824">
      <v>774</v>
    </oc>
    <nc r="A824">
      <v>775</v>
    </nc>
  </rcc>
  <rcc rId="1722" sId="1" numFmtId="4">
    <oc r="A825">
      <v>775</v>
    </oc>
    <nc r="A825">
      <v>776</v>
    </nc>
  </rcc>
  <rcc rId="1723" sId="1" numFmtId="4">
    <oc r="A826">
      <v>776</v>
    </oc>
    <nc r="A826">
      <v>777</v>
    </nc>
  </rcc>
  <rcc rId="1724" sId="1" numFmtId="4">
    <oc r="A827">
      <v>777</v>
    </oc>
    <nc r="A827">
      <v>778</v>
    </nc>
  </rcc>
  <rcc rId="1725" sId="1" numFmtId="4">
    <oc r="A828">
      <v>778</v>
    </oc>
    <nc r="A828">
      <v>779</v>
    </nc>
  </rcc>
  <rcc rId="1726" sId="1" numFmtId="4">
    <oc r="A829">
      <v>779</v>
    </oc>
    <nc r="A829">
      <v>780</v>
    </nc>
  </rcc>
  <rcc rId="1727" sId="1" numFmtId="4">
    <oc r="A830">
      <v>780</v>
    </oc>
    <nc r="A830">
      <v>781</v>
    </nc>
  </rcc>
  <rcc rId="1728" sId="1" numFmtId="4">
    <oc r="A831">
      <v>781</v>
    </oc>
    <nc r="A831">
      <v>782</v>
    </nc>
  </rcc>
  <rcc rId="1729" sId="1" numFmtId="4">
    <oc r="A832">
      <v>782</v>
    </oc>
    <nc r="A832">
      <v>783</v>
    </nc>
  </rcc>
  <rcc rId="1730" sId="1" numFmtId="4">
    <oc r="A833">
      <v>783</v>
    </oc>
    <nc r="A833">
      <v>784</v>
    </nc>
  </rcc>
  <rcc rId="1731" sId="1" numFmtId="4">
    <oc r="A834">
      <v>784</v>
    </oc>
    <nc r="A834">
      <v>785</v>
    </nc>
  </rcc>
  <rcc rId="1732" sId="1" numFmtId="4">
    <oc r="A835">
      <v>785</v>
    </oc>
    <nc r="A835">
      <v>786</v>
    </nc>
  </rcc>
  <rcc rId="1733" sId="1" numFmtId="4">
    <oc r="A836">
      <v>786</v>
    </oc>
    <nc r="A836">
      <v>787</v>
    </nc>
  </rcc>
  <rcc rId="1734" sId="1" numFmtId="4">
    <oc r="A837">
      <v>787</v>
    </oc>
    <nc r="A837">
      <v>788</v>
    </nc>
  </rcc>
  <rcc rId="1735" sId="1" numFmtId="4">
    <oc r="A838">
      <v>788</v>
    </oc>
    <nc r="A838">
      <v>789</v>
    </nc>
  </rcc>
  <rcc rId="1736" sId="1" numFmtId="4">
    <oc r="A839">
      <v>789</v>
    </oc>
    <nc r="A839">
      <v>790</v>
    </nc>
  </rcc>
  <rcc rId="1737" sId="1" odxf="1" dxf="1">
    <oc r="A937">
      <v>111</v>
    </oc>
    <nc r="A937">
      <v>84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738" sId="1">
    <oc r="A938">
      <v>84</v>
    </oc>
    <nc r="A938">
      <v>85</v>
    </nc>
  </rcc>
  <rcc rId="1739" sId="1">
    <oc r="A939">
      <v>85</v>
    </oc>
    <nc r="A939">
      <v>86</v>
    </nc>
  </rcc>
  <rcc rId="1740" sId="1">
    <oc r="A940">
      <v>86</v>
    </oc>
    <nc r="A940">
      <v>87</v>
    </nc>
  </rcc>
  <rcc rId="1741" sId="1">
    <oc r="A941">
      <v>87</v>
    </oc>
    <nc r="A941">
      <v>88</v>
    </nc>
  </rcc>
  <rcc rId="1742" sId="1">
    <oc r="A942">
      <v>88</v>
    </oc>
    <nc r="A942">
      <v>89</v>
    </nc>
  </rcc>
  <rcc rId="1743" sId="1">
    <oc r="A943">
      <v>89</v>
    </oc>
    <nc r="A943">
      <v>90</v>
    </nc>
  </rcc>
  <rcc rId="1744" sId="1">
    <oc r="A944">
      <v>90</v>
    </oc>
    <nc r="A944">
      <v>91</v>
    </nc>
  </rcc>
  <rcc rId="1745" sId="1">
    <oc r="A945">
      <v>91</v>
    </oc>
    <nc r="A945">
      <v>92</v>
    </nc>
  </rcc>
  <rcc rId="1746" sId="1">
    <oc r="A946">
      <v>92</v>
    </oc>
    <nc r="A946">
      <v>93</v>
    </nc>
  </rcc>
  <rcc rId="1747" sId="1">
    <oc r="A947">
      <v>93</v>
    </oc>
    <nc r="A947">
      <v>94</v>
    </nc>
  </rcc>
  <rcc rId="1748" sId="1">
    <oc r="A948">
      <v>94</v>
    </oc>
    <nc r="A948">
      <v>95</v>
    </nc>
  </rcc>
  <rcc rId="1749" sId="1">
    <oc r="A949">
      <v>95</v>
    </oc>
    <nc r="A949">
      <v>96</v>
    </nc>
  </rcc>
  <rcc rId="1750" sId="1">
    <oc r="A950">
      <v>96</v>
    </oc>
    <nc r="A950">
      <v>97</v>
    </nc>
  </rcc>
  <rcc rId="1751" sId="1">
    <oc r="A951">
      <v>97</v>
    </oc>
    <nc r="A951">
      <v>98</v>
    </nc>
  </rcc>
  <rcc rId="1752" sId="1">
    <oc r="A952">
      <v>98</v>
    </oc>
    <nc r="A952">
      <v>99</v>
    </nc>
  </rcc>
  <rcc rId="1753" sId="1">
    <oc r="A953">
      <v>99</v>
    </oc>
    <nc r="A953">
      <v>100</v>
    </nc>
  </rcc>
  <rcc rId="1754" sId="1">
    <oc r="A954">
      <v>100</v>
    </oc>
    <nc r="A954">
      <v>101</v>
    </nc>
  </rcc>
  <rcc rId="1755" sId="1">
    <oc r="A955">
      <v>101</v>
    </oc>
    <nc r="A955">
      <v>102</v>
    </nc>
  </rcc>
  <rcc rId="1756" sId="1">
    <oc r="A956">
      <v>102</v>
    </oc>
    <nc r="A956">
      <v>103</v>
    </nc>
  </rcc>
  <rcc rId="1757" sId="1">
    <oc r="A957">
      <v>103</v>
    </oc>
    <nc r="A957">
      <v>104</v>
    </nc>
  </rcc>
  <rcc rId="1758" sId="1">
    <oc r="A958">
      <v>104</v>
    </oc>
    <nc r="A958">
      <v>105</v>
    </nc>
  </rcc>
  <rcc rId="1759" sId="1">
    <oc r="A959">
      <v>105</v>
    </oc>
    <nc r="A959">
      <v>106</v>
    </nc>
  </rcc>
  <rcc rId="1760" sId="1">
    <oc r="A960">
      <v>106</v>
    </oc>
    <nc r="A960">
      <v>107</v>
    </nc>
  </rcc>
  <rcc rId="1761" sId="1">
    <oc r="A961">
      <v>107</v>
    </oc>
    <nc r="A961">
      <v>108</v>
    </nc>
  </rcc>
  <rcc rId="1762" sId="1">
    <oc r="A962">
      <v>108</v>
    </oc>
    <nc r="A962">
      <v>109</v>
    </nc>
  </rcc>
  <rcc rId="1763" sId="1">
    <oc r="A963">
      <v>109</v>
    </oc>
    <nc r="A963">
      <v>110</v>
    </nc>
  </rcc>
  <rcc rId="1764" sId="1">
    <oc r="A964">
      <v>110</v>
    </oc>
    <nc r="A964">
      <v>111</v>
    </nc>
  </rcc>
  <rcc rId="1765" sId="1">
    <oc r="A965">
      <v>111</v>
    </oc>
    <nc r="A965">
      <v>112</v>
    </nc>
  </rcc>
  <rcc rId="1766" sId="1">
    <oc r="A966">
      <v>112</v>
    </oc>
    <nc r="A966">
      <v>113</v>
    </nc>
  </rcc>
  <rcc rId="1767" sId="1">
    <oc r="A967">
      <v>113</v>
    </oc>
    <nc r="A967">
      <v>114</v>
    </nc>
  </rcc>
  <rcc rId="1768" sId="1">
    <oc r="A968">
      <v>114</v>
    </oc>
    <nc r="A968">
      <v>115</v>
    </nc>
  </rcc>
  <rcc rId="1769" sId="1">
    <oc r="A969">
      <v>115</v>
    </oc>
    <nc r="A969">
      <v>116</v>
    </nc>
  </rcc>
  <rcc rId="1770" sId="1">
    <oc r="A970">
      <v>116</v>
    </oc>
    <nc r="A970">
      <v>117</v>
    </nc>
  </rcc>
  <rcc rId="1771" sId="1">
    <oc r="A971">
      <v>117</v>
    </oc>
    <nc r="A971">
      <v>118</v>
    </nc>
  </rcc>
  <rcc rId="1772" sId="1">
    <oc r="A972">
      <v>118</v>
    </oc>
    <nc r="A972">
      <v>119</v>
    </nc>
  </rcc>
  <rcc rId="1773" sId="1">
    <oc r="A973">
      <v>119</v>
    </oc>
    <nc r="A973">
      <v>120</v>
    </nc>
  </rcc>
  <rcc rId="1774" sId="1">
    <oc r="A974">
      <v>120</v>
    </oc>
    <nc r="A974">
      <v>121</v>
    </nc>
  </rcc>
  <rcc rId="1775" sId="1">
    <oc r="A975">
      <v>121</v>
    </oc>
    <nc r="A975">
      <v>122</v>
    </nc>
  </rcc>
  <rcc rId="1776" sId="1">
    <oc r="A976">
      <v>122</v>
    </oc>
    <nc r="A976">
      <v>123</v>
    </nc>
  </rcc>
  <rcc rId="1777" sId="1">
    <oc r="A977">
      <v>123</v>
    </oc>
    <nc r="A977">
      <v>124</v>
    </nc>
  </rcc>
  <rcc rId="1778" sId="1">
    <oc r="A978">
      <v>124</v>
    </oc>
    <nc r="A978">
      <v>125</v>
    </nc>
  </rcc>
  <rcc rId="1779" sId="1">
    <oc r="A979">
      <v>125</v>
    </oc>
    <nc r="A979">
      <v>126</v>
    </nc>
  </rcc>
  <rcc rId="1780" sId="1">
    <oc r="A980">
      <v>126</v>
    </oc>
    <nc r="A980">
      <v>127</v>
    </nc>
  </rcc>
  <rcc rId="1781" sId="1">
    <oc r="A981">
      <v>127</v>
    </oc>
    <nc r="A981">
      <v>128</v>
    </nc>
  </rcc>
  <rcc rId="1782" sId="1">
    <oc r="A982">
      <v>128</v>
    </oc>
    <nc r="A982">
      <v>129</v>
    </nc>
  </rcc>
  <rcc rId="1783" sId="1">
    <oc r="A983">
      <v>129</v>
    </oc>
    <nc r="A983">
      <v>130</v>
    </nc>
  </rcc>
  <rcc rId="1784" sId="1">
    <oc r="A984">
      <v>130</v>
    </oc>
    <nc r="A984">
      <v>131</v>
    </nc>
  </rcc>
  <rcc rId="1785" sId="1">
    <oc r="A985">
      <v>131</v>
    </oc>
    <nc r="A985">
      <v>132</v>
    </nc>
  </rcc>
  <rcc rId="1786" sId="1">
    <oc r="A986">
      <v>132</v>
    </oc>
    <nc r="A986">
      <v>133</v>
    </nc>
  </rcc>
  <rcc rId="1787" sId="1">
    <oc r="A987">
      <v>133</v>
    </oc>
    <nc r="A987">
      <v>134</v>
    </nc>
  </rcc>
  <rcc rId="1788" sId="1">
    <oc r="A988">
      <v>134</v>
    </oc>
    <nc r="A988">
      <v>135</v>
    </nc>
  </rcc>
  <rcc rId="1789" sId="1">
    <oc r="A989">
      <v>135</v>
    </oc>
    <nc r="A989">
      <v>136</v>
    </nc>
  </rcc>
  <rcc rId="1790" sId="1">
    <oc r="A992">
      <v>136</v>
    </oc>
    <nc r="A992">
      <v>137</v>
    </nc>
  </rcc>
  <rcc rId="1791" sId="1">
    <oc r="A993">
      <v>137</v>
    </oc>
    <nc r="A993">
      <v>138</v>
    </nc>
  </rcc>
  <rcc rId="1792" sId="1">
    <oc r="A994">
      <v>138</v>
    </oc>
    <nc r="A994">
      <v>139</v>
    </nc>
  </rcc>
  <rcc rId="1793" sId="1">
    <oc r="A995">
      <v>139</v>
    </oc>
    <nc r="A995">
      <v>140</v>
    </nc>
  </rcc>
  <rcc rId="1794" sId="1">
    <oc r="A996">
      <v>140</v>
    </oc>
    <nc r="A996">
      <v>141</v>
    </nc>
  </rcc>
  <rcc rId="1795" sId="1">
    <oc r="A997">
      <v>141</v>
    </oc>
    <nc r="A997">
      <v>142</v>
    </nc>
  </rcc>
  <rcc rId="1796" sId="1">
    <oc r="A998">
      <v>142</v>
    </oc>
    <nc r="A998">
      <v>143</v>
    </nc>
  </rcc>
  <rcc rId="1797" sId="1">
    <oc r="A999">
      <v>143</v>
    </oc>
    <nc r="A999">
      <v>144</v>
    </nc>
  </rcc>
  <rcc rId="1798" sId="1">
    <oc r="A1000">
      <v>144</v>
    </oc>
    <nc r="A1000">
      <v>145</v>
    </nc>
  </rcc>
  <rcc rId="1799" sId="1">
    <oc r="A1001">
      <v>145</v>
    </oc>
    <nc r="A1001">
      <v>146</v>
    </nc>
  </rcc>
  <rcc rId="1800" sId="1">
    <oc r="A1002">
      <v>146</v>
    </oc>
    <nc r="A1002">
      <v>147</v>
    </nc>
  </rcc>
  <rcc rId="1801" sId="1">
    <oc r="A1003">
      <v>147</v>
    </oc>
    <nc r="A1003">
      <v>148</v>
    </nc>
  </rcc>
  <rcc rId="1802" sId="1">
    <oc r="A1004">
      <v>148</v>
    </oc>
    <nc r="A1004">
      <v>149</v>
    </nc>
  </rcc>
  <rcc rId="1803" sId="1">
    <oc r="A1005">
      <v>149</v>
    </oc>
    <nc r="A1005">
      <v>150</v>
    </nc>
  </rcc>
  <rcc rId="1804" sId="1">
    <oc r="A1006">
      <v>150</v>
    </oc>
    <nc r="A1006">
      <v>151</v>
    </nc>
  </rcc>
  <rcc rId="1805" sId="1">
    <oc r="A1007">
      <v>151</v>
    </oc>
    <nc r="A1007">
      <v>152</v>
    </nc>
  </rcc>
  <rcc rId="1806" sId="1">
    <oc r="A1008">
      <v>152</v>
    </oc>
    <nc r="A1008">
      <v>153</v>
    </nc>
  </rcc>
  <rcc rId="1807" sId="1">
    <oc r="A1009">
      <v>153</v>
    </oc>
    <nc r="A1009">
      <v>154</v>
    </nc>
  </rcc>
  <rcc rId="1808" sId="1">
    <oc r="A1010">
      <v>154</v>
    </oc>
    <nc r="A1010">
      <v>155</v>
    </nc>
  </rcc>
  <rcc rId="1809" sId="1">
    <oc r="A1011">
      <v>155</v>
    </oc>
    <nc r="A1011">
      <v>156</v>
    </nc>
  </rcc>
  <rcc rId="1810" sId="1">
    <oc r="A1012">
      <v>156</v>
    </oc>
    <nc r="A1012">
      <v>157</v>
    </nc>
  </rcc>
  <rcc rId="1811" sId="1">
    <oc r="A1013">
      <v>157</v>
    </oc>
    <nc r="A1013">
      <v>158</v>
    </nc>
  </rcc>
  <rcc rId="1812" sId="1">
    <oc r="A1014">
      <v>158</v>
    </oc>
    <nc r="A1014">
      <v>159</v>
    </nc>
  </rcc>
  <rcc rId="1813" sId="1">
    <oc r="A1017">
      <v>159</v>
    </oc>
    <nc r="A1017">
      <v>160</v>
    </nc>
  </rcc>
  <rcc rId="1814" sId="1">
    <oc r="A1018">
      <v>160</v>
    </oc>
    <nc r="A1018">
      <v>161</v>
    </nc>
  </rcc>
  <rcc rId="1815" sId="1">
    <oc r="A1019">
      <v>161</v>
    </oc>
    <nc r="A1019">
      <v>162</v>
    </nc>
  </rcc>
  <rcc rId="1816" sId="1">
    <oc r="A1020">
      <v>162</v>
    </oc>
    <nc r="A1020">
      <v>163</v>
    </nc>
  </rcc>
  <rcc rId="1817" sId="1">
    <oc r="A1021">
      <v>163</v>
    </oc>
    <nc r="A1021">
      <v>164</v>
    </nc>
  </rcc>
  <rcc rId="1818" sId="1">
    <oc r="A1022">
      <v>164</v>
    </oc>
    <nc r="A1022">
      <v>165</v>
    </nc>
  </rcc>
  <rcc rId="1819" sId="1">
    <oc r="A1023">
      <v>165</v>
    </oc>
    <nc r="A1023">
      <v>166</v>
    </nc>
  </rcc>
  <rcc rId="1820" sId="1">
    <oc r="A1024">
      <v>166</v>
    </oc>
    <nc r="A1024">
      <v>167</v>
    </nc>
  </rcc>
  <rcc rId="1821" sId="1">
    <oc r="A1025">
      <v>167</v>
    </oc>
    <nc r="A1025">
      <v>168</v>
    </nc>
  </rcc>
  <rcc rId="1822" sId="1">
    <oc r="A1026">
      <v>168</v>
    </oc>
    <nc r="A1026">
      <v>169</v>
    </nc>
  </rcc>
  <rcc rId="1823" sId="1">
    <oc r="A1027">
      <v>169</v>
    </oc>
    <nc r="A1027">
      <v>170</v>
    </nc>
  </rcc>
  <rcc rId="1824" sId="1">
    <oc r="A1028">
      <v>170</v>
    </oc>
    <nc r="A1028">
      <v>171</v>
    </nc>
  </rcc>
  <rcc rId="1825" sId="1">
    <oc r="A1029">
      <v>171</v>
    </oc>
    <nc r="A1029">
      <v>172</v>
    </nc>
  </rcc>
  <rcc rId="1826" sId="1">
    <oc r="A1030">
      <v>172</v>
    </oc>
    <nc r="A1030">
      <v>173</v>
    </nc>
  </rcc>
  <rcc rId="1827" sId="1">
    <oc r="A1031">
      <v>173</v>
    </oc>
    <nc r="A1031">
      <v>174</v>
    </nc>
  </rcc>
  <rcc rId="1828" sId="1">
    <oc r="A1032">
      <v>174</v>
    </oc>
    <nc r="A1032">
      <v>175</v>
    </nc>
  </rcc>
  <rcc rId="1829" sId="1">
    <oc r="A1033">
      <v>175</v>
    </oc>
    <nc r="A1033">
      <v>176</v>
    </nc>
  </rcc>
  <rcc rId="1830" sId="1">
    <oc r="A1034">
      <v>176</v>
    </oc>
    <nc r="A1034">
      <v>177</v>
    </nc>
  </rcc>
  <rcc rId="1831" sId="1">
    <oc r="A1035">
      <v>177</v>
    </oc>
    <nc r="A1035">
      <v>178</v>
    </nc>
  </rcc>
  <rcc rId="1832" sId="1">
    <oc r="A1036">
      <v>178</v>
    </oc>
    <nc r="A1036">
      <v>179</v>
    </nc>
  </rcc>
  <rcc rId="1833" sId="1">
    <oc r="A1037">
      <v>179</v>
    </oc>
    <nc r="A1037">
      <v>180</v>
    </nc>
  </rcc>
  <rcc rId="1834" sId="1">
    <oc r="A1038">
      <v>180</v>
    </oc>
    <nc r="A1038">
      <v>181</v>
    </nc>
  </rcc>
  <rcc rId="1835" sId="1">
    <oc r="A1039">
      <v>181</v>
    </oc>
    <nc r="A1039">
      <v>182</v>
    </nc>
  </rcc>
  <rcc rId="1836" sId="1">
    <oc r="A1040">
      <v>182</v>
    </oc>
    <nc r="A1040">
      <v>183</v>
    </nc>
  </rcc>
  <rcc rId="1837" sId="1">
    <oc r="A1041">
      <v>183</v>
    </oc>
    <nc r="A1041">
      <v>184</v>
    </nc>
  </rcc>
  <rcc rId="1838" sId="1">
    <oc r="A1042">
      <v>184</v>
    </oc>
    <nc r="A1042">
      <v>185</v>
    </nc>
  </rcc>
  <rcc rId="1839" sId="1">
    <oc r="A1043">
      <v>185</v>
    </oc>
    <nc r="A1043">
      <v>186</v>
    </nc>
  </rcc>
  <rcc rId="1840" sId="1">
    <oc r="A1044">
      <v>186</v>
    </oc>
    <nc r="A1044">
      <v>187</v>
    </nc>
  </rcc>
  <rcc rId="1841" sId="1">
    <oc r="A1045">
      <v>187</v>
    </oc>
    <nc r="A1045">
      <v>188</v>
    </nc>
  </rcc>
  <rcc rId="1842" sId="1">
    <oc r="A1046">
      <v>188</v>
    </oc>
    <nc r="A1046">
      <v>189</v>
    </nc>
  </rcc>
  <rcc rId="1843" sId="1">
    <oc r="A1047">
      <v>189</v>
    </oc>
    <nc r="A1047">
      <v>190</v>
    </nc>
  </rcc>
  <rcc rId="1844" sId="1">
    <oc r="A1048">
      <v>190</v>
    </oc>
    <nc r="A1048">
      <v>191</v>
    </nc>
  </rcc>
  <rcc rId="1845" sId="1">
    <oc r="A1049">
      <v>191</v>
    </oc>
    <nc r="A1049">
      <v>192</v>
    </nc>
  </rcc>
  <rcc rId="1846" sId="1">
    <oc r="A1050">
      <v>192</v>
    </oc>
    <nc r="A1050">
      <v>193</v>
    </nc>
  </rcc>
  <rcc rId="1847" sId="1">
    <oc r="A1051">
      <v>193</v>
    </oc>
    <nc r="A1051">
      <v>194</v>
    </nc>
  </rcc>
  <rcc rId="1848" sId="1">
    <oc r="A1052">
      <v>194</v>
    </oc>
    <nc r="A1052">
      <v>195</v>
    </nc>
  </rcc>
  <rcc rId="1849" sId="1">
    <oc r="A1053">
      <v>195</v>
    </oc>
    <nc r="A1053">
      <v>196</v>
    </nc>
  </rcc>
  <rcc rId="1850" sId="1">
    <oc r="A1054">
      <v>196</v>
    </oc>
    <nc r="A1054">
      <v>197</v>
    </nc>
  </rcc>
  <rcc rId="1851" sId="1">
    <oc r="A1055">
      <v>197</v>
    </oc>
    <nc r="A1055">
      <v>198</v>
    </nc>
  </rcc>
  <rcc rId="1852" sId="1">
    <oc r="A1056">
      <v>198</v>
    </oc>
    <nc r="A1056">
      <v>199</v>
    </nc>
  </rcc>
  <rcc rId="1853" sId="1">
    <oc r="A1057">
      <v>199</v>
    </oc>
    <nc r="A1057">
      <v>200</v>
    </nc>
  </rcc>
  <rcc rId="1854" sId="1">
    <oc r="A1058">
      <v>200</v>
    </oc>
    <nc r="A1058">
      <v>201</v>
    </nc>
  </rcc>
  <rcc rId="1855" sId="1">
    <oc r="A1059">
      <v>201</v>
    </oc>
    <nc r="A1059">
      <v>202</v>
    </nc>
  </rcc>
  <rcc rId="1856" sId="1">
    <oc r="A1060">
      <v>202</v>
    </oc>
    <nc r="A1060">
      <v>203</v>
    </nc>
  </rcc>
  <rcc rId="1857" sId="1">
    <oc r="A1061">
      <v>203</v>
    </oc>
    <nc r="A1061">
      <v>204</v>
    </nc>
  </rcc>
  <rcc rId="1858" sId="1">
    <oc r="A1062">
      <v>204</v>
    </oc>
    <nc r="A1062">
      <v>205</v>
    </nc>
  </rcc>
  <rcc rId="1859" sId="1">
    <oc r="A1063">
      <v>205</v>
    </oc>
    <nc r="A1063">
      <v>206</v>
    </nc>
  </rcc>
  <rcc rId="1860" sId="1">
    <oc r="A1064">
      <v>206</v>
    </oc>
    <nc r="A1064">
      <v>207</v>
    </nc>
  </rcc>
  <rcc rId="1861" sId="1">
    <oc r="A1065">
      <v>207</v>
    </oc>
    <nc r="A1065">
      <v>208</v>
    </nc>
  </rcc>
  <rcc rId="1862" sId="1">
    <oc r="A1066">
      <v>208</v>
    </oc>
    <nc r="A1066">
      <v>209</v>
    </nc>
  </rcc>
  <rcc rId="1863" sId="1">
    <oc r="A1067">
      <v>209</v>
    </oc>
    <nc r="A1067">
      <v>210</v>
    </nc>
  </rcc>
  <rcc rId="1864" sId="1">
    <oc r="A1068">
      <v>210</v>
    </oc>
    <nc r="A1068">
      <v>211</v>
    </nc>
  </rcc>
  <rcc rId="1865" sId="1">
    <oc r="A1069">
      <v>211</v>
    </oc>
    <nc r="A1069">
      <v>212</v>
    </nc>
  </rcc>
  <rcc rId="1866" sId="1">
    <oc r="A1070">
      <v>212</v>
    </oc>
    <nc r="A1070">
      <v>213</v>
    </nc>
  </rcc>
  <rcc rId="1867" sId="1">
    <oc r="A1071">
      <v>213</v>
    </oc>
    <nc r="A1071">
      <v>214</v>
    </nc>
  </rcc>
  <rcc rId="1868" sId="1">
    <oc r="A1072">
      <v>214</v>
    </oc>
    <nc r="A1072">
      <v>215</v>
    </nc>
  </rcc>
  <rcc rId="1869" sId="1">
    <oc r="A1073">
      <v>215</v>
    </oc>
    <nc r="A1073">
      <v>216</v>
    </nc>
  </rcc>
  <rcc rId="1870" sId="1">
    <oc r="A1074">
      <v>216</v>
    </oc>
    <nc r="A1074">
      <v>217</v>
    </nc>
  </rcc>
  <rcc rId="1871" sId="1">
    <oc r="A1075">
      <v>217</v>
    </oc>
    <nc r="A1075">
      <v>218</v>
    </nc>
  </rcc>
  <rcc rId="1872" sId="1">
    <oc r="A1076">
      <v>218</v>
    </oc>
    <nc r="A1076">
      <v>219</v>
    </nc>
  </rcc>
  <rcc rId="1873" sId="1">
    <oc r="A1077">
      <v>219</v>
    </oc>
    <nc r="A1077">
      <v>220</v>
    </nc>
  </rcc>
  <rcc rId="1874" sId="1">
    <oc r="A1078">
      <v>220</v>
    </oc>
    <nc r="A1078">
      <v>221</v>
    </nc>
  </rcc>
  <rcc rId="1875" sId="1">
    <oc r="A1079">
      <v>221</v>
    </oc>
    <nc r="A1079">
      <v>222</v>
    </nc>
  </rcc>
  <rcc rId="1876" sId="1">
    <oc r="A1080">
      <v>222</v>
    </oc>
    <nc r="A1080">
      <v>223</v>
    </nc>
  </rcc>
  <rcc rId="1877" sId="1">
    <oc r="A1081">
      <v>223</v>
    </oc>
    <nc r="A1081">
      <v>224</v>
    </nc>
  </rcc>
  <rcc rId="1878" sId="1">
    <oc r="A1082">
      <v>224</v>
    </oc>
    <nc r="A1082">
      <v>225</v>
    </nc>
  </rcc>
  <rcc rId="1879" sId="1">
    <oc r="A1083">
      <v>225</v>
    </oc>
    <nc r="A1083">
      <v>226</v>
    </nc>
  </rcc>
  <rcc rId="1880" sId="1">
    <oc r="A1084">
      <v>226</v>
    </oc>
    <nc r="A1084">
      <v>227</v>
    </nc>
  </rcc>
  <rcc rId="1881" sId="1">
    <oc r="A1085">
      <v>227</v>
    </oc>
    <nc r="A1085">
      <v>228</v>
    </nc>
  </rcc>
  <rcc rId="1882" sId="1">
    <oc r="A1086">
      <v>228</v>
    </oc>
    <nc r="A1086">
      <v>229</v>
    </nc>
  </rcc>
  <rcc rId="1883" sId="1">
    <oc r="A1087">
      <v>229</v>
    </oc>
    <nc r="A1087">
      <v>230</v>
    </nc>
  </rcc>
  <rcc rId="1884" sId="1">
    <oc r="A1088">
      <v>230</v>
    </oc>
    <nc r="A1088">
      <v>231</v>
    </nc>
  </rcc>
  <rcc rId="1885" sId="1">
    <oc r="A1089">
      <v>231</v>
    </oc>
    <nc r="A1089">
      <v>232</v>
    </nc>
  </rcc>
  <rcc rId="1886" sId="1">
    <oc r="A1090">
      <v>232</v>
    </oc>
    <nc r="A1090">
      <v>233</v>
    </nc>
  </rcc>
  <rcc rId="1887" sId="1">
    <oc r="A1091">
      <v>233</v>
    </oc>
    <nc r="A1091">
      <v>234</v>
    </nc>
  </rcc>
  <rcc rId="1888" sId="1">
    <oc r="A1092">
      <v>234</v>
    </oc>
    <nc r="A1092">
      <v>235</v>
    </nc>
  </rcc>
  <rcc rId="1889" sId="1">
    <oc r="A1093">
      <v>235</v>
    </oc>
    <nc r="A1093">
      <v>236</v>
    </nc>
  </rcc>
  <rcc rId="1890" sId="1">
    <oc r="A1094">
      <v>236</v>
    </oc>
    <nc r="A1094">
      <v>237</v>
    </nc>
  </rcc>
  <rcc rId="1891" sId="1">
    <oc r="A1095">
      <v>237</v>
    </oc>
    <nc r="A1095">
      <v>238</v>
    </nc>
  </rcc>
  <rcc rId="1892" sId="1">
    <oc r="A1096">
      <v>238</v>
    </oc>
    <nc r="A1096">
      <v>239</v>
    </nc>
  </rcc>
  <rcc rId="1893" sId="1">
    <oc r="A1097">
      <v>239</v>
    </oc>
    <nc r="A1097">
      <v>240</v>
    </nc>
  </rcc>
  <rcc rId="1894" sId="1">
    <oc r="A1098">
      <v>240</v>
    </oc>
    <nc r="A1098">
      <v>241</v>
    </nc>
  </rcc>
  <rcc rId="1895" sId="1">
    <oc r="A1099">
      <v>241</v>
    </oc>
    <nc r="A1099">
      <v>242</v>
    </nc>
  </rcc>
  <rcc rId="1896" sId="1">
    <oc r="A1100">
      <v>242</v>
    </oc>
    <nc r="A1100">
      <v>243</v>
    </nc>
  </rcc>
  <rcc rId="1897" sId="1">
    <oc r="A1101">
      <v>243</v>
    </oc>
    <nc r="A1101">
      <v>244</v>
    </nc>
  </rcc>
  <rcc rId="1898" sId="1">
    <oc r="A1102">
      <v>244</v>
    </oc>
    <nc r="A1102">
      <v>245</v>
    </nc>
  </rcc>
  <rcc rId="1899" sId="1">
    <oc r="A1103">
      <v>245</v>
    </oc>
    <nc r="A1103">
      <v>246</v>
    </nc>
  </rcc>
  <rcc rId="1900" sId="1">
    <oc r="A1104">
      <v>246</v>
    </oc>
    <nc r="A1104">
      <v>247</v>
    </nc>
  </rcc>
  <rcc rId="1901" sId="1">
    <oc r="A1105">
      <v>247</v>
    </oc>
    <nc r="A1105">
      <v>248</v>
    </nc>
  </rcc>
  <rcc rId="1902" sId="1">
    <oc r="A1106">
      <v>248</v>
    </oc>
    <nc r="A1106">
      <v>249</v>
    </nc>
  </rcc>
  <rcc rId="1903" sId="1">
    <oc r="A1107">
      <v>249</v>
    </oc>
    <nc r="A1107">
      <v>250</v>
    </nc>
  </rcc>
  <rcc rId="1904" sId="1">
    <oc r="A1108">
      <v>250</v>
    </oc>
    <nc r="A1108">
      <v>251</v>
    </nc>
  </rcc>
  <rcc rId="1905" sId="1">
    <oc r="A1109">
      <v>251</v>
    </oc>
    <nc r="A1109">
      <v>252</v>
    </nc>
  </rcc>
  <rcc rId="1906" sId="1">
    <oc r="A1110">
      <v>252</v>
    </oc>
    <nc r="A1110">
      <v>253</v>
    </nc>
  </rcc>
  <rcc rId="1907" sId="1">
    <oc r="A1111">
      <v>253</v>
    </oc>
    <nc r="A1111">
      <v>254</v>
    </nc>
  </rcc>
  <rcc rId="1908" sId="1">
    <oc r="A1112">
      <v>254</v>
    </oc>
    <nc r="A1112">
      <v>255</v>
    </nc>
  </rcc>
  <rcc rId="1909" sId="1">
    <oc r="A1115">
      <v>255</v>
    </oc>
    <nc r="A1115">
      <v>256</v>
    </nc>
  </rcc>
  <rcc rId="1910" sId="1">
    <oc r="A1116">
      <v>256</v>
    </oc>
    <nc r="A1116">
      <v>257</v>
    </nc>
  </rcc>
  <rcc rId="1911" sId="1">
    <oc r="A1117">
      <v>257</v>
    </oc>
    <nc r="A1117">
      <v>258</v>
    </nc>
  </rcc>
  <rcc rId="1912" sId="1">
    <oc r="A1118">
      <v>258</v>
    </oc>
    <nc r="A1118">
      <v>259</v>
    </nc>
  </rcc>
  <rcc rId="1913" sId="1">
    <oc r="A1119">
      <v>259</v>
    </oc>
    <nc r="A1119">
      <v>260</v>
    </nc>
  </rcc>
  <rcc rId="1914" sId="1">
    <oc r="A1120">
      <v>260</v>
    </oc>
    <nc r="A1120">
      <v>261</v>
    </nc>
  </rcc>
  <rcc rId="1915" sId="1">
    <oc r="A1121">
      <v>261</v>
    </oc>
    <nc r="A1121">
      <v>262</v>
    </nc>
  </rcc>
  <rcc rId="1916" sId="1">
    <oc r="A1122">
      <v>262</v>
    </oc>
    <nc r="A1122">
      <v>263</v>
    </nc>
  </rcc>
  <rcc rId="1917" sId="1">
    <oc r="A1123">
      <v>263</v>
    </oc>
    <nc r="A1123">
      <v>264</v>
    </nc>
  </rcc>
  <rcc rId="1918" sId="1">
    <oc r="A1126">
      <v>264</v>
    </oc>
    <nc r="A1126">
      <v>265</v>
    </nc>
  </rcc>
  <rcc rId="1919" sId="1">
    <oc r="A1127">
      <v>265</v>
    </oc>
    <nc r="A1127">
      <v>266</v>
    </nc>
  </rcc>
  <rcc rId="1920" sId="1">
    <oc r="A1128">
      <v>266</v>
    </oc>
    <nc r="A1128">
      <v>267</v>
    </nc>
  </rcc>
  <rcc rId="1921" sId="1">
    <oc r="A1129">
      <v>267</v>
    </oc>
    <nc r="A1129">
      <v>268</v>
    </nc>
  </rcc>
  <rcc rId="1922" sId="1">
    <oc r="A1130">
      <v>268</v>
    </oc>
    <nc r="A1130">
      <v>269</v>
    </nc>
  </rcc>
  <rcc rId="1923" sId="1">
    <oc r="A1131">
      <v>269</v>
    </oc>
    <nc r="A1131">
      <v>270</v>
    </nc>
  </rcc>
  <rcc rId="1924" sId="1">
    <oc r="A1132">
      <v>270</v>
    </oc>
    <nc r="A1132">
      <v>271</v>
    </nc>
  </rcc>
  <rcc rId="1925" sId="1">
    <oc r="A1133">
      <v>271</v>
    </oc>
    <nc r="A1133">
      <v>272</v>
    </nc>
  </rcc>
  <rcc rId="1926" sId="1">
    <oc r="A1134">
      <v>272</v>
    </oc>
    <nc r="A1134">
      <v>273</v>
    </nc>
  </rcc>
  <rcc rId="1927" sId="1">
    <oc r="A1135">
      <v>273</v>
    </oc>
    <nc r="A1135">
      <v>274</v>
    </nc>
  </rcc>
  <rcc rId="1928" sId="1">
    <oc r="A1136">
      <v>274</v>
    </oc>
    <nc r="A1136">
      <v>275</v>
    </nc>
  </rcc>
  <rcc rId="1929" sId="1">
    <oc r="A1137">
      <v>275</v>
    </oc>
    <nc r="A1137">
      <v>276</v>
    </nc>
  </rcc>
  <rcc rId="1930" sId="1">
    <oc r="A1138">
      <v>276</v>
    </oc>
    <nc r="A1138">
      <v>277</v>
    </nc>
  </rcc>
  <rcc rId="1931" sId="1">
    <oc r="A1139">
      <v>277</v>
    </oc>
    <nc r="A1139">
      <v>278</v>
    </nc>
  </rcc>
  <rcc rId="1932" sId="1">
    <oc r="A1140">
      <v>278</v>
    </oc>
    <nc r="A1140">
      <v>279</v>
    </nc>
  </rcc>
  <rcc rId="1933" sId="1">
    <oc r="A1141">
      <v>279</v>
    </oc>
    <nc r="A1141">
      <v>280</v>
    </nc>
  </rcc>
  <rcc rId="1934" sId="1">
    <oc r="A1142">
      <v>280</v>
    </oc>
    <nc r="A1142">
      <v>281</v>
    </nc>
  </rcc>
  <rcc rId="1935" sId="1">
    <oc r="A1143">
      <v>281</v>
    </oc>
    <nc r="A1143">
      <v>282</v>
    </nc>
  </rcc>
  <rcc rId="1936" sId="1">
    <oc r="A1144">
      <v>282</v>
    </oc>
    <nc r="A1144">
      <v>283</v>
    </nc>
  </rcc>
  <rcc rId="1937" sId="1">
    <oc r="A1145">
      <v>283</v>
    </oc>
    <nc r="A1145">
      <v>284</v>
    </nc>
  </rcc>
  <rcc rId="1938" sId="1">
    <oc r="A1146">
      <v>284</v>
    </oc>
    <nc r="A1146">
      <v>285</v>
    </nc>
  </rcc>
  <rcc rId="1939" sId="1">
    <oc r="A1147">
      <v>285</v>
    </oc>
    <nc r="A1147">
      <v>286</v>
    </nc>
  </rcc>
  <rcc rId="1940" sId="1">
    <oc r="A1148">
      <v>286</v>
    </oc>
    <nc r="A1148">
      <v>287</v>
    </nc>
  </rcc>
  <rcc rId="1941" sId="1">
    <oc r="A1149">
      <v>287</v>
    </oc>
    <nc r="A1149">
      <v>288</v>
    </nc>
  </rcc>
  <rcc rId="1942" sId="1">
    <oc r="A1150">
      <v>288</v>
    </oc>
    <nc r="A1150">
      <v>289</v>
    </nc>
  </rcc>
  <rcc rId="1943" sId="1">
    <oc r="A1151">
      <v>289</v>
    </oc>
    <nc r="A1151">
      <v>290</v>
    </nc>
  </rcc>
  <rcc rId="1944" sId="1">
    <oc r="A1152">
      <v>290</v>
    </oc>
    <nc r="A1152">
      <v>291</v>
    </nc>
  </rcc>
  <rcc rId="1945" sId="1">
    <oc r="A1153">
      <v>291</v>
    </oc>
    <nc r="A1153">
      <v>292</v>
    </nc>
  </rcc>
  <rcc rId="1946" sId="1">
    <oc r="A1154">
      <v>292</v>
    </oc>
    <nc r="A1154">
      <v>293</v>
    </nc>
  </rcc>
  <rcc rId="1947" sId="1">
    <oc r="A1155">
      <v>293</v>
    </oc>
    <nc r="A1155">
      <v>294</v>
    </nc>
  </rcc>
  <rcc rId="1948" sId="1">
    <oc r="A1156">
      <v>294</v>
    </oc>
    <nc r="A1156">
      <v>295</v>
    </nc>
  </rcc>
  <rcc rId="1949" sId="1">
    <oc r="A1157">
      <v>295</v>
    </oc>
    <nc r="A1157">
      <v>296</v>
    </nc>
  </rcc>
  <rcc rId="1950" sId="1">
    <oc r="A1158">
      <v>296</v>
    </oc>
    <nc r="A1158">
      <v>297</v>
    </nc>
  </rcc>
  <rcc rId="1951" sId="1">
    <oc r="A1159">
      <v>297</v>
    </oc>
    <nc r="A1159">
      <v>298</v>
    </nc>
  </rcc>
  <rcc rId="1952" sId="1">
    <oc r="A1160">
      <v>298</v>
    </oc>
    <nc r="A1160">
      <v>299</v>
    </nc>
  </rcc>
  <rcc rId="1953" sId="1">
    <oc r="A1161">
      <v>299</v>
    </oc>
    <nc r="A1161">
      <v>300</v>
    </nc>
  </rcc>
  <rcc rId="1954" sId="1">
    <oc r="A1162">
      <v>300</v>
    </oc>
    <nc r="A1162">
      <v>301</v>
    </nc>
  </rcc>
  <rcc rId="1955" sId="1">
    <oc r="A1165">
      <v>301</v>
    </oc>
    <nc r="A1165">
      <v>302</v>
    </nc>
  </rcc>
  <rcc rId="1956" sId="1">
    <oc r="A1166">
      <v>302</v>
    </oc>
    <nc r="A1166">
      <v>303</v>
    </nc>
  </rcc>
  <rcc rId="1957" sId="1">
    <oc r="A1167">
      <v>303</v>
    </oc>
    <nc r="A1167">
      <v>304</v>
    </nc>
  </rcc>
  <rcc rId="1958" sId="1">
    <oc r="A1168">
      <v>304</v>
    </oc>
    <nc r="A1168">
      <v>305</v>
    </nc>
  </rcc>
  <rcc rId="1959" sId="1">
    <oc r="A1169">
      <v>305</v>
    </oc>
    <nc r="A1169">
      <v>306</v>
    </nc>
  </rcc>
  <rcc rId="1960" sId="1">
    <oc r="A1170">
      <v>306</v>
    </oc>
    <nc r="A1170">
      <v>307</v>
    </nc>
  </rcc>
  <rcc rId="1961" sId="1">
    <oc r="A1171">
      <v>307</v>
    </oc>
    <nc r="A1171">
      <v>308</v>
    </nc>
  </rcc>
  <rcc rId="1962" sId="1">
    <oc r="A1174">
      <v>308</v>
    </oc>
    <nc r="A1174">
      <v>309</v>
    </nc>
  </rcc>
  <rcc rId="1963" sId="1">
    <oc r="A1175">
      <v>309</v>
    </oc>
    <nc r="A1175">
      <v>310</v>
    </nc>
  </rcc>
  <rcc rId="1964" sId="1">
    <oc r="A1176">
      <v>310</v>
    </oc>
    <nc r="A1176">
      <v>311</v>
    </nc>
  </rcc>
  <rcc rId="1965" sId="1">
    <oc r="A1177">
      <v>311</v>
    </oc>
    <nc r="A1177">
      <v>312</v>
    </nc>
  </rcc>
  <rcc rId="1966" sId="1">
    <oc r="A1178">
      <v>312</v>
    </oc>
    <nc r="A1178">
      <v>313</v>
    </nc>
  </rcc>
  <rcc rId="1967" sId="1">
    <oc r="A1179">
      <v>313</v>
    </oc>
    <nc r="A1179">
      <v>314</v>
    </nc>
  </rcc>
  <rcc rId="1968" sId="1">
    <oc r="A1180">
      <v>314</v>
    </oc>
    <nc r="A1180">
      <v>315</v>
    </nc>
  </rcc>
  <rcc rId="1969" sId="1">
    <oc r="A1181">
      <v>315</v>
    </oc>
    <nc r="A1181">
      <v>316</v>
    </nc>
  </rcc>
  <rcc rId="1970" sId="1">
    <oc r="A1182">
      <v>316</v>
    </oc>
    <nc r="A1182">
      <v>317</v>
    </nc>
  </rcc>
  <rcc rId="1971" sId="1">
    <oc r="A1183">
      <v>317</v>
    </oc>
    <nc r="A1183">
      <v>318</v>
    </nc>
  </rcc>
  <rcc rId="1972" sId="1">
    <oc r="A1184">
      <v>318</v>
    </oc>
    <nc r="A1184">
      <v>319</v>
    </nc>
  </rcc>
  <rcc rId="1973" sId="1">
    <oc r="A1185">
      <v>319</v>
    </oc>
    <nc r="A1185">
      <v>320</v>
    </nc>
  </rcc>
  <rcc rId="1974" sId="1">
    <oc r="A1186">
      <v>320</v>
    </oc>
    <nc r="A1186">
      <v>321</v>
    </nc>
  </rcc>
  <rcc rId="1975" sId="1">
    <oc r="A1187">
      <v>321</v>
    </oc>
    <nc r="A1187">
      <v>322</v>
    </nc>
  </rcc>
  <rcc rId="1976" sId="1">
    <oc r="A1188">
      <v>322</v>
    </oc>
    <nc r="A1188">
      <v>323</v>
    </nc>
  </rcc>
  <rcc rId="1977" sId="1">
    <oc r="A1189">
      <v>323</v>
    </oc>
    <nc r="A1189">
      <v>324</v>
    </nc>
  </rcc>
  <rcc rId="1978" sId="1">
    <oc r="A1190">
      <v>324</v>
    </oc>
    <nc r="A1190">
      <v>325</v>
    </nc>
  </rcc>
  <rcc rId="1979" sId="1">
    <oc r="A1193">
      <v>325</v>
    </oc>
    <nc r="A1193">
      <v>326</v>
    </nc>
  </rcc>
  <rcc rId="1980" sId="1">
    <oc r="A1194">
      <v>326</v>
    </oc>
    <nc r="A1194">
      <v>327</v>
    </nc>
  </rcc>
  <rcc rId="1981" sId="1">
    <oc r="A1195">
      <v>327</v>
    </oc>
    <nc r="A1195">
      <v>328</v>
    </nc>
  </rcc>
  <rcc rId="1982" sId="1">
    <oc r="A1196">
      <v>328</v>
    </oc>
    <nc r="A1196">
      <v>329</v>
    </nc>
  </rcc>
  <rcc rId="1983" sId="1">
    <oc r="A1197">
      <v>329</v>
    </oc>
    <nc r="A1197">
      <v>330</v>
    </nc>
  </rcc>
  <rcc rId="1984" sId="1">
    <oc r="A1200">
      <v>330</v>
    </oc>
    <nc r="A1200">
      <v>331</v>
    </nc>
  </rcc>
  <rcc rId="1985" sId="1">
    <oc r="A1201">
      <v>331</v>
    </oc>
    <nc r="A1201">
      <v>332</v>
    </nc>
  </rcc>
  <rcc rId="1986" sId="1">
    <oc r="A1202">
      <v>332</v>
    </oc>
    <nc r="A1202">
      <v>333</v>
    </nc>
  </rcc>
  <rcc rId="1987" sId="1">
    <oc r="A1203">
      <v>333</v>
    </oc>
    <nc r="A1203">
      <v>334</v>
    </nc>
  </rcc>
  <rcc rId="1988" sId="1">
    <oc r="A1204">
      <v>334</v>
    </oc>
    <nc r="A1204">
      <v>335</v>
    </nc>
  </rcc>
  <rcc rId="1989" sId="1">
    <oc r="A1205">
      <v>335</v>
    </oc>
    <nc r="A1205">
      <v>336</v>
    </nc>
  </rcc>
  <rcc rId="1990" sId="1">
    <oc r="A1206">
      <v>336</v>
    </oc>
    <nc r="A1206">
      <v>337</v>
    </nc>
  </rcc>
  <rcc rId="1991" sId="1">
    <oc r="A1207">
      <v>337</v>
    </oc>
    <nc r="A1207">
      <v>338</v>
    </nc>
  </rcc>
  <rcc rId="1992" sId="1">
    <oc r="A1208">
      <v>338</v>
    </oc>
    <nc r="A1208">
      <v>339</v>
    </nc>
  </rcc>
  <rcc rId="1993" sId="1">
    <oc r="A1209">
      <v>339</v>
    </oc>
    <nc r="A1209">
      <v>340</v>
    </nc>
  </rcc>
  <rcc rId="1994" sId="1">
    <oc r="A1210">
      <v>340</v>
    </oc>
    <nc r="A1210">
      <v>341</v>
    </nc>
  </rcc>
  <rcc rId="1995" sId="1">
    <oc r="A1211">
      <v>341</v>
    </oc>
    <nc r="A1211">
      <v>342</v>
    </nc>
  </rcc>
  <rcc rId="1996" sId="1">
    <oc r="A1212">
      <v>342</v>
    </oc>
    <nc r="A1212">
      <v>343</v>
    </nc>
  </rcc>
  <rcc rId="1997" sId="1">
    <oc r="A1213">
      <v>343</v>
    </oc>
    <nc r="A1213">
      <v>344</v>
    </nc>
  </rcc>
  <rcc rId="1998" sId="1">
    <oc r="A1214">
      <v>344</v>
    </oc>
    <nc r="A1214">
      <v>345</v>
    </nc>
  </rcc>
  <rcc rId="1999" sId="1">
    <oc r="A1215">
      <v>345</v>
    </oc>
    <nc r="A1215">
      <v>346</v>
    </nc>
  </rcc>
  <rcc rId="2000" sId="1">
    <oc r="A1216">
      <v>346</v>
    </oc>
    <nc r="A1216">
      <v>347</v>
    </nc>
  </rcc>
  <rcc rId="2001" sId="1">
    <oc r="A1217">
      <v>347</v>
    </oc>
    <nc r="A1217">
      <v>348</v>
    </nc>
  </rcc>
  <rcc rId="2002" sId="1">
    <oc r="A1218">
      <v>348</v>
    </oc>
    <nc r="A1218">
      <v>349</v>
    </nc>
  </rcc>
  <rcc rId="2003" sId="1">
    <oc r="A1219">
      <v>349</v>
    </oc>
    <nc r="A1219">
      <v>350</v>
    </nc>
  </rcc>
  <rcc rId="2004" sId="1">
    <oc r="A1220">
      <v>350</v>
    </oc>
    <nc r="A1220">
      <v>351</v>
    </nc>
  </rcc>
  <rcc rId="2005" sId="1">
    <oc r="A1221">
      <v>351</v>
    </oc>
    <nc r="A1221">
      <v>352</v>
    </nc>
  </rcc>
  <rcc rId="2006" sId="1">
    <oc r="A1222">
      <v>352</v>
    </oc>
    <nc r="A1222">
      <v>353</v>
    </nc>
  </rcc>
  <rcc rId="2007" sId="1">
    <oc r="A1223">
      <v>353</v>
    </oc>
    <nc r="A1223">
      <v>354</v>
    </nc>
  </rcc>
  <rcc rId="2008" sId="1">
    <oc r="A1224">
      <v>354</v>
    </oc>
    <nc r="A1224">
      <v>355</v>
    </nc>
  </rcc>
  <rcc rId="2009" sId="1">
    <oc r="A1225">
      <v>355</v>
    </oc>
    <nc r="A1225">
      <v>356</v>
    </nc>
  </rcc>
  <rcc rId="2010" sId="1">
    <oc r="A1226">
      <v>356</v>
    </oc>
    <nc r="A1226">
      <v>357</v>
    </nc>
  </rcc>
  <rcc rId="2011" sId="1">
    <oc r="A1227">
      <v>357</v>
    </oc>
    <nc r="A1227">
      <v>358</v>
    </nc>
  </rcc>
  <rcc rId="2012" sId="1">
    <oc r="A1228">
      <v>358</v>
    </oc>
    <nc r="A1228">
      <v>359</v>
    </nc>
  </rcc>
  <rcc rId="2013" sId="1">
    <oc r="A1229">
      <v>359</v>
    </oc>
    <nc r="A1229">
      <v>360</v>
    </nc>
  </rcc>
  <rcc rId="2014" sId="1">
    <oc r="A1230">
      <v>360</v>
    </oc>
    <nc r="A1230">
      <v>361</v>
    </nc>
  </rcc>
  <rcc rId="2015" sId="1">
    <oc r="A1231">
      <v>361</v>
    </oc>
    <nc r="A1231">
      <v>362</v>
    </nc>
  </rcc>
  <rcc rId="2016" sId="1">
    <oc r="A1232">
      <v>362</v>
    </oc>
    <nc r="A1232">
      <v>363</v>
    </nc>
  </rcc>
  <rcc rId="2017" sId="1">
    <oc r="A1233">
      <v>363</v>
    </oc>
    <nc r="A1233">
      <v>364</v>
    </nc>
  </rcc>
  <rcc rId="2018" sId="1">
    <oc r="A1234">
      <v>364</v>
    </oc>
    <nc r="A1234">
      <v>365</v>
    </nc>
  </rcc>
  <rcc rId="2019" sId="1">
    <oc r="A1235">
      <v>365</v>
    </oc>
    <nc r="A1235">
      <v>366</v>
    </nc>
  </rcc>
  <rcc rId="2020" sId="1">
    <oc r="A1236">
      <v>366</v>
    </oc>
    <nc r="A1236">
      <v>367</v>
    </nc>
  </rcc>
  <rcc rId="2021" sId="1">
    <oc r="A1237">
      <v>367</v>
    </oc>
    <nc r="A1237">
      <v>368</v>
    </nc>
  </rcc>
  <rcc rId="2022" sId="1">
    <oc r="A1238">
      <v>368</v>
    </oc>
    <nc r="A1238">
      <v>369</v>
    </nc>
  </rcc>
  <rcc rId="2023" sId="1">
    <oc r="A1239">
      <v>369</v>
    </oc>
    <nc r="A1239">
      <v>370</v>
    </nc>
  </rcc>
  <rcc rId="2024" sId="1">
    <oc r="A1240">
      <v>370</v>
    </oc>
    <nc r="A1240">
      <v>371</v>
    </nc>
  </rcc>
  <rcc rId="2025" sId="1">
    <oc r="A1241">
      <v>371</v>
    </oc>
    <nc r="A1241">
      <v>372</v>
    </nc>
  </rcc>
  <rcc rId="2026" sId="1">
    <oc r="A1242">
      <v>372</v>
    </oc>
    <nc r="A1242">
      <v>373</v>
    </nc>
  </rcc>
  <rcc rId="2027" sId="1">
    <oc r="A1243">
      <v>373</v>
    </oc>
    <nc r="A1243">
      <v>374</v>
    </nc>
  </rcc>
  <rcc rId="2028" sId="1">
    <oc r="A1244">
      <v>374</v>
    </oc>
    <nc r="A1244">
      <v>375</v>
    </nc>
  </rcc>
  <rcc rId="2029" sId="1">
    <oc r="A1245">
      <v>375</v>
    </oc>
    <nc r="A1245">
      <v>376</v>
    </nc>
  </rcc>
  <rcc rId="2030" sId="1">
    <oc r="A1246">
      <v>376</v>
    </oc>
    <nc r="A1246">
      <v>377</v>
    </nc>
  </rcc>
  <rcc rId="2031" sId="1">
    <oc r="A1247">
      <v>377</v>
    </oc>
    <nc r="A1247">
      <v>378</v>
    </nc>
  </rcc>
  <rcc rId="2032" sId="1">
    <oc r="A1248">
      <v>378</v>
    </oc>
    <nc r="A1248">
      <v>379</v>
    </nc>
  </rcc>
  <rcc rId="2033" sId="1">
    <oc r="A1249">
      <v>379</v>
    </oc>
    <nc r="A1249">
      <v>380</v>
    </nc>
  </rcc>
  <rcc rId="2034" sId="1">
    <oc r="A1250">
      <v>380</v>
    </oc>
    <nc r="A1250">
      <v>381</v>
    </nc>
  </rcc>
  <rcc rId="2035" sId="1">
    <oc r="A1251">
      <v>381</v>
    </oc>
    <nc r="A1251">
      <v>382</v>
    </nc>
  </rcc>
  <rcc rId="2036" sId="1">
    <oc r="A1252">
      <v>382</v>
    </oc>
    <nc r="A1252">
      <v>383</v>
    </nc>
  </rcc>
  <rcc rId="2037" sId="1">
    <oc r="A1253">
      <v>383</v>
    </oc>
    <nc r="A1253">
      <v>384</v>
    </nc>
  </rcc>
  <rcc rId="2038" sId="1">
    <oc r="A1254">
      <v>384</v>
    </oc>
    <nc r="A1254">
      <v>385</v>
    </nc>
  </rcc>
  <rcc rId="2039" sId="1">
    <oc r="A1255">
      <v>385</v>
    </oc>
    <nc r="A1255">
      <v>386</v>
    </nc>
  </rcc>
  <rcc rId="2040" sId="1">
    <oc r="A1256">
      <v>386</v>
    </oc>
    <nc r="A1256">
      <v>387</v>
    </nc>
  </rcc>
  <rcc rId="2041" sId="1">
    <oc r="A1257">
      <v>387</v>
    </oc>
    <nc r="A1257">
      <v>388</v>
    </nc>
  </rcc>
  <rcc rId="2042" sId="1">
    <oc r="A1258">
      <v>388</v>
    </oc>
    <nc r="A1258">
      <v>389</v>
    </nc>
  </rcc>
  <rcc rId="2043" sId="1">
    <oc r="A1259">
      <v>389</v>
    </oc>
    <nc r="A1259">
      <v>390</v>
    </nc>
  </rcc>
  <rcc rId="2044" sId="1">
    <oc r="A1260">
      <v>390</v>
    </oc>
    <nc r="A1260">
      <v>391</v>
    </nc>
  </rcc>
  <rcc rId="2045" sId="1">
    <oc r="A1261">
      <v>391</v>
    </oc>
    <nc r="A1261">
      <v>392</v>
    </nc>
  </rcc>
  <rcc rId="2046" sId="1">
    <oc r="A1262">
      <v>392</v>
    </oc>
    <nc r="A1262">
      <v>393</v>
    </nc>
  </rcc>
  <rcc rId="2047" sId="1">
    <oc r="A1263">
      <v>393</v>
    </oc>
    <nc r="A1263">
      <v>394</v>
    </nc>
  </rcc>
  <rcc rId="2048" sId="1">
    <oc r="A1264">
      <v>394</v>
    </oc>
    <nc r="A1264">
      <v>395</v>
    </nc>
  </rcc>
  <rcc rId="2049" sId="1">
    <oc r="A1265">
      <v>395</v>
    </oc>
    <nc r="A1265">
      <v>396</v>
    </nc>
  </rcc>
  <rcc rId="2050" sId="1">
    <oc r="A1266">
      <v>396</v>
    </oc>
    <nc r="A1266">
      <v>397</v>
    </nc>
  </rcc>
  <rcc rId="2051" sId="1">
    <oc r="A1267">
      <v>397</v>
    </oc>
    <nc r="A1267">
      <v>398</v>
    </nc>
  </rcc>
  <rcc rId="2052" sId="1">
    <oc r="A1268">
      <v>398</v>
    </oc>
    <nc r="A1268">
      <v>399</v>
    </nc>
  </rcc>
  <rcc rId="2053" sId="1">
    <oc r="A1269">
      <v>399</v>
    </oc>
    <nc r="A1269">
      <v>400</v>
    </nc>
  </rcc>
  <rcc rId="2054" sId="1">
    <oc r="A1270">
      <v>400</v>
    </oc>
    <nc r="A1270">
      <v>401</v>
    </nc>
  </rcc>
  <rcc rId="2055" sId="1">
    <oc r="A1271">
      <v>401</v>
    </oc>
    <nc r="A1271">
      <v>402</v>
    </nc>
  </rcc>
  <rcc rId="2056" sId="1">
    <oc r="A1272">
      <v>402</v>
    </oc>
    <nc r="A1272">
      <v>403</v>
    </nc>
  </rcc>
  <rcc rId="2057" sId="1">
    <oc r="A1273">
      <v>403</v>
    </oc>
    <nc r="A1273">
      <v>404</v>
    </nc>
  </rcc>
  <rcc rId="2058" sId="1">
    <oc r="A1274">
      <v>404</v>
    </oc>
    <nc r="A1274">
      <v>405</v>
    </nc>
  </rcc>
  <rcc rId="2059" sId="1">
    <oc r="A1276">
      <v>405</v>
    </oc>
    <nc r="A1276">
      <v>406</v>
    </nc>
  </rcc>
  <rcc rId="2060" sId="1">
    <oc r="A1277">
      <v>406</v>
    </oc>
    <nc r="A1277">
      <v>407</v>
    </nc>
  </rcc>
  <rcc rId="2061" sId="1">
    <oc r="A1278">
      <v>407</v>
    </oc>
    <nc r="A1278">
      <v>408</v>
    </nc>
  </rcc>
  <rcc rId="2062" sId="1">
    <oc r="A1279">
      <v>408</v>
    </oc>
    <nc r="A1279">
      <v>409</v>
    </nc>
  </rcc>
  <rcc rId="2063" sId="1">
    <oc r="A1280">
      <v>409</v>
    </oc>
    <nc r="A1280">
      <v>410</v>
    </nc>
  </rcc>
  <rcc rId="2064" sId="1">
    <oc r="A1281">
      <v>410</v>
    </oc>
    <nc r="A1281">
      <v>411</v>
    </nc>
  </rcc>
  <rcc rId="2065" sId="1">
    <oc r="A1282">
      <v>411</v>
    </oc>
    <nc r="A1282">
      <v>412</v>
    </nc>
  </rcc>
  <rcc rId="2066" sId="1">
    <oc r="A1283">
      <v>412</v>
    </oc>
    <nc r="A1283">
      <v>413</v>
    </nc>
  </rcc>
  <rcc rId="2067" sId="1">
    <oc r="A1284">
      <v>413</v>
    </oc>
    <nc r="A1284">
      <v>414</v>
    </nc>
  </rcc>
  <rcc rId="2068" sId="1">
    <oc r="A1285">
      <v>414</v>
    </oc>
    <nc r="A1285">
      <v>415</v>
    </nc>
  </rcc>
  <rcc rId="2069" sId="1">
    <oc r="A1286">
      <v>415</v>
    </oc>
    <nc r="A1286">
      <v>416</v>
    </nc>
  </rcc>
  <rcc rId="2070" sId="1">
    <oc r="A1287">
      <v>416</v>
    </oc>
    <nc r="A1287">
      <v>417</v>
    </nc>
  </rcc>
  <rcc rId="2071" sId="1">
    <oc r="A1288">
      <v>417</v>
    </oc>
    <nc r="A1288">
      <v>418</v>
    </nc>
  </rcc>
  <rcc rId="2072" sId="1">
    <oc r="A1289">
      <v>418</v>
    </oc>
    <nc r="A1289">
      <v>419</v>
    </nc>
  </rcc>
  <rcc rId="2073" sId="1">
    <oc r="A1290">
      <v>419</v>
    </oc>
    <nc r="A1290">
      <v>420</v>
    </nc>
  </rcc>
  <rcc rId="2074" sId="1">
    <oc r="A1291">
      <v>420</v>
    </oc>
    <nc r="A1291">
      <v>421</v>
    </nc>
  </rcc>
  <rcc rId="2075" sId="1">
    <oc r="A1292">
      <v>421</v>
    </oc>
    <nc r="A1292">
      <v>422</v>
    </nc>
  </rcc>
  <rcc rId="2076" sId="1">
    <oc r="A1293">
      <v>422</v>
    </oc>
    <nc r="A1293">
      <v>423</v>
    </nc>
  </rcc>
  <rcc rId="2077" sId="1">
    <oc r="A1294">
      <v>423</v>
    </oc>
    <nc r="A1294">
      <v>424</v>
    </nc>
  </rcc>
  <rcc rId="2078" sId="1">
    <oc r="A1295">
      <v>424</v>
    </oc>
    <nc r="A1295">
      <v>425</v>
    </nc>
  </rcc>
  <rcc rId="2079" sId="1">
    <oc r="A1275">
      <v>425</v>
    </oc>
    <nc r="A1275">
      <v>426</v>
    </nc>
  </rcc>
  <rcc rId="2080" sId="1">
    <oc r="A1296">
      <v>426</v>
    </oc>
    <nc r="A1296">
      <v>427</v>
    </nc>
  </rcc>
  <rcc rId="2081" sId="1">
    <oc r="A1297">
      <v>427</v>
    </oc>
    <nc r="A1297">
      <v>428</v>
    </nc>
  </rcc>
  <rcc rId="2082" sId="1">
    <oc r="A1298">
      <v>428</v>
    </oc>
    <nc r="A1298">
      <v>429</v>
    </nc>
  </rcc>
  <rcc rId="2083" sId="1">
    <oc r="A1299">
      <v>429</v>
    </oc>
    <nc r="A1299">
      <v>430</v>
    </nc>
  </rcc>
  <rcc rId="2084" sId="1">
    <oc r="A1300">
      <v>430</v>
    </oc>
    <nc r="A1300">
      <v>431</v>
    </nc>
  </rcc>
  <rcc rId="2085" sId="1">
    <oc r="A1301">
      <v>431</v>
    </oc>
    <nc r="A1301">
      <v>432</v>
    </nc>
  </rcc>
  <rcc rId="2086" sId="1">
    <oc r="A1302">
      <v>432</v>
    </oc>
    <nc r="A1302">
      <v>433</v>
    </nc>
  </rcc>
  <rcc rId="2087" sId="1">
    <oc r="A1303">
      <v>433</v>
    </oc>
    <nc r="A1303">
      <v>434</v>
    </nc>
  </rcc>
  <rcc rId="2088" sId="1">
    <oc r="A1304">
      <v>434</v>
    </oc>
    <nc r="A1304">
      <v>435</v>
    </nc>
  </rcc>
  <rcc rId="2089" sId="1">
    <oc r="A1305">
      <v>435</v>
    </oc>
    <nc r="A1305">
      <v>436</v>
    </nc>
  </rcc>
  <rcc rId="2090" sId="1">
    <oc r="A1306">
      <v>436</v>
    </oc>
    <nc r="A1306">
      <v>437</v>
    </nc>
  </rcc>
  <rcc rId="2091" sId="1">
    <oc r="A1307">
      <v>437</v>
    </oc>
    <nc r="A1307">
      <v>438</v>
    </nc>
  </rcc>
  <rcc rId="2092" sId="1">
    <oc r="A1308">
      <v>438</v>
    </oc>
    <nc r="A1308">
      <v>439</v>
    </nc>
  </rcc>
  <rcc rId="2093" sId="1">
    <oc r="A1309">
      <v>439</v>
    </oc>
    <nc r="A1309">
      <v>440</v>
    </nc>
  </rcc>
  <rcc rId="2094" sId="1">
    <oc r="A1310">
      <v>440</v>
    </oc>
    <nc r="A1310">
      <v>441</v>
    </nc>
  </rcc>
  <rcc rId="2095" sId="1">
    <oc r="A1311">
      <v>441</v>
    </oc>
    <nc r="A1311">
      <v>442</v>
    </nc>
  </rcc>
  <rcc rId="2096" sId="1">
    <oc r="A1312">
      <v>442</v>
    </oc>
    <nc r="A1312">
      <v>443</v>
    </nc>
  </rcc>
  <rcc rId="2097" sId="1">
    <oc r="A1313">
      <v>443</v>
    </oc>
    <nc r="A1313">
      <v>444</v>
    </nc>
  </rcc>
  <rcc rId="2098" sId="1">
    <oc r="A1314">
      <v>444</v>
    </oc>
    <nc r="A1314">
      <v>445</v>
    </nc>
  </rcc>
  <rcc rId="2099" sId="1">
    <oc r="A1315">
      <v>445</v>
    </oc>
    <nc r="A1315">
      <v>446</v>
    </nc>
  </rcc>
  <rcc rId="2100" sId="1">
    <oc r="A1316">
      <v>446</v>
    </oc>
    <nc r="A1316">
      <v>447</v>
    </nc>
  </rcc>
  <rcc rId="2101" sId="1">
    <oc r="A1317">
      <v>447</v>
    </oc>
    <nc r="A1317">
      <v>448</v>
    </nc>
  </rcc>
  <rcc rId="2102" sId="1">
    <oc r="A1318">
      <v>448</v>
    </oc>
    <nc r="A1318">
      <v>449</v>
    </nc>
  </rcc>
  <rcc rId="2103" sId="1">
    <oc r="A1319">
      <v>449</v>
    </oc>
    <nc r="A1319">
      <v>450</v>
    </nc>
  </rcc>
  <rcc rId="2104" sId="1">
    <oc r="A1320">
      <v>450</v>
    </oc>
    <nc r="A1320">
      <v>451</v>
    </nc>
  </rcc>
  <rcc rId="2105" sId="1">
    <oc r="A1321">
      <v>451</v>
    </oc>
    <nc r="A1321">
      <v>452</v>
    </nc>
  </rcc>
  <rcc rId="2106" sId="1">
    <oc r="A1322">
      <v>452</v>
    </oc>
    <nc r="A1322">
      <v>453</v>
    </nc>
  </rcc>
  <rcc rId="2107" sId="1">
    <oc r="A1323">
      <v>453</v>
    </oc>
    <nc r="A1323">
      <v>454</v>
    </nc>
  </rcc>
  <rcc rId="2108" sId="1">
    <oc r="A1324">
      <v>454</v>
    </oc>
    <nc r="A1324">
      <v>455</v>
    </nc>
  </rcc>
  <rcc rId="2109" sId="1">
    <oc r="A1325">
      <v>455</v>
    </oc>
    <nc r="A1325">
      <v>456</v>
    </nc>
  </rcc>
  <rcc rId="2110" sId="1">
    <oc r="A1326">
      <v>456</v>
    </oc>
    <nc r="A1326">
      <v>457</v>
    </nc>
  </rcc>
  <rcc rId="2111" sId="1">
    <oc r="A1327">
      <v>457</v>
    </oc>
    <nc r="A1327">
      <v>458</v>
    </nc>
  </rcc>
  <rcc rId="2112" sId="1">
    <oc r="A1328">
      <v>458</v>
    </oc>
    <nc r="A1328">
      <v>459</v>
    </nc>
  </rcc>
  <rcc rId="2113" sId="1">
    <oc r="A1329">
      <v>459</v>
    </oc>
    <nc r="A1329">
      <v>460</v>
    </nc>
  </rcc>
  <rcc rId="2114" sId="1">
    <oc r="A1330">
      <v>460</v>
    </oc>
    <nc r="A1330">
      <v>461</v>
    </nc>
  </rcc>
  <rcc rId="2115" sId="1">
    <oc r="A1331">
      <v>461</v>
    </oc>
    <nc r="A1331">
      <v>462</v>
    </nc>
  </rcc>
  <rcc rId="2116" sId="1">
    <oc r="A1334">
      <v>462</v>
    </oc>
    <nc r="A1334">
      <v>463</v>
    </nc>
  </rcc>
  <rcc rId="2117" sId="1">
    <oc r="A1335">
      <v>463</v>
    </oc>
    <nc r="A1335">
      <v>464</v>
    </nc>
  </rcc>
  <rcc rId="2118" sId="1">
    <oc r="A1336">
      <v>464</v>
    </oc>
    <nc r="A1336">
      <v>465</v>
    </nc>
  </rcc>
  <rcc rId="2119" sId="1">
    <oc r="A1337">
      <v>465</v>
    </oc>
    <nc r="A1337">
      <v>466</v>
    </nc>
  </rcc>
  <rcc rId="2120" sId="1">
    <oc r="A1338">
      <v>466</v>
    </oc>
    <nc r="A1338">
      <v>467</v>
    </nc>
  </rcc>
  <rcc rId="2121" sId="1">
    <oc r="A1339">
      <v>467</v>
    </oc>
    <nc r="A1339">
      <v>468</v>
    </nc>
  </rcc>
  <rcc rId="2122" sId="1">
    <oc r="A1340">
      <v>468</v>
    </oc>
    <nc r="A1340">
      <v>469</v>
    </nc>
  </rcc>
  <rcc rId="2123" sId="1">
    <oc r="A1341">
      <v>469</v>
    </oc>
    <nc r="A1341">
      <v>470</v>
    </nc>
  </rcc>
  <rcc rId="2124" sId="1">
    <oc r="A1342">
      <v>470</v>
    </oc>
    <nc r="A1342">
      <v>471</v>
    </nc>
  </rcc>
  <rcc rId="2125" sId="1">
    <oc r="A1343">
      <v>471</v>
    </oc>
    <nc r="A1343">
      <v>472</v>
    </nc>
  </rcc>
  <rcc rId="2126" sId="1">
    <oc r="A1344">
      <v>472</v>
    </oc>
    <nc r="A1344">
      <v>473</v>
    </nc>
  </rcc>
  <rcc rId="2127" sId="1">
    <oc r="A1345">
      <v>473</v>
    </oc>
    <nc r="A1345">
      <v>474</v>
    </nc>
  </rcc>
  <rcc rId="2128" sId="1">
    <oc r="A1346">
      <v>474</v>
    </oc>
    <nc r="A1346">
      <v>475</v>
    </nc>
  </rcc>
  <rcc rId="2129" sId="1">
    <oc r="A1347">
      <v>475</v>
    </oc>
    <nc r="A1347">
      <v>476</v>
    </nc>
  </rcc>
  <rcc rId="2130" sId="1">
    <oc r="A1348">
      <v>476</v>
    </oc>
    <nc r="A1348">
      <v>477</v>
    </nc>
  </rcc>
  <rcc rId="2131" sId="1">
    <oc r="A1349">
      <v>477</v>
    </oc>
    <nc r="A1349">
      <v>478</v>
    </nc>
  </rcc>
  <rcc rId="2132" sId="1">
    <oc r="A1350">
      <v>478</v>
    </oc>
    <nc r="A1350">
      <v>479</v>
    </nc>
  </rcc>
  <rcc rId="2133" sId="1">
    <oc r="A1351">
      <v>479</v>
    </oc>
    <nc r="A1351">
      <v>480</v>
    </nc>
  </rcc>
  <rcc rId="2134" sId="1">
    <oc r="A1352">
      <v>480</v>
    </oc>
    <nc r="A1352">
      <v>481</v>
    </nc>
  </rcc>
  <rcc rId="2135" sId="1">
    <oc r="A1355">
      <v>481</v>
    </oc>
    <nc r="A1355">
      <v>482</v>
    </nc>
  </rcc>
  <rcc rId="2136" sId="1">
    <oc r="A1356">
      <v>482</v>
    </oc>
    <nc r="A1356">
      <v>483</v>
    </nc>
  </rcc>
  <rcc rId="2137" sId="1">
    <oc r="A1357">
      <v>483</v>
    </oc>
    <nc r="A1357">
      <v>484</v>
    </nc>
  </rcc>
  <rcc rId="2138" sId="1">
    <oc r="A1358">
      <v>484</v>
    </oc>
    <nc r="A1358">
      <v>485</v>
    </nc>
  </rcc>
  <rcc rId="2139" sId="1">
    <oc r="A1359">
      <v>485</v>
    </oc>
    <nc r="A1359">
      <v>486</v>
    </nc>
  </rcc>
  <rcc rId="2140" sId="1">
    <oc r="A1360">
      <v>486</v>
    </oc>
    <nc r="A1360">
      <v>487</v>
    </nc>
  </rcc>
  <rcc rId="2141" sId="1">
    <oc r="A1361">
      <v>487</v>
    </oc>
    <nc r="A1361">
      <v>488</v>
    </nc>
  </rcc>
  <rcc rId="2142" sId="1">
    <oc r="A1362">
      <v>488</v>
    </oc>
    <nc r="A1362">
      <v>489</v>
    </nc>
  </rcc>
  <rcc rId="2143" sId="1">
    <oc r="A1363">
      <v>489</v>
    </oc>
    <nc r="A1363">
      <v>490</v>
    </nc>
  </rcc>
  <rcc rId="2144" sId="1">
    <oc r="A1364">
      <v>490</v>
    </oc>
    <nc r="A1364">
      <v>491</v>
    </nc>
  </rcc>
  <rcc rId="2145" sId="1">
    <oc r="A1365">
      <v>491</v>
    </oc>
    <nc r="A1365">
      <v>492</v>
    </nc>
  </rcc>
  <rcc rId="2146" sId="1">
    <oc r="A1366">
      <v>492</v>
    </oc>
    <nc r="A1366">
      <v>493</v>
    </nc>
  </rcc>
  <rcc rId="2147" sId="1">
    <oc r="A1367">
      <v>493</v>
    </oc>
    <nc r="A1367">
      <v>494</v>
    </nc>
  </rcc>
  <rcc rId="2148" sId="1">
    <oc r="A1368">
      <v>494</v>
    </oc>
    <nc r="A1368">
      <v>495</v>
    </nc>
  </rcc>
  <rcc rId="2149" sId="1">
    <oc r="A1369">
      <v>495</v>
    </oc>
    <nc r="A1369">
      <v>496</v>
    </nc>
  </rcc>
  <rcc rId="2150" sId="1">
    <oc r="A1370">
      <v>496</v>
    </oc>
    <nc r="A1370">
      <v>497</v>
    </nc>
  </rcc>
  <rcc rId="2151" sId="1">
    <oc r="A1371">
      <v>497</v>
    </oc>
    <nc r="A1371">
      <v>498</v>
    </nc>
  </rcc>
  <rcc rId="2152" sId="1">
    <oc r="A1372">
      <v>498</v>
    </oc>
    <nc r="A1372">
      <v>499</v>
    </nc>
  </rcc>
  <rcc rId="2153" sId="1">
    <oc r="A1373">
      <v>499</v>
    </oc>
    <nc r="A1373">
      <v>500</v>
    </nc>
  </rcc>
  <rcc rId="2154" sId="1">
    <oc r="A1374">
      <v>500</v>
    </oc>
    <nc r="A1374">
      <v>501</v>
    </nc>
  </rcc>
  <rcc rId="2155" sId="1">
    <oc r="A1375">
      <v>501</v>
    </oc>
    <nc r="A1375">
      <v>502</v>
    </nc>
  </rcc>
  <rcc rId="2156" sId="1">
    <oc r="A1376">
      <v>502</v>
    </oc>
    <nc r="A1376">
      <v>503</v>
    </nc>
  </rcc>
  <rcc rId="2157" sId="1">
    <oc r="A1377">
      <v>503</v>
    </oc>
    <nc r="A1377">
      <v>504</v>
    </nc>
  </rcc>
  <rcc rId="2158" sId="1">
    <oc r="A1378">
      <v>504</v>
    </oc>
    <nc r="A1378">
      <v>505</v>
    </nc>
  </rcc>
  <rcc rId="2159" sId="1">
    <oc r="A1379">
      <v>505</v>
    </oc>
    <nc r="A1379">
      <v>506</v>
    </nc>
  </rcc>
  <rcc rId="2160" sId="1">
    <oc r="A1380">
      <v>506</v>
    </oc>
    <nc r="A1380">
      <v>507</v>
    </nc>
  </rcc>
  <rcc rId="2161" sId="1">
    <oc r="A1381">
      <v>507</v>
    </oc>
    <nc r="A1381">
      <v>508</v>
    </nc>
  </rcc>
  <rcc rId="2162" sId="1">
    <oc r="A1382">
      <v>508</v>
    </oc>
    <nc r="A1382">
      <v>509</v>
    </nc>
  </rcc>
  <rcc rId="2163" sId="1">
    <oc r="A1383">
      <v>509</v>
    </oc>
    <nc r="A1383">
      <v>510</v>
    </nc>
  </rcc>
  <rcc rId="2164" sId="1">
    <oc r="A1384">
      <v>510</v>
    </oc>
    <nc r="A1384">
      <v>511</v>
    </nc>
  </rcc>
  <rcc rId="2165" sId="1">
    <oc r="A1385">
      <v>511</v>
    </oc>
    <nc r="A1385">
      <v>512</v>
    </nc>
  </rcc>
  <rcc rId="2166" sId="1">
    <oc r="A1386">
      <v>512</v>
    </oc>
    <nc r="A1386">
      <v>513</v>
    </nc>
  </rcc>
  <rcc rId="2167" sId="1">
    <oc r="A1387">
      <v>513</v>
    </oc>
    <nc r="A1387">
      <v>514</v>
    </nc>
  </rcc>
  <rcc rId="2168" sId="1">
    <oc r="A1388">
      <v>514</v>
    </oc>
    <nc r="A1388">
      <v>515</v>
    </nc>
  </rcc>
  <rcc rId="2169" sId="1">
    <oc r="A1389">
      <v>515</v>
    </oc>
    <nc r="A1389">
      <v>516</v>
    </nc>
  </rcc>
  <rcc rId="2170" sId="1">
    <oc r="A1390">
      <v>516</v>
    </oc>
    <nc r="A1390">
      <v>517</v>
    </nc>
  </rcc>
  <rcc rId="2171" sId="1">
    <oc r="A1391">
      <v>517</v>
    </oc>
    <nc r="A1391">
      <v>518</v>
    </nc>
  </rcc>
  <rcc rId="2172" sId="1">
    <oc r="A1392">
      <v>518</v>
    </oc>
    <nc r="A1392">
      <v>519</v>
    </nc>
  </rcc>
  <rcc rId="2173" sId="1">
    <oc r="A1393">
      <v>519</v>
    </oc>
    <nc r="A1393">
      <v>520</v>
    </nc>
  </rcc>
  <rcc rId="2174" sId="1">
    <oc r="A1394">
      <v>520</v>
    </oc>
    <nc r="A1394">
      <v>521</v>
    </nc>
  </rcc>
  <rcc rId="2175" sId="1">
    <oc r="A1395">
      <v>521</v>
    </oc>
    <nc r="A1395">
      <v>522</v>
    </nc>
  </rcc>
  <rcc rId="2176" sId="1">
    <oc r="A1396">
      <v>522</v>
    </oc>
    <nc r="A1396">
      <v>523</v>
    </nc>
  </rcc>
  <rcc rId="2177" sId="1">
    <oc r="A1397">
      <v>523</v>
    </oc>
    <nc r="A1397">
      <v>524</v>
    </nc>
  </rcc>
  <rcc rId="2178" sId="1">
    <oc r="A1398">
      <v>524</v>
    </oc>
    <nc r="A1398">
      <v>525</v>
    </nc>
  </rcc>
  <rcc rId="2179" sId="1">
    <oc r="A1399">
      <v>525</v>
    </oc>
    <nc r="A1399">
      <v>526</v>
    </nc>
  </rcc>
  <rcc rId="2180" sId="1">
    <oc r="A1400">
      <v>526</v>
    </oc>
    <nc r="A1400">
      <v>527</v>
    </nc>
  </rcc>
  <rcc rId="2181" sId="1">
    <oc r="A1401">
      <v>527</v>
    </oc>
    <nc r="A1401">
      <v>528</v>
    </nc>
  </rcc>
  <rcc rId="2182" sId="1">
    <oc r="A1402">
      <v>528</v>
    </oc>
    <nc r="A1402">
      <v>529</v>
    </nc>
  </rcc>
  <rcc rId="2183" sId="1">
    <oc r="A1403">
      <v>529</v>
    </oc>
    <nc r="A1403">
      <v>530</v>
    </nc>
  </rcc>
  <rcc rId="2184" sId="1">
    <oc r="A1404">
      <v>530</v>
    </oc>
    <nc r="A1404">
      <v>531</v>
    </nc>
  </rcc>
  <rcc rId="2185" sId="1">
    <oc r="A1405">
      <v>531</v>
    </oc>
    <nc r="A1405">
      <v>532</v>
    </nc>
  </rcc>
  <rcc rId="2186" sId="1">
    <oc r="A1406">
      <v>532</v>
    </oc>
    <nc r="A1406">
      <v>533</v>
    </nc>
  </rcc>
  <rcc rId="2187" sId="1">
    <oc r="A1407">
      <v>533</v>
    </oc>
    <nc r="A1407">
      <v>534</v>
    </nc>
  </rcc>
  <rcc rId="2188" sId="1">
    <oc r="A1408">
      <v>534</v>
    </oc>
    <nc r="A1408">
      <v>535</v>
    </nc>
  </rcc>
  <rcc rId="2189" sId="1">
    <oc r="A1409">
      <v>535</v>
    </oc>
    <nc r="A1409">
      <v>536</v>
    </nc>
  </rcc>
  <rcc rId="2190" sId="1">
    <oc r="A1410">
      <v>536</v>
    </oc>
    <nc r="A1410">
      <v>537</v>
    </nc>
  </rcc>
  <rcc rId="2191" sId="1">
    <oc r="A1411">
      <v>537</v>
    </oc>
    <nc r="A1411">
      <v>538</v>
    </nc>
  </rcc>
  <rcc rId="2192" sId="1">
    <oc r="A1414">
      <v>538</v>
    </oc>
    <nc r="A1414">
      <v>539</v>
    </nc>
  </rcc>
  <rcc rId="2193" sId="1">
    <oc r="A1415">
      <v>539</v>
    </oc>
    <nc r="A1415">
      <v>540</v>
    </nc>
  </rcc>
  <rcc rId="2194" sId="1">
    <oc r="A1416">
      <v>540</v>
    </oc>
    <nc r="A1416">
      <v>541</v>
    </nc>
  </rcc>
  <rcc rId="2195" sId="1">
    <oc r="A1417">
      <v>541</v>
    </oc>
    <nc r="A1417">
      <v>542</v>
    </nc>
  </rcc>
  <rcc rId="2196" sId="1">
    <oc r="A1418">
      <v>542</v>
    </oc>
    <nc r="A1418">
      <v>543</v>
    </nc>
  </rcc>
  <rcc rId="2197" sId="1">
    <oc r="A1419">
      <v>543</v>
    </oc>
    <nc r="A1419">
      <v>544</v>
    </nc>
  </rcc>
  <rcc rId="2198" sId="1">
    <oc r="A1420">
      <v>544</v>
    </oc>
    <nc r="A1420">
      <v>545</v>
    </nc>
  </rcc>
  <rcc rId="2199" sId="1">
    <oc r="A1421">
      <v>545</v>
    </oc>
    <nc r="A1421">
      <v>546</v>
    </nc>
  </rcc>
  <rcc rId="2200" sId="1">
    <oc r="A1422">
      <v>546</v>
    </oc>
    <nc r="A1422">
      <v>547</v>
    </nc>
  </rcc>
  <rcc rId="2201" sId="1">
    <oc r="A1423">
      <v>547</v>
    </oc>
    <nc r="A1423">
      <v>548</v>
    </nc>
  </rcc>
  <rcc rId="2202" sId="1">
    <oc r="A1426">
      <v>548</v>
    </oc>
    <nc r="A1426">
      <v>549</v>
    </nc>
  </rcc>
  <rcc rId="2203" sId="1">
    <oc r="A1427">
      <v>549</v>
    </oc>
    <nc r="A1427">
      <v>550</v>
    </nc>
  </rcc>
  <rcc rId="2204" sId="1">
    <oc r="A1428">
      <v>550</v>
    </oc>
    <nc r="A1428">
      <v>551</v>
    </nc>
  </rcc>
  <rcc rId="2205" sId="1">
    <oc r="A1429">
      <v>551</v>
    </oc>
    <nc r="A1429">
      <v>552</v>
    </nc>
  </rcc>
  <rcc rId="2206" sId="1">
    <oc r="A1430">
      <v>552</v>
    </oc>
    <nc r="A1430">
      <v>553</v>
    </nc>
  </rcc>
  <rcc rId="2207" sId="1">
    <oc r="A1431">
      <v>553</v>
    </oc>
    <nc r="A1431">
      <v>554</v>
    </nc>
  </rcc>
  <rcc rId="2208" sId="1">
    <oc r="A1432">
      <v>554</v>
    </oc>
    <nc r="A1432">
      <v>555</v>
    </nc>
  </rcc>
  <rcc rId="2209" sId="1">
    <oc r="A1433">
      <v>555</v>
    </oc>
    <nc r="A1433">
      <v>556</v>
    </nc>
  </rcc>
  <rcc rId="2210" sId="1">
    <oc r="A1434">
      <v>556</v>
    </oc>
    <nc r="A1434">
      <v>557</v>
    </nc>
  </rcc>
  <rcc rId="2211" sId="1">
    <oc r="A1435">
      <v>557</v>
    </oc>
    <nc r="A1435">
      <v>558</v>
    </nc>
  </rcc>
  <rcc rId="2212" sId="1">
    <oc r="A1436">
      <v>558</v>
    </oc>
    <nc r="A1436">
      <v>559</v>
    </nc>
  </rcc>
  <rcc rId="2213" sId="1">
    <oc r="A1437">
      <v>559</v>
    </oc>
    <nc r="A1437">
      <v>560</v>
    </nc>
  </rcc>
  <rcc rId="2214" sId="1">
    <oc r="A1438">
      <v>560</v>
    </oc>
    <nc r="A1438">
      <v>561</v>
    </nc>
  </rcc>
  <rcc rId="2215" sId="1">
    <oc r="A1439">
      <v>561</v>
    </oc>
    <nc r="A1439">
      <v>562</v>
    </nc>
  </rcc>
  <rcc rId="2216" sId="1">
    <oc r="A1440">
      <v>562</v>
    </oc>
    <nc r="A1440">
      <v>563</v>
    </nc>
  </rcc>
  <rcc rId="2217" sId="1">
    <oc r="A1441">
      <v>563</v>
    </oc>
    <nc r="A1441">
      <v>564</v>
    </nc>
  </rcc>
  <rcc rId="2218" sId="1">
    <oc r="A1442">
      <v>564</v>
    </oc>
    <nc r="A1442">
      <v>565</v>
    </nc>
  </rcc>
  <rcc rId="2219" sId="1">
    <oc r="A1443">
      <v>565</v>
    </oc>
    <nc r="A1443">
      <v>566</v>
    </nc>
  </rcc>
  <rcc rId="2220" sId="1">
    <oc r="A1444">
      <v>566</v>
    </oc>
    <nc r="A1444">
      <v>567</v>
    </nc>
  </rcc>
  <rcc rId="2221" sId="1">
    <oc r="A1445">
      <v>567</v>
    </oc>
    <nc r="A1445">
      <v>568</v>
    </nc>
  </rcc>
  <rcc rId="2222" sId="1">
    <oc r="A1446">
      <v>568</v>
    </oc>
    <nc r="A1446">
      <v>569</v>
    </nc>
  </rcc>
  <rcc rId="2223" sId="1">
    <oc r="A1447">
      <v>569</v>
    </oc>
    <nc r="A1447">
      <v>570</v>
    </nc>
  </rcc>
  <rcc rId="2224" sId="1">
    <oc r="A1448">
      <v>570</v>
    </oc>
    <nc r="A1448">
      <v>571</v>
    </nc>
  </rcc>
  <rcc rId="2225" sId="1">
    <oc r="A1449">
      <v>571</v>
    </oc>
    <nc r="A1449">
      <v>572</v>
    </nc>
  </rcc>
  <rcc rId="2226" sId="1">
    <oc r="A1450">
      <v>572</v>
    </oc>
    <nc r="A1450">
      <v>573</v>
    </nc>
  </rcc>
  <rcc rId="2227" sId="1">
    <oc r="A1451">
      <v>573</v>
    </oc>
    <nc r="A1451">
      <v>574</v>
    </nc>
  </rcc>
  <rcc rId="2228" sId="1">
    <oc r="A1452">
      <v>574</v>
    </oc>
    <nc r="A1452">
      <v>575</v>
    </nc>
  </rcc>
  <rcc rId="2229" sId="1">
    <oc r="A1453">
      <v>575</v>
    </oc>
    <nc r="A1453">
      <v>576</v>
    </nc>
  </rcc>
  <rcc rId="2230" sId="1">
    <oc r="A1454">
      <v>576</v>
    </oc>
    <nc r="A1454">
      <v>577</v>
    </nc>
  </rcc>
  <rcc rId="2231" sId="1">
    <oc r="A1455">
      <v>577</v>
    </oc>
    <nc r="A1455">
      <v>578</v>
    </nc>
  </rcc>
  <rcc rId="2232" sId="1">
    <oc r="A1456">
      <v>578</v>
    </oc>
    <nc r="A1456">
      <v>579</v>
    </nc>
  </rcc>
  <rcc rId="2233" sId="1">
    <oc r="A1457">
      <v>579</v>
    </oc>
    <nc r="A1457">
      <v>580</v>
    </nc>
  </rcc>
  <rcc rId="2234" sId="1">
    <oc r="A1458">
      <v>580</v>
    </oc>
    <nc r="A1458">
      <v>581</v>
    </nc>
  </rcc>
  <rcc rId="2235" sId="1">
    <oc r="A1459">
      <v>581</v>
    </oc>
    <nc r="A1459">
      <v>582</v>
    </nc>
  </rcc>
  <rcc rId="2236" sId="1">
    <oc r="A1460">
      <v>582</v>
    </oc>
    <nc r="A1460">
      <v>583</v>
    </nc>
  </rcc>
  <rcc rId="2237" sId="1">
    <oc r="A1461">
      <v>583</v>
    </oc>
    <nc r="A1461">
      <v>584</v>
    </nc>
  </rcc>
  <rcc rId="2238" sId="1">
    <oc r="A1462">
      <v>584</v>
    </oc>
    <nc r="A1462">
      <v>585</v>
    </nc>
  </rcc>
  <rcc rId="2239" sId="1">
    <oc r="A1463">
      <v>585</v>
    </oc>
    <nc r="A1463">
      <v>586</v>
    </nc>
  </rcc>
  <rcc rId="2240" sId="1">
    <oc r="A1464">
      <v>586</v>
    </oc>
    <nc r="A1464">
      <v>587</v>
    </nc>
  </rcc>
  <rcc rId="2241" sId="1">
    <oc r="A1465">
      <v>587</v>
    </oc>
    <nc r="A1465">
      <v>588</v>
    </nc>
  </rcc>
  <rcc rId="2242" sId="1">
    <oc r="A1466">
      <v>588</v>
    </oc>
    <nc r="A1466">
      <v>589</v>
    </nc>
  </rcc>
  <rcc rId="2243" sId="1">
    <oc r="A1467">
      <v>589</v>
    </oc>
    <nc r="A1467">
      <v>590</v>
    </nc>
  </rcc>
  <rcc rId="2244" sId="1">
    <oc r="A1468">
      <v>590</v>
    </oc>
    <nc r="A1468">
      <v>591</v>
    </nc>
  </rcc>
  <rcc rId="2245" sId="1">
    <oc r="A1469">
      <v>591</v>
    </oc>
    <nc r="A1469">
      <v>592</v>
    </nc>
  </rcc>
  <rcc rId="2246" sId="1">
    <oc r="A1470">
      <v>592</v>
    </oc>
    <nc r="A1470">
      <v>593</v>
    </nc>
  </rcc>
  <rcc rId="2247" sId="1">
    <oc r="A1471">
      <v>593</v>
    </oc>
    <nc r="A1471">
      <v>594</v>
    </nc>
  </rcc>
  <rcc rId="2248" sId="1">
    <oc r="A1472">
      <v>594</v>
    </oc>
    <nc r="A1472">
      <v>595</v>
    </nc>
  </rcc>
  <rcc rId="2249" sId="1">
    <oc r="A1473">
      <v>595</v>
    </oc>
    <nc r="A1473">
      <v>596</v>
    </nc>
  </rcc>
  <rcc rId="2250" sId="1">
    <oc r="A1474">
      <v>596</v>
    </oc>
    <nc r="A1474">
      <v>597</v>
    </nc>
  </rcc>
  <rcc rId="2251" sId="1">
    <oc r="A1475">
      <v>597</v>
    </oc>
    <nc r="A1475">
      <v>598</v>
    </nc>
  </rcc>
  <rcc rId="2252" sId="1">
    <oc r="A1476">
      <v>598</v>
    </oc>
    <nc r="A1476">
      <v>599</v>
    </nc>
  </rcc>
  <rcc rId="2253" sId="1">
    <oc r="A1477">
      <v>599</v>
    </oc>
    <nc r="A1477">
      <v>600</v>
    </nc>
  </rcc>
  <rcc rId="2254" sId="1">
    <oc r="A1478">
      <v>600</v>
    </oc>
    <nc r="A1478">
      <v>601</v>
    </nc>
  </rcc>
  <rcc rId="2255" sId="1">
    <oc r="A1479">
      <v>601</v>
    </oc>
    <nc r="A1479">
      <v>602</v>
    </nc>
  </rcc>
  <rcc rId="2256" sId="1">
    <oc r="A1480">
      <v>602</v>
    </oc>
    <nc r="A1480">
      <v>603</v>
    </nc>
  </rcc>
  <rcc rId="2257" sId="1">
    <oc r="A1481">
      <v>603</v>
    </oc>
    <nc r="A1481">
      <v>604</v>
    </nc>
  </rcc>
  <rcc rId="2258" sId="1">
    <oc r="A1482">
      <v>604</v>
    </oc>
    <nc r="A1482">
      <v>605</v>
    </nc>
  </rcc>
  <rcc rId="2259" sId="1">
    <oc r="A1483">
      <v>605</v>
    </oc>
    <nc r="A1483">
      <v>606</v>
    </nc>
  </rcc>
  <rcc rId="2260" sId="1">
    <oc r="A1484">
      <v>606</v>
    </oc>
    <nc r="A1484">
      <v>607</v>
    </nc>
  </rcc>
  <rcc rId="2261" sId="1">
    <oc r="A1485">
      <v>607</v>
    </oc>
    <nc r="A1485">
      <v>608</v>
    </nc>
  </rcc>
  <rcc rId="2262" sId="1">
    <oc r="A1486">
      <v>608</v>
    </oc>
    <nc r="A1486">
      <v>609</v>
    </nc>
  </rcc>
  <rcc rId="2263" sId="1">
    <oc r="A1487">
      <v>609</v>
    </oc>
    <nc r="A1487">
      <v>610</v>
    </nc>
  </rcc>
  <rcc rId="2264" sId="1">
    <oc r="A1488">
      <v>610</v>
    </oc>
    <nc r="A1488">
      <v>611</v>
    </nc>
  </rcc>
  <rcc rId="2265" sId="1">
    <oc r="A1489">
      <v>611</v>
    </oc>
    <nc r="A1489">
      <v>612</v>
    </nc>
  </rcc>
  <rcc rId="2266" sId="1">
    <oc r="A1490">
      <v>612</v>
    </oc>
    <nc r="A1490">
      <v>613</v>
    </nc>
  </rcc>
  <rcc rId="2267" sId="1">
    <oc r="A1491">
      <v>613</v>
    </oc>
    <nc r="A1491">
      <v>614</v>
    </nc>
  </rcc>
  <rcc rId="2268" sId="1">
    <oc r="A1492">
      <v>614</v>
    </oc>
    <nc r="A1492">
      <v>615</v>
    </nc>
  </rcc>
  <rcc rId="2269" sId="1">
    <oc r="A1493">
      <v>615</v>
    </oc>
    <nc r="A1493">
      <v>616</v>
    </nc>
  </rcc>
  <rcc rId="2270" sId="1">
    <oc r="A1494">
      <v>616</v>
    </oc>
    <nc r="A1494">
      <v>617</v>
    </nc>
  </rcc>
  <rcc rId="2271" sId="1">
    <oc r="A1495">
      <v>617</v>
    </oc>
    <nc r="A1495">
      <v>618</v>
    </nc>
  </rcc>
  <rcc rId="2272" sId="1">
    <oc r="A1496">
      <v>618</v>
    </oc>
    <nc r="A1496">
      <v>619</v>
    </nc>
  </rcc>
  <rcc rId="2273" sId="1">
    <oc r="A1497">
      <v>619</v>
    </oc>
    <nc r="A1497">
      <v>620</v>
    </nc>
  </rcc>
  <rcc rId="2274" sId="1">
    <oc r="A1498">
      <v>620</v>
    </oc>
    <nc r="A1498">
      <v>621</v>
    </nc>
  </rcc>
  <rcc rId="2275" sId="1">
    <oc r="A1499">
      <v>621</v>
    </oc>
    <nc r="A1499">
      <v>622</v>
    </nc>
  </rcc>
  <rcc rId="2276" sId="1">
    <oc r="A1500">
      <v>622</v>
    </oc>
    <nc r="A1500">
      <v>623</v>
    </nc>
  </rcc>
  <rcc rId="2277" sId="1">
    <oc r="A1501">
      <v>623</v>
    </oc>
    <nc r="A1501">
      <v>624</v>
    </nc>
  </rcc>
  <rcc rId="2278" sId="1">
    <oc r="A1502">
      <v>624</v>
    </oc>
    <nc r="A1502">
      <v>625</v>
    </nc>
  </rcc>
  <rcc rId="2279" sId="1">
    <oc r="A1505">
      <v>625</v>
    </oc>
    <nc r="A1505">
      <v>626</v>
    </nc>
  </rcc>
  <rcc rId="2280" sId="1">
    <oc r="A1506">
      <v>626</v>
    </oc>
    <nc r="A1506">
      <v>627</v>
    </nc>
  </rcc>
  <rcc rId="2281" sId="1">
    <oc r="A1507">
      <v>627</v>
    </oc>
    <nc r="A1507">
      <v>628</v>
    </nc>
  </rcc>
  <rcc rId="2282" sId="1">
    <oc r="A1508">
      <v>628</v>
    </oc>
    <nc r="A1508">
      <v>629</v>
    </nc>
  </rcc>
  <rcc rId="2283" sId="1">
    <oc r="A1509">
      <v>629</v>
    </oc>
    <nc r="A1509">
      <v>630</v>
    </nc>
  </rcc>
  <rcc rId="2284" sId="1">
    <oc r="A1510">
      <v>630</v>
    </oc>
    <nc r="A1510">
      <v>631</v>
    </nc>
  </rcc>
  <rcc rId="2285" sId="1">
    <oc r="A1511">
      <v>631</v>
    </oc>
    <nc r="A1511">
      <v>632</v>
    </nc>
  </rcc>
  <rcc rId="2286" sId="1">
    <oc r="A1512">
      <v>632</v>
    </oc>
    <nc r="A1512">
      <v>633</v>
    </nc>
  </rcc>
  <rcc rId="2287" sId="1">
    <oc r="A1513">
      <v>633</v>
    </oc>
    <nc r="A1513">
      <v>634</v>
    </nc>
  </rcc>
  <rcc rId="2288" sId="1">
    <oc r="A1514">
      <v>634</v>
    </oc>
    <nc r="A1514">
      <v>635</v>
    </nc>
  </rcc>
  <rcc rId="2289" sId="1">
    <oc r="A1515">
      <v>635</v>
    </oc>
    <nc r="A1515">
      <v>636</v>
    </nc>
  </rcc>
  <rcc rId="2290" sId="1">
    <oc r="A1516">
      <v>636</v>
    </oc>
    <nc r="A1516">
      <v>637</v>
    </nc>
  </rcc>
  <rcc rId="2291" sId="1">
    <oc r="A1517">
      <v>637</v>
    </oc>
    <nc r="A1517">
      <v>638</v>
    </nc>
  </rcc>
  <rcc rId="2292" sId="1">
    <oc r="A1518">
      <v>638</v>
    </oc>
    <nc r="A1518">
      <v>639</v>
    </nc>
  </rcc>
  <rcc rId="2293" sId="1">
    <oc r="A1519">
      <v>639</v>
    </oc>
    <nc r="A1519">
      <v>640</v>
    </nc>
  </rcc>
  <rcc rId="2294" sId="1">
    <oc r="A1520">
      <v>640</v>
    </oc>
    <nc r="A1520">
      <v>641</v>
    </nc>
  </rcc>
  <rcc rId="2295" sId="1">
    <oc r="A1521">
      <v>641</v>
    </oc>
    <nc r="A1521">
      <v>642</v>
    </nc>
  </rcc>
  <rcc rId="2296" sId="1">
    <oc r="A1522">
      <v>642</v>
    </oc>
    <nc r="A1522">
      <v>643</v>
    </nc>
  </rcc>
  <rcc rId="2297" sId="1">
    <oc r="A1523">
      <v>643</v>
    </oc>
    <nc r="A1523">
      <v>644</v>
    </nc>
  </rcc>
  <rcc rId="2298" sId="1">
    <oc r="A1524">
      <v>644</v>
    </oc>
    <nc r="A1524">
      <v>645</v>
    </nc>
  </rcc>
  <rcc rId="2299" sId="1">
    <oc r="A1525">
      <v>645</v>
    </oc>
    <nc r="A1525">
      <v>646</v>
    </nc>
  </rcc>
  <rcc rId="2300" sId="1">
    <oc r="A1526">
      <v>646</v>
    </oc>
    <nc r="A1526">
      <v>647</v>
    </nc>
  </rcc>
  <rcc rId="2301" sId="2">
    <oc r="C160">
      <v>2020</v>
    </oc>
    <nc r="C160">
      <v>2021</v>
    </nc>
  </rcc>
  <rcv guid="{A299C84D-C097-439E-954D-685D90CA46C9}" action="delete"/>
  <rdn rId="0" localSheetId="1" customView="1" name="Z_A299C84D_C097_439E_954D_685D90CA46C9_.wvu.FilterData" hidden="1" oldHidden="1">
    <formula>'2020-2022'!$A$7:$S$2057</formula>
    <oldFormula>'2020-2022'!$A$7:$S$2057</oldFormula>
  </rdn>
  <rdn rId="0" localSheetId="2" customView="1" name="Z_A299C84D_C097_439E_954D_685D90CA46C9_.wvu.FilterData" hidden="1" oldHidden="1">
    <formula>Примечания!$A$2:$G$202</formula>
    <oldFormula>Примечания!$A$2:$G$186</oldFormula>
  </rdn>
  <rcv guid="{A299C84D-C097-439E-954D-685D90CA46C9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4" sId="1">
    <oc r="R984">
      <v>14577096.93</v>
    </oc>
    <nc r="R984">
      <f>14577096.93+1134155.79</f>
    </nc>
  </rcc>
  <rcc rId="2305" sId="1" numFmtId="4">
    <oc r="R984">
      <f>14577096.93+1134155.79</f>
    </oc>
    <nc r="R984">
      <v>15711252.719999999</v>
    </nc>
  </rcc>
  <rfmt sheetId="1" sqref="R984">
    <dxf>
      <fill>
        <patternFill patternType="solid">
          <bgColor rgb="FFFFC000"/>
        </patternFill>
      </fill>
    </dxf>
  </rfmt>
  <rfmt sheetId="1" sqref="O984">
    <dxf>
      <fill>
        <patternFill patternType="solid">
          <bgColor rgb="FFFFC000"/>
        </patternFill>
      </fill>
    </dxf>
  </rfmt>
  <rcc rId="2306" sId="1" numFmtId="4">
    <oc r="O984">
      <v>9724158.3599999994</v>
    </oc>
    <nc r="O984">
      <v>9797158.3599999994</v>
    </nc>
  </rcc>
  <rcc rId="2307" sId="1" numFmtId="4">
    <oc r="D984">
      <f>ROUND((F984+G984+H984+I984+J984+K984+M984+O984+P984+Q984+R984+S984)*0.0214,2)</f>
    </oc>
    <nc r="D984">
      <v>573064.19999999995</v>
    </nc>
  </rcc>
  <rfmt sheetId="1" sqref="D984">
    <dxf>
      <fill>
        <patternFill patternType="solid">
          <bgColor rgb="FFFFC000"/>
        </patternFill>
      </fill>
    </dxf>
  </rfmt>
  <rcc rId="2308" sId="1">
    <nc r="T984" t="inlineStr">
      <is>
        <t>Для ровных 30 млн. по ГП чуть поправила суммы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V1048576">
    <dxf>
      <fill>
        <patternFill patternType="none">
          <bgColor auto="1"/>
        </patternFill>
      </fill>
    </dxf>
  </rfmt>
  <rrc rId="2309" sId="1" ref="T1:T1048576" action="deleteCol">
    <rfmt sheetId="1" xfDxf="1" sqref="T1:T1048576" start="0" length="0">
      <dxf>
        <font>
          <color auto="1"/>
        </font>
      </dxf>
    </rfmt>
    <rcc rId="0" sId="1">
      <nc r="T61" t="inlineStr">
        <is>
          <t>доп.работы</t>
        </is>
      </nc>
    </rcc>
    <rcc rId="0" sId="1">
      <nc r="T62" t="inlineStr">
        <is>
          <t>доп.работы</t>
        </is>
      </nc>
    </rcc>
    <rcc rId="0" sId="1">
      <nc r="T494" t="inlineStr">
        <is>
          <t>спецсчет</t>
        </is>
      </nc>
    </rcc>
    <rcc rId="0" sId="1">
      <nc r="T559" t="inlineStr">
        <is>
          <t>спецсчет</t>
        </is>
      </nc>
    </rcc>
    <rcc rId="0" sId="1">
      <nc r="T941" t="inlineStr">
        <is>
          <t>Стояла стоимость УТФ как без ут. 9032657,346</t>
        </is>
      </nc>
    </rcc>
    <rcc rId="0" sId="1">
      <nc r="T984" t="inlineStr">
        <is>
          <t>Для ровных 30 млн. по ГП чуть поправила суммы</t>
        </is>
      </nc>
    </rcc>
    <rcc rId="0" sId="1">
      <nc r="T1423" t="inlineStr">
        <is>
          <t>ГВС на более поздний по решению комиссии</t>
        </is>
      </nc>
    </rcc>
    <rcc rId="0" sId="1">
      <nc r="T1443" t="inlineStr">
        <is>
          <t>существующие сети ГВС не фунционируют</t>
        </is>
      </nc>
    </rcc>
    <rcc rId="0" sId="1">
      <nc r="T1457" t="inlineStr">
        <is>
          <t>существующие сети ГВС не функционируют</t>
        </is>
      </nc>
    </rcc>
    <rcc rId="0" sId="1">
      <nc r="T1471" t="inlineStr">
        <is>
          <t>ГВС в доме отсутствует</t>
        </is>
      </nc>
    </rcc>
    <rcc rId="0" sId="1">
      <nc r="T1542" t="inlineStr">
        <is>
          <t>ХВС, ВО исключено по решению Комиссии</t>
        </is>
      </nc>
    </rcc>
    <rcc rId="0" sId="1">
      <nc r="T1633" t="inlineStr">
        <is>
          <t>Заменили ТС выше 0,00, подвал и фасад на ФАСАД С УТЕПЛЕНИЕМ. ТС выполнять только ниже 0,00</t>
        </is>
      </nc>
    </rcc>
    <rcc rId="0" sId="1">
      <nc r="T1691" t="inlineStr">
        <is>
          <t>Подвал на ВО (реш ОСС+Комиссии)</t>
        </is>
      </nc>
    </rcc>
    <rcc rId="0" sId="1">
      <nc r="T1717" t="inlineStr">
        <is>
          <t>Ранее не были искл. ТС выше 0, ГВС выше 0, ХВС и подвал. ТС, ГВС искл по решению Комиссии от 09.09.2020</t>
        </is>
      </nc>
    </rcc>
    <rcc rId="0" sId="1">
      <nc r="T1740" t="inlineStr">
        <is>
          <t>по решению суда отменили</t>
        </is>
      </nc>
    </rcc>
    <rcc rId="0" sId="1">
      <nc r="T1758" t="inlineStr">
        <is>
          <t>искл. ВО (протокол Комиссии) Вх 13374 от 17.07.2020</t>
        </is>
      </nc>
    </rcc>
    <rcc rId="0" sId="1">
      <nc r="T1886" t="inlineStr">
        <is>
          <t>прислали энергопаспорт на торцы</t>
        </is>
      </nc>
    </rcc>
  </rrc>
  <rrc rId="2310" sId="1" ref="T1:T1048576" action="deleteCol">
    <rfmt sheetId="1" xfDxf="1" sqref="T1:T1048576" start="0" length="0">
      <dxf>
        <font>
          <color auto="1"/>
        </font>
      </dxf>
    </rfmt>
  </rrc>
  <rrc rId="2311" sId="1" ref="T1:T1048576" action="deleteCol">
    <rfmt sheetId="1" xfDxf="1" sqref="T1:T1048576" start="0" length="0">
      <dxf>
        <font>
          <color auto="1"/>
        </font>
      </dxf>
    </rfmt>
  </rrc>
  <rrc rId="2312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3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4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5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6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7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8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9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0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1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2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3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4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5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6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cv guid="{95B45164-2B22-4B3E-9BF2-B5657F4E1DD7}" action="delete"/>
  <rdn rId="0" localSheetId="1" customView="1" name="Z_95B45164_2B22_4B3E_9BF2_B5657F4E1DD7_.wvu.FilterData" hidden="1" oldHidden="1">
    <formula>'2020-2022'!$A$7:$S$2057</formula>
    <oldFormula>'2020-2022'!$A$7:$S$2057</oldFormula>
  </rdn>
  <rdn rId="0" localSheetId="2" customView="1" name="Z_95B45164_2B22_4B3E_9BF2_B5657F4E1DD7_.wvu.FilterData" hidden="1" oldHidden="1">
    <formula>Примечания!$A$2:$G$202</formula>
    <oldFormula>Примечания!$A$2:$G$112</oldFormula>
  </rdn>
  <rcv guid="{95B45164-2B22-4B3E-9BF2-B5657F4E1DD7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5B45164-2B22-4B3E-9BF2-B5657F4E1DD7}" action="delete"/>
  <rdn rId="0" localSheetId="1" customView="1" name="Z_95B45164_2B22_4B3E_9BF2_B5657F4E1DD7_.wvu.FilterData" hidden="1" oldHidden="1">
    <formula>'2020-2022'!$A$7:$S$2057</formula>
    <oldFormula>'2020-2022'!$A$7:$S$2057</oldFormula>
  </rdn>
  <rdn rId="0" localSheetId="2" customView="1" name="Z_95B45164_2B22_4B3E_9BF2_B5657F4E1DD7_.wvu.FilterData" hidden="1" oldHidden="1">
    <formula>Примечания!$A$2:$G$202</formula>
    <oldFormula>Примечания!$A$2:$G$202</oldFormula>
  </rdn>
  <rcv guid="{95B45164-2B22-4B3E-9BF2-B5657F4E1DD7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1" sId="1" numFmtId="4">
    <nc r="H1613">
      <v>6102973.2000000002</v>
    </nc>
  </rcc>
  <rcc rId="2332" sId="1" numFmtId="4">
    <nc r="I1613">
      <v>2393679.3199999998</v>
    </nc>
  </rcc>
  <rcc rId="2333" sId="1" numFmtId="4">
    <nc r="J1613">
      <v>3488594.32</v>
    </nc>
  </rcc>
  <rcc rId="2334" sId="1" numFmtId="4">
    <oc r="Q1613">
      <v>11741416.369999999</v>
    </oc>
    <nc r="Q1613"/>
  </rcc>
  <rfmt sheetId="1" sqref="Q1613 H1613:J1613">
    <dxf>
      <fill>
        <patternFill patternType="solid">
          <bgColor rgb="FFFFFF00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'2020-2022'!$A$7:$S$2057</formula>
    <oldFormula>'2020-2022'!$A$7:$S$2057</oldFormula>
  </rdn>
  <rdn rId="0" localSheetId="2" customView="1" name="Z_A299C84D_C097_439E_954D_685D90CA46C9_.wvu.FilterData" hidden="1" oldHidden="1">
    <formula>Примечания!$A$2:$G$202</formula>
    <oldFormula>Примечания!$A$2:$G$202</oldFormula>
  </rdn>
  <rcv guid="{A299C84D-C097-439E-954D-685D90CA46C9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7" sId="1">
    <oc r="A3" t="inlineStr">
      <is>
        <t>№ п\п</t>
      </is>
    </oc>
    <nc r="A3" t="inlineStr">
      <is>
        <t>ГОД</t>
      </is>
    </nc>
  </rcc>
  <rcv guid="{A299C84D-C097-439E-954D-685D90CA46C9}" action="delete"/>
  <rdn rId="0" localSheetId="1" customView="1" name="Z_A299C84D_C097_439E_954D_685D90CA46C9_.wvu.FilterData" hidden="1" oldHidden="1">
    <formula>'2020-2022'!$A$7:$S$2057</formula>
    <oldFormula>'2020-2022'!$A$7:$S$2057</oldFormula>
  </rdn>
  <rdn rId="0" localSheetId="2" customView="1" name="Z_A299C84D_C097_439E_954D_685D90CA46C9_.wvu.FilterData" hidden="1" oldHidden="1">
    <formula>Примечания!$A$2:$G$202</formula>
    <oldFormula>Примечания!$A$2:$G$202</oldFormula>
  </rdn>
  <rcv guid="{A299C84D-C097-439E-954D-685D90CA46C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64" sId="1" ref="A938:XFD938" action="insertRow"/>
  <rcc rId="2365" sId="1">
    <nc r="B938" t="inlineStr">
      <is>
        <t>мкр. 16А, д. 87</t>
      </is>
    </nc>
  </rcc>
  <rfmt sheetId="1" sqref="A938:XFD938">
    <dxf>
      <fill>
        <patternFill>
          <bgColor rgb="FFFFFF00"/>
        </patternFill>
      </fill>
    </dxf>
  </rfmt>
  <rcc rId="2366" sId="1" odxf="1" dxf="1">
    <nc r="C938">
      <f>ROUND(SUM(D938+E938+F938+G938+H938+I938+J938+K938+M938+O938+P938+Q938+R938+S938),2)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7" sId="1" odxf="1" dxf="1">
    <nc r="D938">
      <f>ROUND((F938+G938+H938+I938+J938+K938+M938+O938+P938+Q938+R938+S938)*0.0214,2)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938:XFD938">
    <dxf>
      <fill>
        <patternFill>
          <bgColor rgb="FFFFFF00"/>
        </patternFill>
      </fill>
    </dxf>
  </rfmt>
  <rcc rId="2368" sId="1" odxf="1" dxf="1">
    <nc r="N938" t="inlineStr">
      <is>
        <t>плоская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N938">
    <dxf>
      <fill>
        <patternFill patternType="solid">
          <bgColor rgb="FFFFFF00"/>
        </patternFill>
      </fill>
    </dxf>
  </rfmt>
  <rcc rId="2369" sId="1" numFmtId="4">
    <nc r="O938">
      <v>35436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0" sId="1">
    <nc r="T1613" t="inlineStr">
      <is>
        <t>Заменили фасад на сети ниже 0,00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1" sId="1" numFmtId="4">
    <oc r="F1165">
      <v>4406263.2699999996</v>
    </oc>
    <nc r="F1165">
      <v>3496201.3</v>
    </nc>
  </rcc>
  <rfmt sheetId="1" sqref="F1165">
    <dxf>
      <fill>
        <patternFill patternType="solid">
          <bgColor theme="6" tint="0.59999389629810485"/>
        </patternFill>
      </fill>
    </dxf>
  </rfmt>
  <rcc rId="2342" sId="1" numFmtId="4">
    <oc r="G1165">
      <v>13924871.91</v>
    </oc>
    <nc r="G1165">
      <v>9619745.3399999999</v>
    </nc>
  </rcc>
  <rfmt sheetId="1" sqref="G1165">
    <dxf>
      <fill>
        <patternFill patternType="solid">
          <bgColor theme="6" tint="0.59999389629810485"/>
        </patternFill>
      </fill>
    </dxf>
  </rfmt>
  <rcc rId="2343" sId="1" numFmtId="4">
    <oc r="G1166">
      <v>13830770.060000001</v>
    </oc>
    <nc r="G1166">
      <v>9594734.9000000004</v>
    </nc>
  </rcc>
  <rfmt sheetId="1" sqref="G1166">
    <dxf>
      <fill>
        <patternFill patternType="solid">
          <bgColor theme="6" tint="0.59999389629810485"/>
        </patternFill>
      </fill>
    </dxf>
  </rfmt>
  <rcc rId="2344" sId="1" numFmtId="4">
    <oc r="R1166">
      <v>15822526.9</v>
    </oc>
    <nc r="R1166">
      <v>10697238.960000001</v>
    </nc>
  </rcc>
  <rfmt sheetId="1" sqref="R1166">
    <dxf>
      <fill>
        <patternFill patternType="solid">
          <bgColor theme="6" tint="0.59999389629810485"/>
        </patternFill>
      </fill>
    </dxf>
  </rfmt>
  <rcc rId="2345" sId="1" numFmtId="4">
    <oc r="F1167">
      <v>2204428.89</v>
    </oc>
    <nc r="F1167">
      <v>1743677.48</v>
    </nc>
  </rcc>
  <rfmt sheetId="1" sqref="F1167">
    <dxf>
      <fill>
        <patternFill patternType="solid">
          <bgColor theme="6" tint="0.59999389629810485"/>
        </patternFill>
      </fill>
    </dxf>
  </rfmt>
  <rcc rId="2346" sId="1" numFmtId="4">
    <oc r="O1167">
      <v>8863963.8599999994</v>
    </oc>
    <nc r="O1167">
      <v>6337276.6500000004</v>
    </nc>
  </rcc>
  <rfmt sheetId="1" sqref="O1167">
    <dxf>
      <fill>
        <patternFill patternType="solid">
          <bgColor theme="6" tint="0.59999389629810485"/>
        </patternFill>
      </fill>
    </dxf>
  </rfmt>
  <rcc rId="2347" sId="1" numFmtId="4">
    <oc r="O1168">
      <v>17662483.390000001</v>
    </oc>
    <nc r="O1168">
      <v>13940780.619999999</v>
    </nc>
  </rcc>
  <rfmt sheetId="1" sqref="O1168">
    <dxf>
      <fill>
        <patternFill patternType="solid">
          <bgColor theme="6" tint="0.59999389629810485"/>
        </patternFill>
      </fill>
    </dxf>
  </rfmt>
  <rcc rId="2348" sId="1" numFmtId="4">
    <oc r="F1169">
      <v>4404413.49</v>
    </oc>
    <nc r="F1169">
      <v>3313305.47</v>
    </nc>
  </rcc>
  <rfmt sheetId="1" sqref="F1169">
    <dxf>
      <fill>
        <patternFill patternType="solid">
          <bgColor theme="6" tint="0.59999389629810485"/>
        </patternFill>
      </fill>
    </dxf>
  </rfmt>
  <rcc rId="2349" sId="1" numFmtId="4">
    <oc r="G1169">
      <v>13919026.130000001</v>
    </oc>
    <nc r="G1169">
      <v>9655132.3499999996</v>
    </nc>
  </rcc>
  <rfmt sheetId="1" sqref="G1169">
    <dxf>
      <fill>
        <patternFill patternType="solid">
          <bgColor theme="6" tint="0.59999389629810485"/>
        </patternFill>
      </fill>
    </dxf>
  </rfmt>
  <rcc rId="2350" sId="1" numFmtId="4">
    <oc r="O1169">
      <v>17710057.309999999</v>
    </oc>
    <nc r="O1169">
      <v>12673773.939999999</v>
    </nc>
  </rcc>
  <rfmt sheetId="1" sqref="O1169">
    <dxf>
      <fill>
        <patternFill patternType="solid">
          <bgColor theme="6" tint="0.59999389629810485"/>
        </patternFill>
      </fill>
    </dxf>
  </rfmt>
  <rcc rId="2351" sId="1" numFmtId="4">
    <oc r="F1170">
      <v>4451739.2</v>
    </oc>
    <nc r="F1170">
      <v>2415374.4900000002</v>
    </nc>
  </rcc>
  <rfmt sheetId="1" sqref="F1170">
    <dxf>
      <fill>
        <patternFill patternType="solid">
          <bgColor theme="6" tint="0.59999389629810485"/>
        </patternFill>
      </fill>
    </dxf>
  </rfmt>
  <rcc rId="2352" sId="1" numFmtId="4">
    <oc r="O1171">
      <v>17511261.100000001</v>
    </oc>
    <nc r="O1171">
      <v>13251323.390000001</v>
    </nc>
  </rcc>
  <rfmt sheetId="1" sqref="O1171">
    <dxf>
      <fill>
        <patternFill patternType="solid">
          <bgColor theme="6" tint="0.59999389629810485"/>
        </patternFill>
      </fill>
    </dxf>
  </rfmt>
  <rcc rId="2353" sId="1" numFmtId="4">
    <oc r="P1171">
      <v>6390480.5499999998</v>
    </oc>
    <nc r="P1171">
      <v>6318573.0999999996</v>
    </nc>
  </rcc>
  <rfmt sheetId="1" sqref="P1171">
    <dxf>
      <fill>
        <patternFill patternType="solid">
          <bgColor theme="6" tint="0.59999389629810485"/>
        </patternFill>
      </fill>
    </dxf>
  </rfmt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595E341-47B0-4869-BE47-43740FED65BC}" action="delete"/>
  <rdn rId="0" localSheetId="1" customView="1" name="Z_9595E341_47B0_4869_BE47_43740FED65BC_.wvu.FilterData" hidden="1" oldHidden="1">
    <formula>'2020-2022'!$A$7:$S$2057</formula>
    <oldFormula>'2020-2022'!$A$7:$S$2057</oldFormula>
  </rdn>
  <rdn rId="0" localSheetId="2" customView="1" name="Z_9595E341_47B0_4869_BE47_43740FED65BC_.wvu.FilterData" hidden="1" oldHidden="1">
    <formula>Примечания!$A$2:$G$202</formula>
    <oldFormula>Примечания!$A$2:$G$178</oldFormula>
  </rdn>
  <rcv guid="{9595E341-47B0-4869-BE47-43740FED65BC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3" sId="1" numFmtId="4">
    <oc r="E25">
      <v>128020.22</v>
    </oc>
    <nc r="E25">
      <v>99770.59</v>
    </nc>
  </rcc>
  <rfmt sheetId="1" sqref="E25">
    <dxf>
      <fill>
        <patternFill patternType="solid">
          <bgColor rgb="FFFFFF00"/>
        </patternFill>
      </fill>
    </dxf>
  </rfmt>
  <rfmt sheetId="1" sqref="E25">
    <dxf>
      <fill>
        <patternFill>
          <bgColor theme="5" tint="0.59999389629810485"/>
        </patternFill>
      </fill>
    </dxf>
  </rfmt>
  <rfmt sheetId="1" sqref="B25:C25">
    <dxf>
      <fill>
        <patternFill patternType="solid">
          <bgColor theme="5" tint="0.59999389629810485"/>
        </patternFill>
      </fill>
    </dxf>
  </rfmt>
  <rfmt sheetId="1" sqref="E15">
    <dxf>
      <fill>
        <patternFill patternType="solid">
          <bgColor theme="5" tint="0.59999389629810485"/>
        </patternFill>
      </fill>
    </dxf>
  </rfmt>
  <rcc rId="2874" sId="1" numFmtId="4">
    <oc r="J15">
      <v>1000000</v>
    </oc>
    <nc r="J15">
      <v>925150.60000000009</v>
    </nc>
  </rcc>
  <rfmt sheetId="1" sqref="J15">
    <dxf>
      <fill>
        <patternFill patternType="solid">
          <bgColor theme="5" tint="0.59999389629810485"/>
        </patternFill>
      </fill>
    </dxf>
  </rfmt>
  <rcc rId="2875" sId="1" numFmtId="4">
    <oc r="H15">
      <v>2000000</v>
    </oc>
    <nc r="H15">
      <v>1502547.51</v>
    </nc>
  </rcc>
  <rfmt sheetId="1" sqref="H15">
    <dxf>
      <fill>
        <patternFill patternType="solid">
          <bgColor theme="5" tint="0.59999389629810485"/>
        </patternFill>
      </fill>
    </dxf>
  </rfmt>
  <rcc rId="2876" sId="1" numFmtId="4">
    <oc r="I15">
      <v>800000</v>
    </oc>
    <nc r="I15">
      <v>615238.35</v>
    </nc>
  </rcc>
  <rfmt sheetId="1" sqref="I15">
    <dxf>
      <fill>
        <patternFill patternType="solid">
          <bgColor theme="5" tint="0.59999389629810485"/>
        </patternFill>
      </fill>
    </dxf>
  </rfmt>
  <rcc rId="2877" sId="1" numFmtId="4">
    <oc r="R16">
      <v>14841710.5</v>
    </oc>
    <nc r="R16">
      <v>14117662.57</v>
    </nc>
  </rcc>
  <rfmt sheetId="1" sqref="R16">
    <dxf>
      <fill>
        <patternFill patternType="solid">
          <bgColor theme="5" tint="0.59999389629810485"/>
        </patternFill>
      </fill>
    </dxf>
  </rfmt>
  <rfmt sheetId="1" sqref="B16:C16">
    <dxf>
      <fill>
        <patternFill patternType="solid">
          <bgColor theme="5" tint="0.59999389629810485"/>
        </patternFill>
      </fill>
    </dxf>
  </rfmt>
  <rfmt sheetId="1" sqref="B15:C15">
    <dxf>
      <fill>
        <patternFill patternType="solid">
          <bgColor theme="5" tint="0.59999389629810485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31:XFD631">
    <dxf>
      <fill>
        <patternFill patternType="solid">
          <bgColor rgb="FFFFFF00"/>
        </patternFill>
      </fill>
    </dxf>
  </rfmt>
  <rrc rId="2878" sId="1" ref="A1339:XFD1339" action="insertRow"/>
  <rrc rId="2879" sId="1" ref="A1339:XFD1339" action="insertRow"/>
  <rcc rId="2880" sId="1" odxf="1" dxf="1">
    <nc r="A1339">
      <v>591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81" sId="1" odxf="1" dxf="1">
    <nc r="B1339" t="inlineStr">
      <is>
        <t>г. Советский, ул. Железнодорожная, д. 6</t>
      </is>
    </nc>
    <odxf>
      <numFmt numFmtId="2" formatCode="0.00"/>
      <fill>
        <patternFill patternType="none">
          <bgColor indexed="65"/>
        </patternFill>
      </fill>
      <border outline="0">
        <top/>
      </border>
    </odxf>
    <ndxf>
      <numFmt numFmtId="0" formatCode="General"/>
      <fill>
        <patternFill patternType="solid">
          <bgColor rgb="FFFFFF00"/>
        </patternFill>
      </fill>
      <border outline="0">
        <top style="thin">
          <color indexed="64"/>
        </top>
      </border>
    </ndxf>
  </rcc>
  <rcc rId="2882" sId="1" odxf="1" dxf="1">
    <nc r="C1339">
      <f>ROUND(SUM(D1339+E1339+F1339+G1339+H1339+I1339+J1339+K1339+M1339+O1339+Q1339+S1339),2)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83" sId="1" odxf="1" dxf="1">
    <nc r="D1339">
      <f>ROUND((F1339+G1339+H1339+I1339+J1339+K1339+M1339+O1339+Q1339+S1339)*0.0214,2)</f>
    </nc>
    <odxf>
      <numFmt numFmtId="164" formatCode="#,##0.00_р_.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E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F1339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 style="thin">
          <color indexed="64"/>
        </top>
      </border>
    </dxf>
  </rfmt>
  <rfmt sheetId="1" sqref="G1339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 style="thin">
          <color indexed="64"/>
        </top>
      </border>
    </dxf>
  </rfmt>
  <rfmt sheetId="1" sqref="H1339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 style="thin">
          <color indexed="64"/>
        </top>
      </border>
    </dxf>
  </rfmt>
  <rfmt sheetId="1" sqref="I1339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 style="thin">
          <color indexed="64"/>
        </top>
      </border>
    </dxf>
  </rfmt>
  <rfmt sheetId="1" sqref="J1339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 style="thin">
          <color indexed="64"/>
        </top>
      </border>
    </dxf>
  </rfmt>
  <rcc rId="2884" sId="1" odxf="1" dxf="1" numFmtId="4">
    <nc r="K1339">
      <v>539941.19999999995</v>
    </nc>
    <odxf>
      <fill>
        <patternFill patternType="none">
          <bgColor indexed="65"/>
        </patternFill>
      </fill>
      <border outline="0">
        <top/>
      </border>
    </odxf>
    <ndxf>
      <fill>
        <patternFill patternType="solid">
          <bgColor rgb="FFFFFF00"/>
        </patternFill>
      </fill>
      <border outline="0">
        <top style="thin">
          <color indexed="64"/>
        </top>
      </border>
    </ndxf>
  </rcc>
  <rfmt sheetId="1" sqref="L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M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N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O1339" start="0" length="0">
    <dxf>
      <fill>
        <patternFill patternType="solid">
          <bgColor rgb="FFFFFF00"/>
        </patternFill>
      </fill>
      <border outline="0">
        <left/>
        <top style="thin">
          <color indexed="64"/>
        </top>
      </border>
    </dxf>
  </rfmt>
  <rfmt sheetId="1" sqref="P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Q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R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S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T1339" start="0" length="0">
    <dxf>
      <fill>
        <patternFill patternType="solid">
          <bgColor rgb="FFFFFF00"/>
        </patternFill>
      </fill>
    </dxf>
  </rfmt>
  <rfmt sheetId="1" sqref="A1339:XFD1339" start="0" length="0">
    <dxf>
      <fill>
        <patternFill patternType="solid">
          <bgColor rgb="FFFFFF00"/>
        </patternFill>
      </fill>
    </dxf>
  </rfmt>
  <rrc rId="2885" sId="1" ref="A1340:XFD1340" action="deleteRow">
    <rfmt sheetId="1" xfDxf="1" sqref="A1340:XFD1340" start="0" length="0">
      <dxf>
        <font>
          <color auto="1"/>
        </font>
      </dxf>
    </rfmt>
    <rfmt sheetId="1" sqref="A1340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40" start="0" length="0">
      <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0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34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2886" sId="1" ref="A631:XFD631" action="deleteRow">
    <rfmt sheetId="1" xfDxf="1" sqref="A631:XFD631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631">
        <v>591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1" t="inlineStr">
        <is>
          <t>г. Советский, ул. Железнодорожная,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">
        <f>ROUND(SUM(D631+E631+F631+G631+H631+I631+J631+K631+M631+O631+Q631+S631),2)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1">
        <f>ROUND((F631+G631+H631+I631+J631+K631+M631+O631+Q631+S631)*0.0214,2)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31">
        <v>539941.19999999995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3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7" sId="2">
    <nc r="A6">
      <v>4</v>
    </nc>
  </rcc>
  <rcc rId="2888" sId="2">
    <nc r="A7">
      <v>5</v>
    </nc>
  </rcc>
  <rcc rId="2889" sId="2">
    <nc r="B7" t="inlineStr">
      <is>
        <t>-</t>
      </is>
    </nc>
  </rcc>
  <rcc rId="2890" sId="2">
    <nc r="C7">
      <v>2020</v>
    </nc>
  </rcc>
  <rcc rId="2891" sId="2">
    <nc r="D7" t="inlineStr">
      <is>
        <t>Советский район</t>
      </is>
    </nc>
  </rcc>
  <rfmt sheetId="2" sqref="F7" start="0" length="0">
    <dxf>
      <font>
        <sz val="9"/>
        <color auto="1"/>
        <name val="Times New Roman"/>
        <scheme val="none"/>
      </font>
      <numFmt numFmtId="4" formatCode="#,##0.00"/>
      <fill>
        <patternFill patternType="solid">
          <bgColor rgb="FFFFFF00"/>
        </patternFill>
      </fill>
      <alignment wrapText="1" readingOrder="0"/>
    </dxf>
  </rfmt>
  <rcc rId="2892" sId="2">
    <nc r="E8" t="inlineStr">
      <is>
        <t>г. Советский, ул. Железнодорожная, д. 6</t>
      </is>
    </nc>
  </rcc>
  <rcc rId="2893" sId="2">
    <nc r="F8">
      <v>551495.93999999994</v>
    </nc>
  </rcc>
  <rcc rId="2894" sId="2">
    <nc r="E7" t="inlineStr">
      <is>
        <t>г. Советский, ул. Железнодорожная, д. 6</t>
      </is>
    </nc>
  </rcc>
  <rcc rId="2895" sId="2" odxf="1" dxf="1">
    <nc r="F7">
      <v>551495.93999999994</v>
    </nc>
    <ndxf>
      <font>
        <sz val="9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wrapText="0" readingOrder="0"/>
    </ndxf>
  </rcc>
  <rcc rId="2896" sId="2">
    <nc r="A8">
      <v>6</v>
    </nc>
  </rcc>
  <rcc rId="2897" sId="2">
    <nc r="B8" t="inlineStr">
      <is>
        <t>+</t>
      </is>
    </nc>
  </rcc>
  <rcc rId="2898" sId="2">
    <nc r="C8">
      <v>2021</v>
    </nc>
  </rcc>
  <rcc rId="2899" sId="2">
    <nc r="D8" t="inlineStr">
      <is>
        <t>Советский район</t>
      </is>
    </nc>
  </rcc>
  <rcc rId="2900" sId="2">
    <nc r="G5" t="inlineStr">
      <is>
        <t>Перенос с 2020 по COVID ()</t>
      </is>
    </nc>
  </rcc>
  <rcc rId="2901" sId="2">
    <nc r="G6" t="inlineStr">
      <is>
        <t>Перенос с 2020 по COVID ()</t>
      </is>
    </nc>
  </rcc>
  <rcc rId="2902" sId="2">
    <nc r="G7" t="inlineStr">
      <is>
        <t>Перенос с 2020 по COVID ()</t>
      </is>
    </nc>
  </rcc>
  <rcc rId="2903" sId="2">
    <nc r="G8" t="inlineStr">
      <is>
        <t>Перенос с 2020 по COVID ()</t>
      </is>
    </nc>
  </rcc>
  <rm rId="2904" sheetId="2" source="A9" destination="E11" sourceSheetId="2">
    <rfmt sheetId="2" sqref="E11" start="0" length="0">
      <dxf>
        <font>
          <sz val="11"/>
          <color theme="1"/>
          <name val="Times New Roman"/>
          <scheme val="none"/>
        </font>
        <alignment vertical="top" wrapText="1" readingOrder="0"/>
      </dxf>
    </rfmt>
  </rm>
  <rfmt sheetId="2" sqref="A9:A20" start="0" length="0">
    <dxf>
      <border>
        <left style="thin">
          <color indexed="64"/>
        </left>
      </border>
    </dxf>
  </rfmt>
  <rfmt sheetId="2" sqref="G9:G20" start="0" length="0">
    <dxf>
      <border>
        <right style="thin">
          <color indexed="64"/>
        </right>
      </border>
    </dxf>
  </rfmt>
  <rfmt sheetId="2" sqref="A20:G20" start="0" length="0">
    <dxf>
      <border>
        <bottom style="thin">
          <color indexed="64"/>
        </bottom>
      </border>
    </dxf>
  </rfmt>
  <rfmt sheetId="2" sqref="A9:G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2BC3CC9-5A33-4838-B0C9-765C41E09E42}" action="delete"/>
  <rdn rId="0" localSheetId="1" customView="1" name="Z_C2BC3CC9_5A33_4838_B0C9_765C41E09E42_.wvu.FilterData" hidden="1" oldHidden="1">
    <formula>'2020-2022'!$A$7:$S$2059</formula>
    <oldFormula>'2020-2022'!$A$7:$S$2059</oldFormula>
  </rdn>
  <rdn rId="0" localSheetId="2" customView="1" name="Z_C2BC3CC9_5A33_4838_B0C9_765C41E09E42_.wvu.FilterData" hidden="1" oldHidden="1">
    <formula>Примечания!$A$2:$G$3</formula>
    <oldFormula>Примечания!$A$2:$G$3</oldFormula>
  </rdn>
  <rcv guid="{C2BC3CC9-5A33-4838-B0C9-765C41E09E42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07" sId="1" ref="A631:XFD631" action="insertRow"/>
  <rrc rId="2908" sId="1" ref="A631:XFD631" action="deleteRow">
    <rfmt sheetId="1" xfDxf="1" sqref="A631:XFD631" start="0" length="0">
      <dxf>
        <font>
          <color auto="1"/>
        </font>
      </dxf>
    </rfmt>
    <rfmt sheetId="1" sqref="A63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1" start="0" length="0">
      <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6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6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3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cv guid="{C2BC3CC9-5A33-4838-B0C9-765C41E09E42}" action="delete"/>
  <rdn rId="0" localSheetId="1" customView="1" name="Z_C2BC3CC9_5A33_4838_B0C9_765C41E09E42_.wvu.FilterData" hidden="1" oldHidden="1">
    <formula>'2020-2022'!$A$7:$S$2059</formula>
    <oldFormula>'2020-2022'!$A$7:$S$2059</oldFormula>
  </rdn>
  <rdn rId="0" localSheetId="2" customView="1" name="Z_C2BC3CC9_5A33_4838_B0C9_765C41E09E42_.wvu.FilterData" hidden="1" oldHidden="1">
    <formula>Примечания!$A$2:$G$3</formula>
    <oldFormula>Примечания!$A$2:$G$3</oldFormula>
  </rdn>
  <rcv guid="{C2BC3CC9-5A33-4838-B0C9-765C41E09E42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29:XFD629">
    <dxf>
      <fill>
        <patternFill patternType="solid">
          <bgColor rgb="FFFFFF00"/>
        </patternFill>
      </fill>
    </dxf>
  </rfmt>
  <rrc rId="2911" sId="1" ref="A1338:XFD1338" action="insertRow"/>
  <rfmt sheetId="1" sqref="A1338:XFD1338">
    <dxf>
      <fill>
        <patternFill patternType="solid">
          <bgColor rgb="FFFFFF00"/>
        </patternFill>
      </fill>
    </dxf>
  </rfmt>
  <rrc rId="2912" sId="1" ref="A1338:XFD1338" action="insertRow"/>
  <rcc rId="2913" sId="1" odxf="1" dxf="1">
    <nc r="A1338">
      <v>588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914" sId="1" odxf="1" dxf="1">
    <nc r="B1338" t="inlineStr">
      <is>
        <t>г. Советский, ул. Железнодорожная, д. 16</t>
      </is>
    </nc>
    <odxf>
      <numFmt numFmtId="2" formatCode="0.00"/>
      <fill>
        <patternFill patternType="none">
          <bgColor indexed="65"/>
        </patternFill>
      </fill>
    </odxf>
    <ndxf>
      <numFmt numFmtId="0" formatCode="General"/>
      <fill>
        <patternFill patternType="solid">
          <bgColor rgb="FFFFFF00"/>
        </patternFill>
      </fill>
    </ndxf>
  </rcc>
  <rcc rId="2915" sId="1" odxf="1" dxf="1">
    <nc r="C1338">
      <f>ROUND(SUM(D1338+E1338+F1338+G1338+H1338+I1338+J1338+K1338+M1338+O1338+Q1338+S1338),2)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916" sId="1" odxf="1" dxf="1">
    <nc r="D1338">
      <f>ROUND((F1338+G1338+H1338+I1338+J1338+K1338+M1338+O1338+Q1338+S1338)*0.0214,2)</f>
    </nc>
    <odxf>
      <numFmt numFmtId="164" formatCode="#,##0.00_р_.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E1338" start="0" length="0">
    <dxf>
      <fill>
        <patternFill patternType="solid">
          <bgColor rgb="FFFFFF00"/>
        </patternFill>
      </fill>
    </dxf>
  </rfmt>
  <rfmt sheetId="1" sqref="F1338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G1338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H1338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I1338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J1338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cc rId="2917" sId="1" odxf="1" dxf="1" numFmtId="4">
    <nc r="K1338">
      <v>532874.49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L1338" start="0" length="0">
    <dxf>
      <fill>
        <patternFill patternType="solid">
          <bgColor rgb="FFFFFF00"/>
        </patternFill>
      </fill>
    </dxf>
  </rfmt>
  <rfmt sheetId="1" sqref="M1338" start="0" length="0">
    <dxf>
      <fill>
        <patternFill patternType="solid">
          <bgColor rgb="FFFFFF00"/>
        </patternFill>
      </fill>
    </dxf>
  </rfmt>
  <rfmt sheetId="1" sqref="N1338" start="0" length="0">
    <dxf>
      <fill>
        <patternFill patternType="solid">
          <bgColor rgb="FFFFFF00"/>
        </patternFill>
      </fill>
    </dxf>
  </rfmt>
  <rfmt sheetId="1" sqref="O1338" start="0" length="0">
    <dxf>
      <fill>
        <patternFill patternType="solid">
          <bgColor rgb="FFFFFF00"/>
        </patternFill>
      </fill>
    </dxf>
  </rfmt>
  <rfmt sheetId="1" sqref="P1338" start="0" length="0">
    <dxf>
      <fill>
        <patternFill patternType="solid">
          <bgColor rgb="FFFFFF00"/>
        </patternFill>
      </fill>
    </dxf>
  </rfmt>
  <rfmt sheetId="1" sqref="Q1338" start="0" length="0">
    <dxf>
      <fill>
        <patternFill patternType="solid">
          <bgColor rgb="FFFFFF00"/>
        </patternFill>
      </fill>
    </dxf>
  </rfmt>
  <rfmt sheetId="1" sqref="R1338" start="0" length="0">
    <dxf>
      <fill>
        <patternFill patternType="solid">
          <bgColor rgb="FFFFFF00"/>
        </patternFill>
      </fill>
    </dxf>
  </rfmt>
  <rfmt sheetId="1" sqref="S1338" start="0" length="0">
    <dxf>
      <fill>
        <patternFill patternType="solid">
          <bgColor rgb="FFFFFF00"/>
        </patternFill>
      </fill>
    </dxf>
  </rfmt>
  <rfmt sheetId="1" sqref="T1338" start="0" length="0">
    <dxf>
      <fill>
        <patternFill patternType="solid">
          <bgColor rgb="FFFFFF00"/>
        </patternFill>
      </fill>
    </dxf>
  </rfmt>
  <rfmt sheetId="1" sqref="A1338:XFD1338" start="0" length="0">
    <dxf>
      <fill>
        <patternFill patternType="solid">
          <bgColor rgb="FFFFFF00"/>
        </patternFill>
      </fill>
    </dxf>
  </rfmt>
  <rrc rId="2918" sId="1" ref="A1339:XFD1339" action="deleteRow">
    <rfmt sheetId="1" xfDxf="1" sqref="A1339:XFD1339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339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39" start="0" length="0">
      <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3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3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3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3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3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9" sId="1" ref="A629:XFD629" action="deleteRow">
    <rfmt sheetId="1" xfDxf="1" sqref="A629:XFD629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629">
        <v>588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9" t="inlineStr">
        <is>
          <t>г. Советский, ул. Железнодорожная,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9">
        <f>ROUND(SUM(D629+E629+F629+G629+H629+I629+J629+K629+M629+O629+Q629+S629),2)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9">
        <f>ROUND((F629+G629+H629+I629+J629+K629+M629+O629+Q629+S629)*0.0214,2)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29">
        <v>532874.49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2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920" sId="2" odxf="1" dxf="1">
    <nc r="D9" t="inlineStr">
      <is>
        <t>Советский район</t>
      </is>
    </nc>
    <odxf>
      <alignment horizontal="general" vertical="bottom" readingOrder="0"/>
    </odxf>
    <ndxf>
      <alignment horizontal="center" vertical="center" readingOrder="0"/>
    </ndxf>
  </rcc>
  <rcc rId="2921" sId="2" odxf="1" dxf="1">
    <nc r="D10" t="inlineStr">
      <is>
        <t>Советский район</t>
      </is>
    </nc>
    <odxf>
      <alignment horizontal="general" vertical="bottom" readingOrder="0"/>
    </odxf>
    <ndxf>
      <alignment horizontal="center" vertical="center" readingOrder="0"/>
    </ndxf>
  </rcc>
  <rcc rId="2922" sId="2">
    <nc r="A9">
      <v>7</v>
    </nc>
  </rcc>
  <rfmt sheetId="2" sqref="A9">
    <dxf>
      <alignment horizontal="center" readingOrder="0"/>
    </dxf>
  </rfmt>
  <rcc rId="2923" sId="2">
    <nc r="A10">
      <v>8</v>
    </nc>
  </rcc>
  <rfmt sheetId="2" sqref="B9">
    <dxf>
      <alignment horizontal="center" readingOrder="0"/>
    </dxf>
  </rfmt>
  <rfmt sheetId="2" sqref="A10">
    <dxf>
      <alignment horizontal="center" readingOrder="0"/>
    </dxf>
  </rfmt>
  <rcc rId="2924" sId="2">
    <nc r="B9" t="inlineStr">
      <is>
        <t>-</t>
      </is>
    </nc>
  </rcc>
  <rcc rId="2925" sId="2">
    <nc r="B10" t="inlineStr">
      <is>
        <t>+</t>
      </is>
    </nc>
  </rcc>
  <rfmt sheetId="2" sqref="B10">
    <dxf>
      <alignment horizontal="center" readingOrder="0"/>
    </dxf>
  </rfmt>
  <rcc rId="2926" sId="2">
    <nc r="C9">
      <v>2020</v>
    </nc>
  </rcc>
  <rfmt sheetId="2" sqref="C9">
    <dxf>
      <alignment horizontal="center" readingOrder="0"/>
    </dxf>
  </rfmt>
  <rcc rId="2927" sId="2">
    <nc r="C10">
      <v>2021</v>
    </nc>
  </rcc>
  <rfmt sheetId="2" sqref="E9">
    <dxf>
      <alignment horizontal="center" readingOrder="0"/>
    </dxf>
  </rfmt>
  <rfmt sheetId="2" sqref="E10">
    <dxf>
      <alignment horizontal="center" readingOrder="0"/>
    </dxf>
  </rfmt>
  <rfmt sheetId="2" sqref="F9">
    <dxf>
      <alignment horizontal="center" readingOrder="0"/>
    </dxf>
  </rfmt>
  <rfmt sheetId="2" sqref="F10">
    <dxf>
      <alignment horizontal="center" readingOrder="0"/>
    </dxf>
  </rfmt>
  <rcc rId="2928" sId="2">
    <nc r="E9" t="inlineStr">
      <is>
        <t>г. Советский, ул. Железнодорожная, д. 16</t>
      </is>
    </nc>
  </rcc>
  <rcc rId="2929" sId="2">
    <nc r="F9">
      <v>544278</v>
    </nc>
  </rcc>
  <rcc rId="2930" sId="2">
    <nc r="E10" t="inlineStr">
      <is>
        <t>г. Советский, ул. Железнодорожная, д. 16</t>
      </is>
    </nc>
  </rcc>
  <rcc rId="2931" sId="2">
    <nc r="F10">
      <v>544278</v>
    </nc>
  </rcc>
  <rcc rId="2932" sId="2" odxf="1" dxf="1">
    <nc r="G9" t="inlineStr">
      <is>
        <t>Перенос с 2020 по COVID ()</t>
      </is>
    </nc>
    <odxf>
      <alignment horizontal="general" vertical="top" readingOrder="0"/>
    </odxf>
    <ndxf>
      <alignment horizontal="center" vertical="center" readingOrder="0"/>
    </ndxf>
  </rcc>
  <rcc rId="2933" sId="2" odxf="1" dxf="1">
    <nc r="G10" t="inlineStr">
      <is>
        <t>Перенос с 2020 по COVID ()</t>
      </is>
    </nc>
    <odxf>
      <alignment horizontal="general" vertical="top" readingOrder="0"/>
    </odxf>
    <ndxf>
      <alignment horizontal="center" vertical="center" readingOrder="0"/>
    </ndxf>
  </rcc>
  <rfmt sheetId="2" sqref="C10">
    <dxf>
      <alignment horizontal="center" readingOrder="0"/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29:XFD629">
    <dxf>
      <fill>
        <patternFill patternType="solid">
          <bgColor rgb="FFFFFF00"/>
        </patternFill>
      </fill>
    </dxf>
  </rfmt>
  <rrc rId="2934" sId="1" ref="A1339:XFD1339" action="insertRow"/>
  <rrc rId="2935" sId="1" ref="A1339:XFD1339" action="insertRow"/>
  <rcc rId="2936" sId="1">
    <nc r="A1339">
      <v>589</v>
    </nc>
  </rcc>
  <rcc rId="2937" sId="1" odxf="1" dxf="1">
    <nc r="B1339" t="inlineStr">
      <is>
        <t>г. Советский, ул. Железнодорожная, д. 18</t>
      </is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2938" sId="1">
    <nc r="C1339">
      <f>ROUND(SUM(D1339+E1339+F1339+G1339+H1339+I1339+J1339+K1339+M1339+O1339+Q1339+S1339),2)</f>
    </nc>
  </rcc>
  <rcc rId="2939" sId="1">
    <nc r="D1339">
      <f>ROUND((F1339+G1339+H1339+I1339+J1339+K1339+M1339+O1339+Q1339+S1339)*0.0214,2)</f>
    </nc>
  </rcc>
  <rfmt sheetId="1" sqref="E1339" start="0" length="0">
    <dxf>
      <border outline="0">
        <top style="thin">
          <color indexed="64"/>
        </top>
      </border>
    </dxf>
  </rfmt>
  <rfmt sheetId="1" sqref="F1339" start="0" length="0">
    <dxf>
      <numFmt numFmtId="165" formatCode="#\ ###\ ###\ ##0.00"/>
      <alignment wrapText="1" readingOrder="0"/>
      <border outline="0">
        <top style="thin">
          <color indexed="64"/>
        </top>
      </border>
    </dxf>
  </rfmt>
  <rfmt sheetId="1" sqref="G1339" start="0" length="0">
    <dxf>
      <numFmt numFmtId="165" formatCode="#\ ###\ ###\ ##0.00"/>
      <alignment wrapText="1" readingOrder="0"/>
      <border outline="0">
        <top style="thin">
          <color indexed="64"/>
        </top>
      </border>
    </dxf>
  </rfmt>
  <rfmt sheetId="1" sqref="H1339" start="0" length="0">
    <dxf>
      <numFmt numFmtId="165" formatCode="#\ ###\ ###\ ##0.00"/>
      <alignment wrapText="1" readingOrder="0"/>
      <border outline="0">
        <top style="thin">
          <color indexed="64"/>
        </top>
      </border>
    </dxf>
  </rfmt>
  <rfmt sheetId="1" sqref="I1339" start="0" length="0">
    <dxf>
      <numFmt numFmtId="165" formatCode="#\ ###\ ###\ ##0.00"/>
      <alignment wrapText="1" readingOrder="0"/>
      <border outline="0">
        <top style="thin">
          <color indexed="64"/>
        </top>
      </border>
    </dxf>
  </rfmt>
  <rfmt sheetId="1" sqref="J1339" start="0" length="0">
    <dxf>
      <numFmt numFmtId="165" formatCode="#\ ###\ ###\ ##0.00"/>
      <alignment wrapText="1" readingOrder="0"/>
      <border outline="0">
        <top style="thin">
          <color indexed="64"/>
        </top>
      </border>
    </dxf>
  </rfmt>
  <rcc rId="2940" sId="1" odxf="1" dxf="1" numFmtId="4">
    <nc r="K1339">
      <v>578405.99</v>
    </nc>
    <odxf>
      <border outline="0">
        <top/>
      </border>
    </odxf>
    <ndxf>
      <border outline="0">
        <top style="thin">
          <color indexed="64"/>
        </top>
      </border>
    </ndxf>
  </rcc>
  <rfmt sheetId="1" sqref="L1339" start="0" length="0">
    <dxf>
      <border outline="0">
        <top style="thin">
          <color indexed="64"/>
        </top>
      </border>
    </dxf>
  </rfmt>
  <rfmt sheetId="1" sqref="M1339" start="0" length="0">
    <dxf>
      <border outline="0">
        <top style="thin">
          <color indexed="64"/>
        </top>
      </border>
    </dxf>
  </rfmt>
  <rfmt sheetId="1" sqref="N1339" start="0" length="0">
    <dxf>
      <border outline="0">
        <top style="thin">
          <color indexed="64"/>
        </top>
      </border>
    </dxf>
  </rfmt>
  <rfmt sheetId="1" sqref="O1339" start="0" length="0">
    <dxf>
      <border outline="0">
        <top style="thin">
          <color indexed="64"/>
        </top>
      </border>
    </dxf>
  </rfmt>
  <rfmt sheetId="1" sqref="P1339" start="0" length="0">
    <dxf>
      <border outline="0">
        <top style="thin">
          <color indexed="64"/>
        </top>
      </border>
    </dxf>
  </rfmt>
  <rfmt sheetId="1" sqref="Q1339" start="0" length="0">
    <dxf>
      <border outline="0">
        <top style="thin">
          <color indexed="64"/>
        </top>
      </border>
    </dxf>
  </rfmt>
  <rfmt sheetId="1" sqref="R1339" start="0" length="0">
    <dxf>
      <border outline="0">
        <top style="thin">
          <color indexed="64"/>
        </top>
      </border>
    </dxf>
  </rfmt>
  <rfmt sheetId="1" sqref="S1339" start="0" length="0">
    <dxf>
      <border outline="0">
        <top style="thin">
          <color indexed="64"/>
        </top>
      </border>
    </dxf>
  </rfmt>
  <rrc rId="2941" sId="1" ref="A1340:XFD1340" action="deleteRow">
    <rfmt sheetId="1" xfDxf="1" sqref="A1340:XFD1340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340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4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34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cc rId="2942" sId="1">
    <oc r="D629">
      <f>ROUND((F629+G629+H629+I629+J629+K629+M629+O629+Q629+S629)*0.0214,2)</f>
    </oc>
    <nc r="D629"/>
  </rcc>
  <rcc rId="2943" sId="1" numFmtId="4">
    <oc r="K629">
      <v>578405.99</v>
    </oc>
    <nc r="K629"/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4" sId="2">
    <nc r="B11" t="inlineStr">
      <is>
        <t>+</t>
      </is>
    </nc>
  </rcc>
  <rcc rId="2945" sId="2">
    <nc r="C11">
      <v>2021</v>
    </nc>
  </rcc>
  <rcc rId="2946" sId="2">
    <nc r="A11">
      <v>9</v>
    </nc>
  </rcc>
  <rfmt sheetId="2" sqref="A11">
    <dxf>
      <alignment horizontal="center" readingOrder="0"/>
    </dxf>
  </rfmt>
  <rfmt sheetId="2" sqref="B11">
    <dxf>
      <alignment horizontal="center" readingOrder="0"/>
    </dxf>
  </rfmt>
  <rfmt sheetId="2" sqref="C11">
    <dxf>
      <alignment horizontal="center" readingOrder="0"/>
    </dxf>
  </rfmt>
  <rcc rId="2947" sId="2" odxf="1" dxf="1">
    <nc r="D11" t="inlineStr">
      <is>
        <t>Советский район</t>
      </is>
    </nc>
    <odxf>
      <alignment horizontal="general" vertical="bottom" readingOrder="0"/>
    </odxf>
    <ndxf>
      <alignment horizontal="center" vertical="center" readingOrder="0"/>
    </ndxf>
  </rcc>
  <rfmt sheetId="2" sqref="E11" start="0" length="0">
    <dxf>
      <font>
        <sz val="11"/>
        <color theme="1"/>
        <name val="Times New Roman"/>
        <scheme val="none"/>
      </font>
      <alignment horizontal="center" vertical="top" wrapText="1" readingOrder="0"/>
    </dxf>
  </rfmt>
  <rcc rId="2948" sId="2">
    <nc r="E11" t="inlineStr">
      <is>
        <t>г. Советский, ул. Железнодорожная, д. 18</t>
      </is>
    </nc>
  </rcc>
  <rcc rId="2949" sId="2">
    <nc r="F11">
      <v>66737.919999999998</v>
    </nc>
  </rcc>
  <rfmt sheetId="2" sqref="F11">
    <dxf>
      <alignment horizontal="center" readingOrder="0"/>
    </dxf>
  </rfmt>
  <rcc rId="2950" sId="2" odxf="1" dxf="1">
    <nc r="G11" t="inlineStr">
      <is>
        <t>Перенос с 2020 по COVID ()</t>
      </is>
    </nc>
    <odxf>
      <alignment horizontal="general" vertical="top" readingOrder="0"/>
    </odxf>
    <ndxf>
      <alignment horizontal="center" vertical="center" readingOrder="0"/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0" sId="2">
    <nc r="E203" t="inlineStr">
      <is>
        <t>мкр. 16А, д. 87</t>
      </is>
    </nc>
  </rcc>
  <rcc rId="2371" sId="2">
    <nc r="F203">
      <v>36194.33</v>
    </nc>
  </rcc>
  <rrc rId="2372" sId="2" ref="A3:XFD3" action="deleteRow">
    <rfmt sheetId="2" xfDxf="1" sqref="A3:XFD3" start="0" length="0"/>
    <rcc rId="0" sId="2" dxf="1">
      <nc r="A3">
        <v>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Чапаева, д. 63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4064814.11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Включено ВО (т.к. ранее ошибочно не было учтено)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3" sId="2" ref="A3:XFD3" action="deleteRow">
    <rfmt sheetId="2" xfDxf="1" sqref="A3:XFD3" start="0" length="0"/>
    <rcc rId="0" sId="2" dxf="1">
      <nc r="A3">
        <v>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Гастелло, д. 26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4298227.17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(33/01-вх-5141 от 23.03.2020)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4" sId="2" ref="A3:XFD3" action="deleteRow">
    <rfmt sheetId="2" xfDxf="1" sqref="A3:XFD3" start="0" length="0"/>
    <rcc rId="0" sId="2" dxf="1">
      <nc r="A3">
        <v>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Белый Яр, мкр. 1-й, д.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65326.25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5" sId="2" ref="A3:XFD3" action="deleteRow">
    <rfmt sheetId="2" xfDxf="1" sqref="A3:XFD3" start="0" length="0"/>
    <rcc rId="0" sId="2" dxf="1">
      <nc r="A3">
        <v>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Белый Яр, мкр. 1-й, д.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2240531.13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6" sId="2" ref="A3:XFD3" action="deleteRow">
    <rfmt sheetId="2" xfDxf="1" sqref="A3:XFD3" start="0" length="0"/>
    <rcc rId="0" sId="2" dxf="1">
      <nc r="A3">
        <v>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Белый Яр, ул. Лесная, д. 17А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65606.600000000006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7" sId="2" ref="A3:XFD3" action="deleteRow">
    <rfmt sheetId="2" xfDxf="1" sqref="A3:XFD3" start="0" length="0"/>
    <rcc rId="0" sId="2" dxf="1">
      <nc r="A3">
        <v>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Белый Яр, ул. Лесная, д. 17А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2290079.85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8" sId="2" ref="A3:XFD3" action="deleteRow">
    <rfmt sheetId="2" xfDxf="1" sqref="A3:XFD3" start="0" length="0"/>
    <rcc rId="0" sId="2" dxf="1">
      <nc r="A3">
        <v>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61872.14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9" sId="2" ref="A3:XFD3" action="deleteRow">
    <rfmt sheetId="2" xfDxf="1" sqref="A3:XFD3" start="0" length="0"/>
    <rcc rId="0" sId="2" dxf="1">
      <nc r="A3">
        <v>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2749953.88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0" sId="2" ref="A3:XFD3" action="deleteRow">
    <rfmt sheetId="2" xfDxf="1" sqref="A3:XFD3" start="0" length="0"/>
    <rcc rId="0" sId="2" dxf="1">
      <nc r="A3">
        <v>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76878.55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1" sId="2" ref="A3:XFD3" action="deleteRow">
    <rfmt sheetId="2" xfDxf="1" sqref="A3:XFD3" start="0" length="0"/>
    <rcc rId="0" sId="2" dxf="1">
      <nc r="A3">
        <v>10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3612072.8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2" sId="2" ref="A3:XFD3" action="deleteRow">
    <rfmt sheetId="2" xfDxf="1" sqref="A3:XFD3" start="0" length="0"/>
    <rcc rId="0" sId="2" dxf="1">
      <nc r="A3">
        <v>11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76641.83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3" sId="2" ref="A3:XFD3" action="deleteRow">
    <rfmt sheetId="2" xfDxf="1" sqref="A3:XFD3" start="0" length="0"/>
    <rcc rId="0" sId="2" dxf="1">
      <nc r="A3">
        <v>12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3621652.57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4" sId="2" ref="A3:XFD3" action="deleteRow">
    <rfmt sheetId="2" xfDxf="1" sqref="A3:XFD3" start="0" length="0"/>
    <rcc rId="0" sId="2" dxf="1">
      <nc r="A3">
        <v>13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8А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61992.29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5" sId="2" ref="A3:XFD3" action="deleteRow">
    <rfmt sheetId="2" xfDxf="1" sqref="A3:XFD3" start="0" length="0"/>
    <rcc rId="0" sId="2" dxf="1">
      <nc r="A3">
        <v>14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8А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2779373.44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6" sId="2" ref="A3:XFD3" action="deleteRow">
    <rfmt sheetId="2" xfDxf="1" sqref="A3:XFD3" start="0" length="0"/>
    <rcc rId="0" sId="2" dxf="1">
      <nc r="A3">
        <v>15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10А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62308.68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7" sId="2" ref="A3:XFD3" action="deleteRow">
    <rfmt sheetId="2" xfDxf="1" sqref="A3:XFD3" start="0" length="0"/>
    <rcc rId="0" sId="2" dxf="1">
      <nc r="A3">
        <v>16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61928.21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8" sId="2" ref="A3:XFD3" action="deleteRow">
    <rfmt sheetId="2" xfDxf="1" sqref="A3:XFD3" start="0" length="0"/>
    <rcc rId="0" sId="2" dxf="1">
      <nc r="A3">
        <v>17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61902.85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9" sId="2" ref="A3:XFD3" action="deleteRow">
    <rfmt sheetId="2" xfDxf="1" sqref="A3:XFD3" start="0" length="0"/>
    <rcc rId="0" sId="2" dxf="1">
      <nc r="A3">
        <v>18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10А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2840922.23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0" sId="2" ref="A3:XFD3" action="deleteRow">
    <rfmt sheetId="2" xfDxf="1" sqref="A3:XFD3" start="0" length="0"/>
    <rcc rId="0" sId="2" dxf="1">
      <nc r="A3">
        <v>19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2765437.85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1" sId="2" ref="A3:XFD3" action="deleteRow">
    <rfmt sheetId="2" xfDxf="1" sqref="A3:XFD3" start="0" length="0"/>
    <rcc rId="0" sId="2" dxf="1">
      <nc r="A3">
        <v>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2769695.96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2" sId="2" ref="A3:XFD3" action="deleteRow">
    <rfmt sheetId="2" xfDxf="1" sqref="A3:XFD3" start="0" length="0"/>
    <rcc rId="0" sId="2" dxf="1">
      <nc r="A3">
        <v>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10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76904.850000000006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3" sId="2" ref="A3:XFD3" action="deleteRow">
    <rfmt sheetId="2" xfDxf="1" sqref="A3:XFD3" start="0" length="0"/>
    <rcc rId="0" sId="2" dxf="1">
      <nc r="A3">
        <v>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62208.56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4" sId="2" ref="A3:XFD3" action="deleteRow">
    <rfmt sheetId="2" xfDxf="1" sqref="A3:XFD3" start="0" length="0"/>
    <rcc rId="0" sId="2" dxf="1">
      <nc r="A3">
        <v>23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61932.22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5" sId="2" ref="A3:XFD3" action="deleteRow">
    <rfmt sheetId="2" xfDxf="1" sqref="A3:XFD3" start="0" length="0"/>
    <rcc rId="0" sId="2" dxf="1">
      <nc r="A3">
        <v>24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10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3610056.02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6" sId="2" ref="A3:XFD3" action="deleteRow">
    <rfmt sheetId="2" xfDxf="1" sqref="A3:XFD3" start="0" length="0"/>
    <rcc rId="0" sId="2" dxf="1">
      <nc r="A3">
        <v>25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2815373.68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7" sId="2" ref="A3:XFD3" action="deleteRow">
    <rfmt sheetId="2" xfDxf="1" sqref="A3:XFD3" start="0" length="0"/>
    <rcc rId="0" sId="2" dxf="1">
      <nc r="A3">
        <v>26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2776276.63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8" sId="2" ref="A3:XFD3" action="deleteRow">
    <rfmt sheetId="2" xfDxf="1" sqref="A3:XFD3" start="0" length="0"/>
    <rcc rId="0" sId="2" dxf="1">
      <nc r="A3">
        <v>27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Моховая,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74841.34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9" sId="2" ref="A3:XFD3" action="deleteRow">
    <rfmt sheetId="2" xfDxf="1" sqref="A3:XFD3" start="0" length="0"/>
    <rcc rId="0" sId="2" dxf="1">
      <nc r="A3">
        <v>28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Моховая,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3003506.1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0" sId="2" ref="A3:XFD3" action="deleteRow">
    <rfmt sheetId="2" xfDxf="1" sqref="A3:XFD3" start="0" length="0"/>
    <rcc rId="0" sId="2" dxf="1">
      <nc r="A3">
        <v>29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3728847.55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1" sId="2" ref="A3:XFD3" action="deleteRow">
    <rfmt sheetId="2" xfDxf="1" sqref="A3:XFD3" start="0" length="0"/>
    <rcc rId="0" sId="2" dxf="1">
      <nc r="A3">
        <v>30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63А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83157.899999999994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2" sId="2" ref="A3:XFD3" action="deleteRow">
    <rfmt sheetId="2" xfDxf="1" sqref="A3:XFD3" start="0" length="0"/>
    <rcc rId="0" sId="2" dxf="1">
      <nc r="A3">
        <v>31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66881.52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3" sId="2" ref="A3:XFD3" action="deleteRow">
    <rfmt sheetId="2" xfDxf="1" sqref="A3:XFD3" start="0" length="0"/>
    <rcc rId="0" sId="2" dxf="1">
      <nc r="A3">
        <v>32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63А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4486351.74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4" sId="2" ref="A3:XFD3" action="deleteRow">
    <rfmt sheetId="2" xfDxf="1" sqref="A3:XFD3" start="0" length="0"/>
    <rcc rId="0" sId="2" dxf="1">
      <nc r="A3">
        <v>33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3420797.08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5" sId="2" ref="A3:XFD3" action="deleteRow">
    <rfmt sheetId="2" xfDxf="1" sqref="A3:XFD3" start="0" length="0"/>
    <rcc rId="0" sId="2" dxf="1">
      <nc r="A3">
        <v>34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17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83344.149999999994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6" sId="2" ref="A3:XFD3" action="deleteRow">
    <rfmt sheetId="2" xfDxf="1" sqref="A3:XFD3" start="0" length="0"/>
    <rcc rId="0" sId="2" dxf="1">
      <nc r="A3">
        <v>35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25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106948.55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7" sId="2" ref="A3:XFD3" action="deleteRow">
    <rfmt sheetId="2" xfDxf="1" sqref="A3:XFD3" start="0" length="0"/>
    <rcc rId="0" sId="2" dxf="1">
      <nc r="A3">
        <v>36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25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3017309.8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8" sId="2" ref="A3:XFD3" action="deleteRow">
    <rfmt sheetId="2" xfDxf="1" sqref="A3:XFD3" start="0" length="0"/>
    <rcc rId="0" sId="2" dxf="1">
      <nc r="A3">
        <v>37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17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4456099.88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9" sId="2" ref="A3:XFD3" action="deleteRow">
    <rfmt sheetId="2" xfDxf="1" sqref="A3:XFD3" start="0" length="0"/>
    <rcc rId="0" sId="2" dxf="1">
      <nc r="A3">
        <v>38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59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83025.490000000005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0" sId="2" ref="A3:XFD3" action="deleteRow">
    <rfmt sheetId="2" xfDxf="1" sqref="A3:XFD3" start="0" length="0"/>
    <rcc rId="0" sId="2" dxf="1">
      <nc r="A3">
        <v>39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61А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83395.759999999995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1" sId="2" ref="A3:XFD3" action="deleteRow">
    <rfmt sheetId="2" xfDxf="1" sqref="A3:XFD3" start="0" length="0"/>
    <rcc rId="0" sId="2" dxf="1">
      <nc r="A3">
        <v>40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59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4450049.5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2" sId="2" ref="A3:XFD3" action="deleteRow">
    <rfmt sheetId="2" xfDxf="1" sqref="A3:XFD3" start="0" length="0"/>
    <rcc rId="0" sId="2" dxf="1">
      <nc r="A3">
        <v>41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61А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4550889.0599999996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3" sId="2" ref="A3:XFD3" action="deleteRow">
    <rfmt sheetId="2" xfDxf="1" sqref="A3:XFD3" start="0" length="0"/>
    <rcc rId="0" sId="2" dxf="1">
      <nc r="A3">
        <v>42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Савуйская, д. 15а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4295831.9000000004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4" sId="2" ref="A3:XFD3" action="deleteRow">
    <rfmt sheetId="2" xfDxf="1" sqref="A3:XFD3" start="0" length="0"/>
    <rcc rId="0" sId="2" dxf="1">
      <nc r="A3">
        <v>43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Савуйская, д. 15б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2882614.47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5" sId="2" ref="A3:XFD3" action="deleteRow">
    <rfmt sheetId="2" xfDxf="1" sqref="A3:XFD3" start="0" length="0"/>
    <rcc rId="0" sId="2" dxf="1">
      <nc r="A3">
        <v>44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Савуйская, д. 15А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1426542.93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6" sId="2" ref="A3:XFD3" action="deleteRow">
    <rfmt sheetId="2" xfDxf="1" sqref="A3:XFD3" start="0" length="0"/>
    <rcc rId="0" sId="2" dxf="1">
      <nc r="A3">
        <v>45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Савуйская, д. 15Б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1411447.04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7" sId="2" ref="A3:XFD3" action="deleteRow">
    <rfmt sheetId="2" xfDxf="1" sqref="A3:XFD3" start="0" length="0"/>
    <rcc rId="0" sId="2" dxf="1">
      <nc r="A3">
        <v>46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Строителей, д.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3287108.17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8" sId="2" ref="A3:XFD3" action="deleteRow">
    <rfmt sheetId="2" xfDxf="1" sqref="A3:XFD3" start="0" length="0"/>
    <rcc rId="0" sId="2" dxf="1">
      <nc r="A3">
        <v>47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Строителей, д. 5А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102175.06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9" sId="2" ref="A3:XFD3" action="deleteRow">
    <rfmt sheetId="2" xfDxf="1" sqref="A3:XFD3" start="0" length="0"/>
    <rcc rId="0" sId="2" dxf="1">
      <nc r="A3">
        <v>48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Строителей, д. 5Б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3769428.24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0" sId="2" ref="A3:XFD3" action="deleteRow">
    <rfmt sheetId="2" xfDxf="1" sqref="A3:XFD3" start="0" length="0"/>
    <rcc rId="0" sId="2" dxf="1">
      <nc r="A3">
        <v>49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Строителей, д. 5А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4152058.28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1" sId="2" ref="A3:XFD3" action="deleteRow">
    <rfmt sheetId="2" xfDxf="1" sqref="A3:XFD3" start="0" length="0"/>
    <rcc rId="0" sId="2" dxf="1">
      <nc r="A3">
        <v>50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пер. Тюменский, д. 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95378.03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2" sId="2" ref="A3:XFD3" action="deleteRow">
    <rfmt sheetId="2" xfDxf="1" sqref="A3:XFD3" start="0" length="0"/>
    <rcc rId="0" sId="2" dxf="1">
      <nc r="A3">
        <v>51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пер. Тюменский, д. 5а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1468418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3" sId="2" ref="A3:XFD3" action="deleteRow">
    <rfmt sheetId="2" xfDxf="1" sqref="A3:XFD3" start="0" length="0"/>
    <rcc rId="0" sId="2" dxf="1">
      <nc r="A3">
        <v>52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пер. Тюменский, д. 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3418044.34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4" sId="2" ref="A3:XFD3" action="deleteRow">
    <rfmt sheetId="2" xfDxf="1" sqref="A3:XFD3" start="0" length="0"/>
    <rcc rId="0" sId="2" dxf="1">
      <nc r="A3">
        <v>53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Энтузиастов, д. 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106049.94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5" sId="2" ref="A3:XFD3" action="deleteRow">
    <rfmt sheetId="2" xfDxf="1" sqref="A3:XFD3" start="0" length="0"/>
    <rcc rId="0" sId="2" dxf="1">
      <nc r="A3">
        <v>54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Энтузиастов, д. 8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107339.36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6" sId="2" ref="A3:XFD3" action="deleteRow">
    <rfmt sheetId="2" xfDxf="1" sqref="A3:XFD3" start="0" length="0"/>
    <rcc rId="0" sId="2" dxf="1">
      <nc r="A3">
        <v>55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Энтузиастов, д. 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2803594.46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7" sId="2" ref="A3:XFD3" action="deleteRow">
    <rfmt sheetId="2" xfDxf="1" sqref="A3:XFD3" start="0" length="0"/>
    <rcc rId="0" sId="2" dxf="1">
      <nc r="A3">
        <v>56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Энтузиастов, д. 8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3073577.84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8" sId="2" ref="A3:XFD3" action="deleteRow">
    <rfmt sheetId="2" xfDxf="1" sqref="A3:XFD3" start="0" length="0"/>
    <rcc rId="0" sId="2" dxf="1">
      <nc r="A3">
        <v>57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 xml:space="preserve">Сургут 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Бахилова, д. 11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2559110.39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МКД был ошибочно исключен, включили обратно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9" sId="2" ref="A3:XFD3" action="deleteRow">
    <rfmt sheetId="2" xfDxf="1" sqref="A3:XFD3" start="0" length="0"/>
    <rcc rId="0" sId="2" dxf="1">
      <nc r="A3">
        <v>58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 xml:space="preserve">Сургут 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Бахилова, д. 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1706845.75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МКД был ошибочно исключен, включили обратно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0" sId="2" ref="A3:XFD3" action="deleteRow">
    <rfmt sheetId="2" xfDxf="1" sqref="A3:XFD3" start="0" length="0"/>
    <rcc rId="0" sId="2" dxf="1">
      <nc r="A3">
        <v>59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 xml:space="preserve">Сургут 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Бахилова, д. 9а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80216.47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МКД был ошибочно исключен, включили обратно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1" sId="2" ref="A3:XFD3" action="deleteRow">
    <rfmt sheetId="2" xfDxf="1" sqref="A3:XFD3" start="0" length="0"/>
    <rcc rId="0" sId="2" dxf="1">
      <nc r="A3">
        <v>60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 xml:space="preserve">Сургут 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Мелик-Карамова, д. 78*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1570163.16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спецсчет, сделали ранее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2" sId="2" ref="A3:XFD3" action="deleteRow">
    <rfmt sheetId="2" xfDxf="1" sqref="A3:XFD3" start="0" length="0"/>
    <rcc rId="0" sId="2" dxf="1">
      <nc r="A3">
        <v>61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 xml:space="preserve">Сургут 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30 лет Победы, д. 37/1*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3161303.83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спецсчет, сделали ранее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3" sId="2" ref="A3:XFD3" action="deleteRow">
    <rfmt sheetId="2" xfDxf="1" sqref="A3:XFD3" start="0" length="0"/>
    <rcc rId="0" sId="2" dxf="1">
      <nc r="A3">
        <v>62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Высокий, ул. Бахилова, д. 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99646.9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4" sId="2" ref="A3:XFD3" action="deleteRow">
    <rfmt sheetId="2" xfDxf="1" sqref="A3:XFD3" start="0" length="0"/>
    <rcc rId="0" sId="2" dxf="1">
      <nc r="A3">
        <v>63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Высокий, ул. Бахилова, д. 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4737292.6900000004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5" sId="2" ref="A3:XFD3" action="deleteRow">
    <rfmt sheetId="2" xfDxf="1" sqref="A3:XFD3" start="0" length="0"/>
    <rcc rId="0" sId="2" dxf="1">
      <nc r="A3">
        <v>64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Высокий, ул. Советская,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86407.34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6" sId="2" ref="A3:XFD3" action="deleteRow">
    <rfmt sheetId="2" xfDxf="1" sqref="A3:XFD3" start="0" length="0"/>
    <rcc rId="0" sId="2" dxf="1">
      <nc r="A3">
        <v>65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Высокий, ул. Советская,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2868787.72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7" sId="2" ref="A3:XFD3" action="deleteRow">
    <rfmt sheetId="2" xfDxf="1" sqref="A3:XFD3" start="0" length="0"/>
    <rcc rId="0" sId="2" dxf="1">
      <nc r="A3">
        <v>66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17, корп.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50157.72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8" sId="2" ref="A3:XFD3" action="deleteRow">
    <rfmt sheetId="2" xfDxf="1" sqref="A3:XFD3" start="0" length="0"/>
    <rcc rId="0" sId="2" dxf="1">
      <nc r="A3">
        <v>67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21, корп.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78003.429999999993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9" sId="2" ref="A3:XFD3" action="deleteRow">
    <rfmt sheetId="2" xfDxf="1" sqref="A3:XFD3" start="0" length="0"/>
    <rcc rId="0" sId="2" dxf="1">
      <nc r="A3">
        <v>68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25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51804.28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0" sId="2" ref="A3:XFD3" action="deleteRow">
    <rfmt sheetId="2" xfDxf="1" sqref="A3:XFD3" start="0" length="0"/>
    <rcc rId="0" sId="2" dxf="1">
      <nc r="A3">
        <v>69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17, корп.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1024621.84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1" sId="2" ref="A3:XFD3" action="deleteRow">
    <rfmt sheetId="2" xfDxf="1" sqref="A3:XFD3" start="0" length="0"/>
    <rcc rId="0" sId="2" dxf="1">
      <nc r="A3">
        <v>70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21, корп.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1593454.08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2" sId="2" ref="A3:XFD3" action="deleteRow">
    <rfmt sheetId="2" xfDxf="1" sqref="A3:XFD3" start="0" length="0"/>
    <rcc rId="0" sId="2" dxf="1">
      <nc r="A3">
        <v>71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25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1058257.8799999999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3" sId="2" ref="A3:XFD3" action="deleteRow">
    <rfmt sheetId="2" xfDxf="1" sqref="A3:XFD3" start="0" length="0"/>
    <rcc rId="0" sId="2" dxf="1">
      <nc r="A3">
        <v>72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Садовая, д. 18, корп.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51960.6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4" sId="2" ref="A3:XFD3" action="deleteRow">
    <rfmt sheetId="2" xfDxf="1" sqref="A3:XFD3" start="0" length="0"/>
    <rcc rId="0" sId="2" dxf="1">
      <nc r="A3">
        <v>73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Садовая, д. 24,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51762.6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5" sId="2" ref="A3:XFD3" action="deleteRow">
    <rfmt sheetId="2" xfDxf="1" sqref="A3:XFD3" start="0" length="0"/>
    <rcc rId="0" sId="2" dxf="1">
      <nc r="A3">
        <v>74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Садовая, д. 18, корп.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1061451.18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6" sId="2" ref="A3:XFD3" action="deleteRow">
    <rfmt sheetId="2" xfDxf="1" sqref="A3:XFD3" start="0" length="0"/>
    <rcc rId="0" sId="2" dxf="1">
      <nc r="A3">
        <v>75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Садовая, д. 24,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1057406.33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7" sId="2" ref="A3:XFD3" action="deleteRow">
    <rfmt sheetId="2" xfDxf="1" sqref="A3:XFD3" start="0" length="0"/>
    <rcc rId="0" sId="2" dxf="1">
      <nc r="A3">
        <v>76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5,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76502.759999999995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8" sId="2" ref="A3:XFD3" action="deleteRow">
    <rfmt sheetId="2" xfDxf="1" sqref="A3:XFD3" start="0" length="0"/>
    <rcc rId="0" sId="2" dxf="1">
      <nc r="A3">
        <v>77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5,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1562798.45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9" sId="2" ref="A3:XFD3" action="deleteRow">
    <rfmt sheetId="2" xfDxf="1" sqref="A3:XFD3" start="0" length="0"/>
    <rcc rId="0" sId="2" dxf="1">
      <nc r="A3">
        <v>78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7, корп.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279250.92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0" sId="2" ref="A3:XFD3" action="deleteRow">
    <rfmt sheetId="2" xfDxf="1" sqref="A3:XFD3" start="0" length="0"/>
    <rcc rId="0" sId="2" dxf="1">
      <nc r="A3">
        <v>79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7, корп.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5704537.75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1" sId="2" ref="A3:XFD3" action="deleteRow">
    <rfmt sheetId="2" xfDxf="1" sqref="A3:XFD3" start="0" length="0"/>
    <rcc rId="0" sId="2" dxf="1">
      <nc r="A3">
        <v>80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7,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65377.8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2" sId="2" ref="A3:XFD3" action="deleteRow">
    <rfmt sheetId="2" xfDxf="1" sqref="A3:XFD3" start="0" length="0"/>
    <rcc rId="0" sId="2" dxf="1">
      <nc r="A3">
        <v>81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7,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1092532.57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3" sId="2" ref="A3:XFD3" action="deleteRow">
    <rfmt sheetId="2" xfDxf="1" sqref="A3:XFD3" start="0" length="0"/>
    <rcc rId="0" sId="2" dxf="1">
      <nc r="A3">
        <v>82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9,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108863.87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4" sId="2" ref="A3:XFD3" action="deleteRow">
    <rfmt sheetId="2" xfDxf="1" sqref="A3:XFD3" start="0" length="0"/>
    <rcc rId="0" sId="2" dxf="1">
      <nc r="A3">
        <v>83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9,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2223871.19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5" sId="2" ref="A3:XFD3" action="deleteRow">
    <rfmt sheetId="2" xfDxf="1" sqref="A3:XFD3" start="0" length="0"/>
    <rcc rId="0" sId="2" dxf="1">
      <nc r="A3">
        <v>84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Таежная, д. 9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51387.43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6" sId="2" ref="A3:XFD3" action="deleteRow">
    <rfmt sheetId="2" xfDxf="1" sqref="A3:XFD3" start="0" length="0"/>
    <rcc rId="0" sId="2" dxf="1">
      <nc r="A3">
        <v>85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Таежная, д. 9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1049742.43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7" sId="2" ref="A3:XFD3" action="deleteRow">
    <rfmt sheetId="2" xfDxf="1" sqref="A3:XFD3" start="0" length="0"/>
    <rcc rId="0" sId="2" dxf="1">
      <nc r="A3">
        <v>86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10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38996.5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8" sId="2" ref="A3:XFD3" action="deleteRow">
    <rfmt sheetId="2" xfDxf="1" sqref="A3:XFD3" start="0" length="0"/>
    <rcc rId="0" sId="2" dxf="1">
      <nc r="A3">
        <v>87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11,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47979.67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9" sId="2" ref="A3:XFD3" action="deleteRow">
    <rfmt sheetId="2" xfDxf="1" sqref="A3:XFD3" start="0" length="0"/>
    <rcc rId="0" sId="2" dxf="1">
      <nc r="A3">
        <v>88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95732.62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0" sId="2" ref="A3:XFD3" action="deleteRow">
    <rfmt sheetId="2" xfDxf="1" sqref="A3:XFD3" start="0" length="0"/>
    <rcc rId="0" sId="2" dxf="1">
      <nc r="A3">
        <v>89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6,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51554.17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1" sId="2" ref="A3:XFD3" action="deleteRow">
    <rfmt sheetId="2" xfDxf="1" sqref="A3:XFD3" start="0" length="0"/>
    <rcc rId="0" sId="2" dxf="1">
      <nc r="A3">
        <v>90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10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796620.59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2" sId="2" ref="A3:XFD3" action="deleteRow">
    <rfmt sheetId="2" xfDxf="1" sqref="A3:XFD3" start="0" length="0"/>
    <rcc rId="0" sId="2" dxf="1">
      <nc r="A3">
        <v>91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11,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980128.6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3" sId="2" ref="A3:XFD3" action="deleteRow">
    <rfmt sheetId="2" xfDxf="1" sqref="A3:XFD3" start="0" length="0"/>
    <rcc rId="0" sId="2" dxf="1">
      <nc r="A3">
        <v>92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1955625.98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4" sId="2" ref="A3:XFD3" action="deleteRow">
    <rfmt sheetId="2" xfDxf="1" sqref="A3:XFD3" start="0" length="0"/>
    <rcc rId="0" sId="2" dxf="1">
      <nc r="A3">
        <v>93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6,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1053148.6100000001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5" sId="2" ref="A3:XFD3" action="deleteRow">
    <rfmt sheetId="2" xfDxf="1" sqref="A3:XFD3" start="0" length="0"/>
    <rcc rId="0" sId="2" dxf="1">
      <nc r="A3">
        <v>94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Гастелло, д. 28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4834254.74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(33/01-вх-9527 от 28.05.2020)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6" sId="2" ref="A3:XFD3" action="deleteRow">
    <rfmt sheetId="2" xfDxf="1" sqref="A3:XFD3" start="0" length="0"/>
    <rcc rId="0" sId="2" dxf="1">
      <nc r="A3">
        <v>95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Калинина, д. 44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6688833.2300000004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(33/01-вх-9527 от 28.05.2020)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7" sId="2" ref="A3:XFD3" action="deleteRow">
    <rfmt sheetId="2" xfDxf="1" sqref="A3:XFD3" start="0" length="0"/>
    <rcc rId="0" sId="2" dxf="1">
      <nc r="A3">
        <v>96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Киевская, д. 11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5528059.4800000004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(33/01-вх-9527 от 28.05.2020)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8" sId="2" ref="A3:XFD3" action="deleteRow">
    <rfmt sheetId="2" xfDxf="1" sqref="A3:XFD3" start="0" length="0"/>
    <rcc rId="0" sId="2" dxf="1">
      <nc r="A3">
        <v>97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Когалым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Привокзальная, д. 29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216586.23999999999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Доп.работы по крыше (33/01-сд-949 от 10.06.2020)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9" sId="2" ref="A3:XFD3" action="deleteRow">
    <rfmt sheetId="2" xfDxf="1" sqref="A3:XFD3" start="0" length="0"/>
    <rcc rId="0" sId="2" dxf="1">
      <nc r="A3">
        <v>98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Когалым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Привокзальная, д. 35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323453.27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Доп.работы по крыше (33/01-сд-949 от 10.06.2020)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0" sId="2" ref="A3:XFD3" action="deleteRow">
    <rfmt sheetId="2" xfDxf="1" sqref="A3:XFD3" start="0" length="0"/>
    <rcc rId="0" sId="2" dxf="1">
      <nc r="A3">
        <v>99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Когалым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Привокзальная, д. 37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216586.23999999999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Доп. Работы по крыше (33/01-сд-993 от 18.06.2020)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1" sId="2" ref="A3:XFD3" action="deleteRow">
    <rfmt sheetId="2" xfDxf="1" sqref="A3:XFD3" start="0" length="0"/>
    <rcc rId="0" sId="2" dxf="1">
      <nc r="A3">
        <v>100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Садовая, д. 33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599632.72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(33/01-вх-11652 от 23.06.2020)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2" sId="2" ref="A3:XFD3" action="deleteRow">
    <rfmt sheetId="2" xfDxf="1" sqref="A3:XFD3" start="0" length="0"/>
    <rcc rId="0" sId="2" dxf="1">
      <nc r="A3">
        <v>101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Таежная, д. 5, корп.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2334419.29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(33/01-вх-11652 от 23.06.2020)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3" sId="2" ref="A3:XFD3" action="deleteRow">
    <rfmt sheetId="2" xfDxf="1" sqref="A3:XFD3" start="0" length="0"/>
    <rcc rId="0" sId="2" dxf="1">
      <nc r="A3">
        <v>102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Мира, д. 18а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541397.02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Выполнено ВО в 2019 (33/01-СД-1040 от 26.06.2020)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4" sId="2" ref="A3:XFD3" action="deleteRow">
    <rfmt sheetId="2" xfDxf="1" sqref="A3:XFD3" start="0" length="0"/>
    <rcc rId="0" sId="2" dxf="1">
      <nc r="A3">
        <v>103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Нефтяников, д. 76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1136151.6000000001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Выполнено ВО в 2019 (33/01-СД-1040 от 26.06.2020)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5" sId="2" ref="A3:XFD3" action="deleteRow">
    <rfmt sheetId="2" xfDxf="1" sqref="A3:XFD3" start="0" length="0"/>
    <rcc rId="0" sId="2" dxf="1">
      <nc r="A3">
        <v>104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Ваховск, ул. Школьная, д. 20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119489.97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(33/01-вх-жду, протокол комиссии от 01.06.2020)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6" sId="2" ref="A3:XFD3" action="deleteRow">
    <rfmt sheetId="2" xfDxf="1" sqref="A3:XFD3" start="0" length="0"/>
    <rcc rId="0" sId="2" dxf="1">
      <nc r="A3">
        <v>105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Ваховск, ул. Школьная, д. 20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2440941.1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(33/01-вх-жду, протокол комиссии от 01.06.2020)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7" sId="2" ref="A3:XFD3" action="deleteRow">
    <rfmt sheetId="2" xfDxf="1" sqref="A3:XFD3" start="0" length="0"/>
    <rcc rId="0" sId="2" dxf="1">
      <nc r="A3">
        <v>106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с. Ларьяк, ул. Кербунова, д. 11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139506.89000000001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(33/01-вх-жду, протокол комиссии от 01.06.2020)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8" sId="2" ref="A3:XFD3" action="deleteRow">
    <rfmt sheetId="2" xfDxf="1" sqref="A3:XFD3" start="0" length="0"/>
    <rcc rId="0" sId="2" dxf="1">
      <nc r="A3">
        <v>107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с. Ларьяк, ул. Кербунова, д. 11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4700846.58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(33/01-вх-жду, протокол комиссии от 01.06.2020)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9" sId="2" ref="A3:XFD3" action="deleteRow">
    <rfmt sheetId="2" xfDxf="1" sqref="A3:XFD3" start="0" length="0"/>
    <rcc rId="0" sId="2" dxf="1">
      <nc r="A3">
        <v>108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Куминский, ул. Космонавтов, д. 2, корп. б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96614.34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0" sId="2" ref="A3:XFD3" action="deleteRow">
    <rfmt sheetId="2" xfDxf="1" sqref="A3:XFD3" start="0" length="0"/>
    <rcc rId="0" sId="2" dxf="1">
      <nc r="A3">
        <v>109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Куминский, ул. Космонавтов, д. 2Б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3360022.06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1" sId="2" ref="A3:XFD3" action="deleteRow">
    <rfmt sheetId="2" xfDxf="1" sqref="A3:XFD3" start="0" length="0"/>
    <rcc rId="0" sId="2" dxf="1">
      <nc r="A3">
        <v>110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Куминский, ул. Школьная, д. 3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72849.740000000005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2" sId="2" ref="A3:XFD3" action="deleteRow">
    <rfmt sheetId="2" xfDxf="1" sqref="A3:XFD3" start="0" length="0"/>
    <rcc rId="0" sId="2" dxf="1">
      <nc r="A3">
        <v>111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Куминский, ул. Школьная, д. 3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2982739.99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3" sId="2" ref="A3:XFD3" action="deleteRow">
    <rfmt sheetId="2" xfDxf="1" sqref="A3:XFD3" start="0" length="0"/>
    <rcc rId="0" sId="2" dxf="1">
      <nc r="A3">
        <v>112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40 лет Октября, д. 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185734.34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4" sId="2" ref="A3:XFD3" action="deleteRow">
    <rfmt sheetId="2" xfDxf="1" sqref="A3:XFD3" start="0" length="0"/>
    <rcc rId="0" sId="2" dxf="1">
      <nc r="A3">
        <v>113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40 лет Октября, д. 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5777286.46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5" sId="2" ref="A3:XFD3" action="deleteRow">
    <rfmt sheetId="2" xfDxf="1" sqref="A3:XFD3" start="0" length="0"/>
    <rcc rId="0" sId="2" dxf="1">
      <nc r="A3">
        <v>114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70921.350000000006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6" sId="2" ref="A3:XFD3" action="deleteRow">
    <rfmt sheetId="2" xfDxf="1" sqref="A3:XFD3" start="0" length="0"/>
    <rcc rId="0" sId="2" dxf="1">
      <nc r="A3">
        <v>115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2749394.51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7" sId="2" ref="A3:XFD3" action="deleteRow">
    <rfmt sheetId="2" xfDxf="1" sqref="A3:XFD3" start="0" length="0"/>
    <rcc rId="0" sId="2" dxf="1">
      <nc r="A3">
        <v>116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191369.89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8" sId="2" ref="A3:XFD3" action="deleteRow">
    <rfmt sheetId="2" xfDxf="1" sqref="A3:XFD3" start="0" length="0"/>
    <rcc rId="0" sId="2" dxf="1">
      <nc r="A3">
        <v>117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197258.37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9" sId="2" ref="A3:XFD3" action="deleteRow">
    <rfmt sheetId="2" xfDxf="1" sqref="A3:XFD3" start="0" length="0"/>
    <rcc rId="0" sId="2" dxf="1">
      <nc r="A3">
        <v>118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6861496.5499999998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0" sId="2" ref="A3:XFD3" action="deleteRow">
    <rfmt sheetId="2" xfDxf="1" sqref="A3:XFD3" start="0" length="0"/>
    <rcc rId="0" sId="2" dxf="1">
      <nc r="A3">
        <v>119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6007241.04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1" sId="2" ref="A3:XFD3" action="deleteRow">
    <rfmt sheetId="2" xfDxf="1" sqref="A3:XFD3" start="0" length="0"/>
    <rcc rId="0" sId="2" dxf="1">
      <nc r="A3">
        <v>120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Гастелло, д. 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197258.35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2" sId="2" ref="A3:XFD3" action="deleteRow">
    <rfmt sheetId="2" xfDxf="1" sqref="A3:XFD3" start="0" length="0"/>
    <rcc rId="0" sId="2" dxf="1">
      <nc r="A3">
        <v>121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Гастелло, д. 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6168806.7599999998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3" sId="2" ref="A3:XFD3" action="deleteRow">
    <rfmt sheetId="2" xfDxf="1" sqref="A3:XFD3" start="0" length="0"/>
    <rcc rId="0" sId="2" dxf="1">
      <nc r="A3">
        <v>122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Горького, д. 35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187255.9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4" sId="2" ref="A3:XFD3" action="deleteRow">
    <rfmt sheetId="2" xfDxf="1" sqref="A3:XFD3" start="0" length="0"/>
    <rcc rId="0" sId="2" dxf="1">
      <nc r="A3">
        <v>123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Горького, д. 35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5882574.6500000004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5" sId="2" ref="A3:XFD3" action="deleteRow">
    <rfmt sheetId="2" xfDxf="1" sqref="A3:XFD3" start="0" length="0"/>
    <rcc rId="0" sId="2" dxf="1">
      <nc r="A3">
        <v>124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мкр. 40 лет Победы, д. 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80284.55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6" sId="2" ref="A3:XFD3" action="deleteRow">
    <rfmt sheetId="2" xfDxf="1" sqref="A3:XFD3" start="0" length="0"/>
    <rcc rId="0" sId="2" dxf="1">
      <nc r="A3">
        <v>125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мкр. 40 лет Победы, д. 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3202677.09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7" sId="2" ref="A3:XFD3" action="deleteRow">
    <rfmt sheetId="2" xfDxf="1" sqref="A3:XFD3" start="0" length="0"/>
    <rcc rId="0" sId="2" dxf="1">
      <nc r="A3">
        <v>126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мкр. 40 лет Победы, д. 26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30856.53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8" sId="2" ref="A3:XFD3" action="deleteRow">
    <rfmt sheetId="2" xfDxf="1" sqref="A3:XFD3" start="0" length="0"/>
    <rcc rId="0" sId="2" dxf="1">
      <nc r="A3">
        <v>127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мкр. 40 лет Победы, д. 26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356033.34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9" sId="2" ref="A3:XFD3" action="deleteRow">
    <rfmt sheetId="2" xfDxf="1" sqref="A3:XFD3" start="0" length="0"/>
    <rcc rId="0" sId="2" dxf="1">
      <nc r="A3">
        <v>128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Менделеева, д. 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74046.8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0" sId="2" ref="A3:XFD3" action="deleteRow">
    <rfmt sheetId="2" xfDxf="1" sqref="A3:XFD3" start="0" length="0"/>
    <rcc rId="0" sId="2" dxf="1">
      <nc r="A3">
        <v>129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Менделеева, д. 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49524.25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1" sId="2" ref="A3:XFD3" action="deleteRow">
    <rfmt sheetId="2" xfDxf="1" sqref="A3:XFD3" start="0" length="0"/>
    <rcc rId="0" sId="2" dxf="1">
      <nc r="A3">
        <v>130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Менделеева, д. 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1602914.98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2" sId="2" ref="A3:XFD3" action="deleteRow">
    <rfmt sheetId="2" xfDxf="1" sqref="A3:XFD3" start="0" length="0"/>
    <rcc rId="0" sId="2" dxf="1">
      <nc r="A3">
        <v>131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Менделеева, д. 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640183.41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3" sId="2" ref="A3:XFD3" action="deleteRow">
    <rfmt sheetId="2" xfDxf="1" sqref="A3:XFD3" start="0" length="0"/>
    <rcc rId="0" sId="2" dxf="1">
      <nc r="A3">
        <v>132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Одесская, д. 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62056.98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4" sId="2" ref="A3:XFD3" action="deleteRow">
    <rfmt sheetId="2" xfDxf="1" sqref="A3:XFD3" start="0" length="0"/>
    <rcc rId="0" sId="2" dxf="1">
      <nc r="A3">
        <v>133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Одесская, д. 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204862.17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5" sId="2" ref="A3:XFD3" action="deleteRow">
    <rfmt sheetId="2" xfDxf="1" sqref="A3:XFD3" start="0" length="0"/>
    <rcc rId="0" sId="2" dxf="1">
      <nc r="A3">
        <v>134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Радужный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мкр. 9-й, д. 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94493.29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(33/01-вх-13375 от 13.07.2020 )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6" sId="2" ref="A3:XFD3" action="deleteRow">
    <rfmt sheetId="2" xfDxf="1" sqref="A3:XFD3" start="0" length="0"/>
    <rcc rId="0" sId="2" dxf="1">
      <nc r="A3">
        <v>135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Радужный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мкр. 9-й, д. 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6527512.7599999998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(33/01-вх-13375 от 13.07.2020 )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7" sId="2" ref="A3:XFD3" action="deleteRow">
    <rfmt sheetId="2" xfDxf="1" sqref="A3:XFD3" start="0" length="0"/>
    <rcc rId="0" sId="2" dxf="1">
      <nc r="A3">
        <v>136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Маршала Жукова, д. 11А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509818.64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Ранее выполнен, в 2019 г. (33/01-сд-1119  от 08.07.2020)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8" sId="2" ref="A3:XFD3" action="deleteRow">
    <rfmt sheetId="2" xfDxf="1" sqref="A3:XFD3" start="0" length="0"/>
    <rcc rId="0" sId="2" dxf="1">
      <nc r="A3">
        <v>137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д.105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9" sId="2" ref="A3:XFD3" action="deleteRow">
    <rfmt sheetId="2" xfDxf="1" sqref="A3:XFD3" start="0" length="0"/>
    <rcc rId="0" sId="2" dxf="1">
      <nc r="A3">
        <v>138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д.105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0" sId="2" ref="A3:XFD3" action="deleteRow">
    <rfmt sheetId="2" xfDxf="1" sqref="A3:XFD3" start="0" length="0"/>
    <rcc rId="0" sId="2" dxf="1">
      <nc r="A3">
        <v>139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д.115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1" sId="2" ref="A3:XFD3" action="deleteRow">
    <rfmt sheetId="2" xfDxf="1" sqref="A3:XFD3" start="0" length="0"/>
    <rcc rId="0" sId="2" dxf="1">
      <nc r="A3">
        <v>140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д.115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2" sId="2" ref="A3:XFD3" action="deleteRow">
    <rfmt sheetId="2" xfDxf="1" sqref="A3:XFD3" start="0" length="0"/>
    <rcc rId="0" sId="2" dxf="1">
      <nc r="A3">
        <v>141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3" sId="2" ref="A3:XFD3" action="deleteRow">
    <rfmt sheetId="2" xfDxf="1" sqref="A3:XFD3" start="0" length="0"/>
    <rcc rId="0" sId="2" dxf="1">
      <nc r="A3">
        <v>142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4" sId="2" ref="A3:XFD3" action="deleteRow">
    <rfmt sheetId="2" xfDxf="1" sqref="A3:XFD3" start="0" length="0"/>
    <rcc rId="0" sId="2" dxf="1">
      <nc r="A3">
        <v>143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д.33 Б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5" sId="2" ref="A3:XFD3" action="deleteRow">
    <rfmt sheetId="2" xfDxf="1" sqref="A3:XFD3" start="0" length="0"/>
    <rcc rId="0" sId="2" dxf="1">
      <nc r="A3">
        <v>144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д.33 Б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6" sId="2" ref="A3:XFD3" action="deleteRow">
    <rfmt sheetId="2" xfDxf="1" sqref="A3:XFD3" start="0" length="0"/>
    <rcc rId="0" sId="2" dxf="1">
      <nc r="A3">
        <v>145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д.53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7" sId="2" ref="A3:XFD3" action="deleteRow">
    <rfmt sheetId="2" xfDxf="1" sqref="A3:XFD3" start="0" length="0"/>
    <rcc rId="0" sId="2" dxf="1">
      <nc r="A3">
        <v>146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д.53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8" sId="2" ref="A3:XFD3" action="deleteRow">
    <rfmt sheetId="2" xfDxf="1" sqref="A3:XFD3" start="0" length="0"/>
    <rcc rId="0" sId="2" dxf="1">
      <nc r="A3">
        <v>147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д.85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9" sId="2" ref="A3:XFD3" action="deleteRow">
    <rfmt sheetId="2" xfDxf="1" sqref="A3:XFD3" start="0" length="0"/>
    <rcc rId="0" sId="2" dxf="1">
      <nc r="A3">
        <v>148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д.85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0" sId="2" ref="A3:XFD3" action="deleteRow">
    <rfmt sheetId="2" xfDxf="1" sqref="A3:XFD3" start="0" length="0"/>
    <rcc rId="0" sId="2" dxf="1">
      <nc r="A3">
        <v>149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д.97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1" sId="2" ref="A3:XFD3" action="deleteRow">
    <rfmt sheetId="2" xfDxf="1" sqref="A3:XFD3" start="0" length="0"/>
    <rcc rId="0" sId="2" dxf="1">
      <nc r="A3">
        <v>150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д.97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2" sId="2" ref="A3:XFD3" action="deleteRow">
    <rfmt sheetId="2" xfDxf="1" sqref="A3:XFD3" start="0" length="0"/>
    <rcc rId="0" sId="2" dxf="1">
      <nc r="A3">
        <v>151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Заводская, д. 22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3" sId="2" ref="A3:XFD3" action="deleteRow">
    <rfmt sheetId="2" xfDxf="1" sqref="A3:XFD3" start="0" length="0"/>
    <rcc rId="0" sId="2" dxf="1">
      <nc r="A3">
        <v>152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Заводская, д. 22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4" sId="2" ref="A3:XFD3" action="deleteRow">
    <rfmt sheetId="2" xfDxf="1" sqref="A3:XFD3" start="0" length="0"/>
    <rcc rId="0" sId="2" dxf="1">
      <nc r="A3">
        <v>153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Красногвардейская,д. 38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5" sId="2" ref="A3:XFD3" action="deleteRow">
    <rfmt sheetId="2" xfDxf="1" sqref="A3:XFD3" start="0" length="0"/>
    <rcc rId="0" sId="2" dxf="1">
      <nc r="A3">
        <v>154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Красногвардейская,д. 38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6" sId="2" ref="A3:XFD3" action="deleteRow">
    <rfmt sheetId="2" xfDxf="1" sqref="A3:XFD3" start="0" length="0"/>
    <rcc rId="0" sId="2" dxf="1">
      <nc r="A3">
        <v>155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Ленина, д .96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7" sId="2" ref="A3:XFD3" action="deleteRow">
    <rfmt sheetId="2" xfDxf="1" sqref="A3:XFD3" start="0" length="0"/>
    <rcc rId="0" sId="2" dxf="1">
      <nc r="A3">
        <v>156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Ленина, д .96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8" sId="2" ref="A3:XFD3" action="deleteRow">
    <rfmt sheetId="2" xfDxf="1" sqref="A3:XFD3" start="0" length="0"/>
    <rcc rId="0" sId="2" dxf="1">
      <nc r="A3">
        <v>157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Механизаторов, д.4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9" sId="2" ref="A3:XFD3" action="deleteRow">
    <rfmt sheetId="2" xfDxf="1" sqref="A3:XFD3" start="0" length="0"/>
    <rcc rId="0" sId="2" dxf="1">
      <nc r="A3">
        <v>158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Пролетарская, д.14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0" sId="2" ref="A3:XFD3" action="deleteRow">
    <rfmt sheetId="2" xfDxf="1" sqref="A3:XFD3" start="0" length="0"/>
    <rcc rId="0" sId="2" dxf="1">
      <nc r="A3">
        <v>159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Пролетарская, д.14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1" sId="2" ref="A3:XFD3" action="deleteRow">
    <rfmt sheetId="2" xfDxf="1" sqref="A3:XFD3" start="0" length="0"/>
    <rcc rId="0" sId="2" dxf="1">
      <nc r="A3">
        <v>160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Промышленная, д.1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2" sId="2" ref="A3:XFD3" action="deleteRow">
    <rfmt sheetId="2" xfDxf="1" sqref="A3:XFD3" start="0" length="0"/>
    <rcc rId="0" sId="2" dxf="1">
      <nc r="A3">
        <v>161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Рознина, д. 126А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3" sId="2" ref="A3:XFD3" action="deleteRow">
    <rfmt sheetId="2" xfDxf="1" sqref="A3:XFD3" start="0" length="0"/>
    <rcc rId="0" sId="2" dxf="1">
      <nc r="A3">
        <v>162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Рознина, д. 126А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4" sId="2" ref="A3:XFD3" action="deleteRow">
    <rfmt sheetId="2" xfDxf="1" sqref="A3:XFD3" start="0" length="0"/>
    <rcc rId="0" sId="2" dxf="1">
      <nc r="A3">
        <v>163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Спортивная, д. 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5" sId="2" ref="A3:XFD3" action="deleteRow">
    <rfmt sheetId="2" xfDxf="1" sqref="A3:XFD3" start="0" length="0"/>
    <rcc rId="0" sId="2" dxf="1">
      <nc r="A3">
        <v>164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Спортивная, д. 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6" sId="2" ref="A3:XFD3" action="deleteRow">
    <rfmt sheetId="2" xfDxf="1" sqref="A3:XFD3" start="0" length="0"/>
    <rcc rId="0" sId="2" dxf="1">
      <nc r="A3">
        <v>165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Сургутская, д. 23А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7" sId="2" ref="A3:XFD3" action="deleteRow">
    <rfmt sheetId="2" xfDxf="1" sqref="A3:XFD3" start="0" length="0"/>
    <rcc rId="0" sId="2" dxf="1">
      <nc r="A3">
        <v>166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Сургутская, д. 23А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8" sId="2" ref="A3:XFD3" action="deleteRow">
    <rfmt sheetId="2" xfDxf="1" sqref="A3:XFD3" start="0" length="0"/>
    <rcc rId="0" sId="2" dxf="1">
      <nc r="A3">
        <v>167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Сутормина, д. 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9" sId="2" ref="A3:XFD3" action="deleteRow">
    <rfmt sheetId="2" xfDxf="1" sqref="A3:XFD3" start="0" length="0"/>
    <rcc rId="0" sId="2" dxf="1">
      <nc r="A3">
        <v>168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Сутормина, д. 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0" sId="2" ref="A3:XFD3" action="deleteRow">
    <rfmt sheetId="2" xfDxf="1" sqref="A3:XFD3" start="0" length="0"/>
    <rcc rId="0" sId="2" dxf="1">
      <nc r="A3">
        <v>169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Маяковского, д.4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1" sId="2" ref="A3:XFD3" action="deleteRow">
    <rfmt sheetId="2" xfDxf="1" sqref="A3:XFD3" start="0" length="0"/>
    <rcc rId="0" sId="2" dxf="1">
      <nc r="A3">
        <v>170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Маяковского, д.4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2" sId="2" ref="A3:XFD3" action="deleteRow">
    <rfmt sheetId="2" xfDxf="1" sqref="A3:XFD3" start="0" length="0"/>
    <rcc rId="0" sId="2" dxf="1">
      <nc r="A3">
        <v>171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пер.Южный, д. 32А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3" sId="2" ref="A3:XFD3" action="deleteRow">
    <undo index="65535" exp="area" ref3D="1" dr="$A$2:$G$3" dn="Z_9A943439_F664_43C2_949A_487E1A5DB2A1_.wvu.FilterData" sId="2"/>
    <rfmt sheetId="2" xfDxf="1" sqref="A3:XFD3" start="0" length="0"/>
    <rcc rId="0" sId="2" dxf="1">
      <nc r="A3">
        <v>172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пер.Южный, д. 32А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4" sId="2" ref="A3:XFD3" action="deleteRow">
    <rfmt sheetId="2" xfDxf="1" sqref="A3:XFD3" start="0" length="0">
      <dxf>
        <alignment horizontal="center" vertical="center"/>
      </dxf>
    </rfmt>
    <rcc rId="0" sId="2" dxf="1">
      <nc r="A3">
        <v>173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Пионерская, д. 27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1494430.84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Расторгли договор на газ-е в 2020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5" sId="2" ref="A3:XFD3" action="deleteRow">
    <undo index="65535" exp="area" ref3D="1" dr="$A$2:$G$3" dn="Z_20EC2B98_D2DD_4040_B4D3_0C331D8ADAB1_.wvu.FilterData" sId="2"/>
    <rfmt sheetId="2" xfDxf="1" sqref="A3:XFD3" start="0" length="0">
      <dxf>
        <alignment horizontal="center" vertical="center"/>
      </dxf>
    </rfmt>
    <rcc rId="0" sId="2" dxf="1">
      <nc r="A3">
        <v>174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Пионерская, д. 27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1494430.84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Расторгли договор на газ-е в 2021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6" sId="2" ref="A3:XFD3" action="deleteRow">
    <rfmt sheetId="2" xfDxf="1" sqref="A3:XFD3" start="0" length="0">
      <dxf>
        <alignment horizontal="center" vertical="center"/>
      </dxf>
    </rfmt>
    <rcc rId="0" sId="2" dxf="1">
      <nc r="A3">
        <v>175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Нягань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мкр. 3-й, д. 21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1675274.41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спецсчет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7" sId="2" ref="A3:XFD3" action="deleteRow">
    <undo index="65535" exp="area" ref3D="1" dr="$A$2:$G$3" dn="Z_C9377F56_E549_4701_A8AD_7625126A6986_.wvu.FilterData" sId="2"/>
    <rfmt sheetId="2" xfDxf="1" sqref="A3:XFD3" start="0" length="0">
      <dxf>
        <alignment horizontal="center" vertical="center"/>
      </dxf>
    </rfmt>
    <rcc rId="0" sId="2" dxf="1">
      <nc r="A3">
        <v>176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Дзержинского, д. 2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17003143.649999999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Аукцион в 2019 г не состоялся (33/01-сд-1521 от 04.09.2020)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8" sId="2" ref="A3:XFD3" action="deleteRow">
    <rfmt sheetId="2" xfDxf="1" sqref="A3:XFD3" start="0" length="0">
      <dxf>
        <alignment horizontal="center" vertical="center"/>
      </dxf>
    </rfmt>
    <rcc rId="0" sId="2" dxf="1">
      <nc r="A3">
        <v>177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Дзержинского, д. 2/1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14804678.07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Аукцион в 2019 г не состоялся (33/01-сд-1521 от 04.09.2020)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9" sId="2" ref="A3:XFD3" action="deleteRow">
    <rfmt sheetId="2" xfDxf="1" sqref="A3:XFD3" start="0" length="0">
      <dxf>
        <alignment horizontal="center" vertical="center"/>
      </dxf>
    </rfmt>
    <rcc rId="0" sId="2" dxf="1">
      <nc r="A3">
        <v>178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Нефтеюганск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мкр. 16А, д. 66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5657815.2699999996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Аукцион в 2020 г не состоялся (33/01-сд-1401 от 13.08.2020)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0" sId="2" ref="A3:XFD3" action="deleteRow">
    <rfmt sheetId="2" xfDxf="1" sqref="A3:XFD3" start="0" length="0">
      <dxf>
        <alignment horizontal="center" vertical="center"/>
      </dxf>
    </rfmt>
    <rcc rId="0" sId="2" dxf="1">
      <nc r="A3">
        <v>179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Нефтеюганск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мкр. 16А, д. 66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5657815.2699999996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Аукцион в 2020 г не состоялся (33/01-сд-1401 от 13.08.2020)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1" sId="2" ref="A3:XFD3" action="deleteRow">
    <rfmt sheetId="2" xfDxf="1" sqref="A3:XFD3" start="0" length="0">
      <dxf>
        <alignment horizontal="center" vertical="center"/>
      </dxf>
    </rfmt>
    <rcc rId="0" sId="2" dxf="1">
      <nc r="A3">
        <v>180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Куминский, ул. Гагарина, д. 34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53768.42</v>
      </nc>
      <ndxf>
        <font>
          <sz val="12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(33/01-Вх-18009 от 08.09.2020)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2" sId="2" ref="A3:XFD3" action="deleteRow">
    <undo index="65535" exp="area" ref3D="1" dr="$A$2:$G$3" dn="Z_50F9DE5B_5A94_40F5_872B_76971A291F21_.wvu.FilterData" sId="2"/>
    <rfmt sheetId="2" xfDxf="1" sqref="A3:XFD3" start="0" length="0">
      <dxf>
        <alignment horizontal="center" vertical="center"/>
      </dxf>
    </rfmt>
    <rcc rId="0" sId="2" dxf="1">
      <nc r="A3">
        <v>181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Малиновский, ул. Гагарина, д. 3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274646.59999999998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3" sId="2" ref="A3:XFD3" action="deleteRow">
    <undo index="65535" exp="area" ref3D="1" dr="$A$2:$G$3" dn="Z_8E20B889_DCA9_4E20_BF37_8DF96766DA3C_.wvu.FilterData" sId="2"/>
    <undo index="65535" exp="area" ref3D="1" dr="$A$2:$G$3" dn="Z_5A69E3B3_42F9_4E2F_B5F0_E7DDBD1C173D_.wvu.FilterData" sId="2"/>
    <rfmt sheetId="2" xfDxf="1" sqref="A3:XFD3" start="0" length="0">
      <dxf>
        <alignment horizontal="center" vertical="center"/>
      </dxf>
    </rfmt>
    <rcc rId="0" sId="2" dxf="1">
      <nc r="A3">
        <v>182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Малиновский, ул. Первомайская, д. 11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161974.1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4" sId="2" ref="A3:XFD3" action="deleteRow">
    <rfmt sheetId="2" xfDxf="1" sqref="A3:XFD3" start="0" length="0">
      <dxf>
        <alignment horizontal="center" vertical="center"/>
      </dxf>
    </rfmt>
    <rcc rId="0" sId="2" dxf="1">
      <nc r="A3">
        <v>183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Малиновский, ул. Гагарина, д. 3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4700784.63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5" sId="2" ref="A3:XFD3" action="deleteRow">
    <undo index="65535" exp="area" ref3D="1" dr="$A$2:$G$3" dn="Z_588C31BA_C36B_4B9E_AE8B_D926F1C5CA78_.wvu.FilterData" sId="2"/>
    <rfmt sheetId="2" xfDxf="1" sqref="A3:XFD3" start="0" length="0">
      <dxf>
        <alignment horizontal="center" vertical="center"/>
      </dxf>
    </rfmt>
    <rcc rId="0" sId="2" dxf="1">
      <nc r="A3">
        <v>184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Малиновский, ул. Первомайская, д. 11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3123034.45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6" sId="2" ref="A3:XFD3" action="deleteRow">
    <rfmt sheetId="2" xfDxf="1" sqref="A3:XFD3" start="0" length="0">
      <dxf>
        <alignment horizontal="center" vertical="center"/>
      </dxf>
    </rfmt>
    <rcc rId="0" sId="2" dxf="1">
      <nc r="A3">
        <v>185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Короленко, д. 3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3819718.96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7" sId="2" ref="A3:XFD3" action="deleteRow">
    <rfmt sheetId="2" xfDxf="1" sqref="A3:XFD3" start="0" length="0">
      <dxf>
        <alignment horizontal="center" vertical="center"/>
      </dxf>
    </rfmt>
    <rcc rId="0" sId="2" dxf="1">
      <nc r="A3">
        <v>186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Короленко, д. 4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5030821.95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8" sId="2" ref="A3:XFD3" action="deleteRow">
    <rfmt sheetId="2" xfDxf="1" sqref="A3:XFD3" start="0" length="0">
      <dxf>
        <alignment horizontal="center" vertical="center"/>
      </dxf>
    </rfmt>
    <rcc rId="0" sId="2" dxf="1">
      <nc r="A3">
        <v>187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Короленко,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2890621.76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9" sId="2" ref="A3:XFD3" action="deleteRow">
    <rfmt sheetId="2" xfDxf="1" sqref="A3:XFD3" start="0" length="0">
      <dxf>
        <alignment horizontal="center" vertical="center"/>
      </dxf>
    </rfmt>
    <rcc rId="0" sId="2" dxf="1">
      <nc r="A3">
        <v>188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Короленко,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161690.39000000001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0" sId="2" ref="A3:XFD3" action="deleteRow">
    <rfmt sheetId="2" xfDxf="1" sqref="A3:XFD3" start="0" length="0">
      <dxf>
        <alignment horizontal="center" vertical="center"/>
      </dxf>
    </rfmt>
    <rcc rId="0" sId="2" dxf="1">
      <nc r="A3">
        <v>189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Короленко,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3303011.22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1" sId="2" ref="A3:XFD3" action="deleteRow">
    <rfmt sheetId="2" xfDxf="1" sqref="A3:XFD3" start="0" length="0">
      <dxf>
        <alignment horizontal="center" vertical="center"/>
      </dxf>
    </rfmt>
    <rcc rId="0" sId="2" dxf="1">
      <nc r="A3">
        <v>190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пер. Строительный, д. 11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2784594.2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2" sId="2" ref="A3:XFD3" action="deleteRow">
    <rfmt sheetId="2" xfDxf="1" sqref="A3:XFD3" start="0" length="0">
      <dxf>
        <alignment horizontal="center" vertical="center"/>
      </dxf>
    </rfmt>
    <rcc rId="0" sId="2" dxf="1">
      <nc r="A3">
        <v>191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Строительная, д. 36А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224406.18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3" sId="2" ref="A3:XFD3" action="deleteRow">
    <rfmt sheetId="2" xfDxf="1" sqref="A3:XFD3" start="0" length="0">
      <dxf>
        <alignment horizontal="center" vertical="center"/>
      </dxf>
    </rfmt>
    <rcc rId="0" sId="2" dxf="1">
      <nc r="A3">
        <v>192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Строительная, д. 36А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4584169.49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4" sId="2" ref="A3:XFD3" action="deleteRow">
    <rfmt sheetId="2" xfDxf="1" sqref="A3:XFD3" start="0" length="0">
      <dxf>
        <alignment horizontal="center" vertical="center"/>
      </dxf>
    </rfmt>
    <rcc rId="0" sId="2" dxf="1">
      <nc r="A3">
        <v>193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Юности,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135263.07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5" sId="2" ref="A3:XFD3" action="deleteRow">
    <rfmt sheetId="2" xfDxf="1" sqref="A3:XFD3" start="0" length="0">
      <dxf>
        <alignment horizontal="center" vertical="center"/>
      </dxf>
    </rfmt>
    <rcc rId="0" sId="2" dxf="1">
      <nc r="A3">
        <v>194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Юности,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2763154.02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6" sId="2" ref="A3:XFD3" action="deleteRow">
    <rfmt sheetId="2" xfDxf="1" sqref="A3:XFD3" start="0" length="0">
      <dxf>
        <alignment horizontal="center" vertical="center"/>
      </dxf>
    </rfmt>
    <rcc rId="0" sId="2" dxf="1">
      <nc r="A3">
        <v>195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34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10338.5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7" sId="2" ref="A3:XFD3" action="deleteRow">
    <rfmt sheetId="2" xfDxf="1" sqref="A3:XFD3" start="0" length="0">
      <dxf>
        <alignment horizontal="center" vertical="center"/>
      </dxf>
    </rfmt>
    <rcc rId="0" sId="2" dxf="1">
      <nc r="A3">
        <v>196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35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126737.7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8" sId="2" ref="A3:XFD3" action="deleteRow">
    <rfmt sheetId="2" xfDxf="1" sqref="A3:XFD3" start="0" length="0">
      <dxf>
        <alignment horizontal="center" vertical="center"/>
      </dxf>
    </rfmt>
    <rcc rId="0" sId="2" dxf="1">
      <nc r="A3">
        <v>197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36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186595.53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9" sId="2" ref="A3:XFD3" action="deleteRow">
    <rfmt sheetId="2" xfDxf="1" sqref="A3:XFD3" start="0" length="0">
      <dxf>
        <alignment horizontal="center" vertical="center"/>
      </dxf>
    </rfmt>
    <rcc rId="0" sId="2" dxf="1">
      <nc r="A3">
        <v>198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34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211194.94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70" sId="2" ref="A3:XFD3" action="deleteRow">
    <rfmt sheetId="2" xfDxf="1" sqref="A3:XFD3" start="0" length="0">
      <dxf>
        <alignment horizontal="center" vertical="center"/>
      </dxf>
    </rfmt>
    <rcc rId="0" sId="2" dxf="1">
      <nc r="A3">
        <v>199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35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2588997.67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71" sId="2" ref="A3:XFD3" action="deleteRow">
    <undo index="65535" exp="area" ref3D="1" dr="$A$2:$G$3" dn="Z_A299C84D_C097_439E_954D_685D90CA46C9_.wvu.FilterData" sId="2"/>
    <undo index="65535" exp="area" ref3D="1" dr="$A$2:$G$3" dn="Z_95B45164_2B22_4B3E_9BF2_B5657F4E1DD7_.wvu.FilterData" sId="2"/>
    <undo index="65535" exp="area" ref3D="1" dr="$A$2:$G$3" dn="Z_9595E341_47B0_4869_BE47_43740FED65BC_.wvu.FilterData" sId="2"/>
    <rfmt sheetId="2" xfDxf="1" sqref="A3:XFD3" start="0" length="0">
      <dxf>
        <alignment horizontal="center" vertical="center"/>
      </dxf>
    </rfmt>
    <rcc rId="0" sId="2" dxf="1">
      <nc r="A3">
        <v>200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36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3811773.39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572" sId="2">
    <nc r="A3">
      <v>1</v>
    </nc>
  </rcc>
  <rcc rId="2573" sId="2">
    <nc r="B3" t="inlineStr">
      <is>
        <t>+</t>
      </is>
    </nc>
  </rcc>
  <rcc rId="2574" sId="2">
    <nc r="C3">
      <v>2021</v>
    </nc>
  </rcc>
  <rcc rId="2575" sId="2">
    <nc r="D3" t="inlineStr">
      <is>
        <t>Нефтеюганск</t>
      </is>
    </nc>
  </rcc>
  <rcc rId="2576" sId="2">
    <nc r="G3" t="inlineStr">
      <is>
        <t>Включили доп. работы (33/01-СД-1870 от 03.11.2020)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34:XFD634">
    <dxf>
      <fill>
        <patternFill patternType="solid">
          <bgColor rgb="FFFFFF00"/>
        </patternFill>
      </fill>
    </dxf>
  </rfmt>
  <rrc rId="2951" sId="1" ref="A1336:XFD1336" action="insertRow"/>
  <rfmt sheetId="1" sqref="A1336:XFD1336">
    <dxf>
      <fill>
        <patternFill patternType="solid">
          <bgColor rgb="FFFFFF00"/>
        </patternFill>
      </fill>
    </dxf>
  </rfmt>
  <rcc rId="2952" sId="1">
    <nc r="A1336">
      <v>596</v>
    </nc>
  </rcc>
  <rcc rId="2953" sId="1">
    <nc r="B1336" t="inlineStr">
      <is>
        <t>г. Советский, ул. Кошевого, д. 7</t>
      </is>
    </nc>
  </rcc>
  <rcc rId="2954" sId="1" numFmtId="4">
    <nc r="C1336">
      <v>281170.03999999998</v>
    </nc>
  </rcc>
  <rcc rId="2955" sId="1" numFmtId="4">
    <nc r="D1336">
      <v>5890.97</v>
    </nc>
  </rcc>
  <rcc rId="2956" sId="1" numFmtId="4">
    <nc r="K1336">
      <v>275279.07</v>
    </nc>
  </rcc>
  <rcc rId="2957" sId="1">
    <oc r="A634">
      <v>596</v>
    </oc>
    <nc r="A634"/>
  </rcc>
  <rcc rId="2958" sId="1">
    <oc r="B634" t="inlineStr">
      <is>
        <t>г. Советский, ул. Кошевого, д. 7</t>
      </is>
    </oc>
    <nc r="B634"/>
  </rcc>
  <rcc rId="2959" sId="1">
    <oc r="C634">
      <f>ROUND(SUM(D634+E634+F634+G634+H634+I634+J634+K634+M634+O634+Q634+S634),2)</f>
    </oc>
    <nc r="C634"/>
  </rcc>
  <rcc rId="2960" sId="1">
    <oc r="D634">
      <f>ROUND((F634+G634+H634+I634+J634+K634+M634+O634+Q634+S634)*0.0214,2)</f>
    </oc>
    <nc r="D634"/>
  </rcc>
  <rcc rId="2961" sId="1" numFmtId="4">
    <oc r="K634">
      <v>275279.07</v>
    </oc>
    <nc r="K634"/>
  </rcc>
  <rrc rId="2962" sId="1" ref="A634:XFD634" action="deleteRow">
    <rfmt sheetId="1" xfDxf="1" sqref="A634:XFD634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634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4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963" sId="2">
    <nc r="A12">
      <v>10</v>
    </nc>
  </rcc>
  <rcc rId="2964" sId="2">
    <nc r="B12" t="inlineStr">
      <is>
        <t>-</t>
      </is>
    </nc>
  </rcc>
  <rcc rId="2965" sId="2">
    <nc r="C12">
      <v>2020</v>
    </nc>
  </rcc>
  <rfmt sheetId="2" sqref="B12">
    <dxf>
      <alignment horizontal="center" readingOrder="0"/>
    </dxf>
  </rfmt>
  <rfmt sheetId="2" sqref="A12">
    <dxf>
      <alignment horizontal="center" readingOrder="0"/>
    </dxf>
  </rfmt>
  <rfmt sheetId="2" sqref="C12">
    <dxf>
      <alignment horizontal="center" readingOrder="0"/>
    </dxf>
  </rfmt>
  <rcc rId="2966" sId="2">
    <nc r="D12" t="inlineStr">
      <is>
        <t>Советский район</t>
      </is>
    </nc>
  </rcc>
  <rcc rId="2967" sId="2">
    <nc r="E12" t="inlineStr">
      <is>
        <t>г. Советский, ул. Кошевого, д. 7</t>
      </is>
    </nc>
  </rcc>
  <rcc rId="2968" sId="2">
    <nc r="F12">
      <v>281170.03999999998</v>
    </nc>
  </rcc>
  <rcc rId="2969" sId="2">
    <nc r="G12" t="inlineStr">
      <is>
        <t>Перенос с 2020 по COVID ()</t>
      </is>
    </nc>
  </rcc>
  <rfmt sheetId="2" sqref="G12">
    <dxf>
      <alignment horizontal="center" readingOrder="0"/>
    </dxf>
  </rfmt>
  <rfmt sheetId="2" sqref="F12">
    <dxf>
      <alignment horizontal="center" readingOrder="0"/>
    </dxf>
  </rfmt>
  <rcc rId="2970" sId="2">
    <nc r="A13">
      <v>11</v>
    </nc>
  </rcc>
  <rcc rId="2971" sId="2">
    <nc r="B13" t="inlineStr">
      <is>
        <t>+</t>
      </is>
    </nc>
  </rcc>
  <rcc rId="2972" sId="2">
    <nc r="C13">
      <v>2021</v>
    </nc>
  </rcc>
  <rfmt sheetId="2" sqref="C13">
    <dxf>
      <alignment horizontal="center" readingOrder="0"/>
    </dxf>
  </rfmt>
  <rcc rId="2973" sId="2">
    <nc r="D13" t="inlineStr">
      <is>
        <t>Советский район</t>
      </is>
    </nc>
  </rcc>
  <rcc rId="2974" sId="2" xfDxf="1" dxf="1">
    <nc r="E13" t="inlineStr">
      <is>
        <t>г. Советский, ул. Кошевого, д. 7</t>
      </is>
    </nc>
    <ndxf>
      <font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5" sId="2" odxf="1" dxf="1">
    <nc r="F13">
      <v>281170.03999999998</v>
    </nc>
    <odxf>
      <alignment horizontal="general" vertical="bottom" readingOrder="0"/>
    </odxf>
    <ndxf>
      <alignment horizontal="center" vertical="top" readingOrder="0"/>
    </ndxf>
  </rcc>
  <rcc rId="2976" sId="2" odxf="1" dxf="1">
    <nc r="G13" t="inlineStr">
      <is>
        <t>Перенос с 2020 по COVID ()</t>
      </is>
    </nc>
    <odxf>
      <alignment horizontal="general" readingOrder="0"/>
    </odxf>
    <ndxf>
      <alignment horizontal="center" readingOrder="0"/>
    </ndxf>
  </rcc>
  <rfmt sheetId="2" sqref="B13">
    <dxf>
      <alignment horizontal="center" readingOrder="0"/>
    </dxf>
  </rfmt>
  <rfmt sheetId="2" sqref="A13">
    <dxf>
      <alignment horizontal="center" readingOrder="0"/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13">
    <dxf>
      <alignment horizontal="center" readingOrder="0"/>
    </dxf>
  </rfmt>
  <rfmt sheetId="2" sqref="D12">
    <dxf>
      <alignment horizontal="center" readingOrder="0"/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BC3CC9-5A33-4838-B0C9-765C41E09E42}" action="delete"/>
  <rdn rId="0" localSheetId="1" customView="1" name="Z_C2BC3CC9_5A33_4838_B0C9_765C41E09E42_.wvu.FilterData" hidden="1" oldHidden="1">
    <formula>'2020-2022'!$A$7:$S$2060</formula>
    <oldFormula>'2020-2022'!$A$7:$S$2060</oldFormula>
  </rdn>
  <rdn rId="0" localSheetId="2" customView="1" name="Z_C2BC3CC9_5A33_4838_B0C9_765C41E09E42_.wvu.FilterData" hidden="1" oldHidden="1">
    <formula>Примечания!$A$2:$G$3</formula>
    <oldFormula>Примечания!$A$2:$G$3</oldFormula>
  </rdn>
  <rcv guid="{C2BC3CC9-5A33-4838-B0C9-765C41E09E42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31:XFD631">
    <dxf>
      <fill>
        <patternFill patternType="solid">
          <bgColor rgb="FFFFFF00"/>
        </patternFill>
      </fill>
    </dxf>
  </rfmt>
  <rrc rId="2979" sId="1" ref="A1342:XFD1342" action="insertRow"/>
  <rfmt sheetId="1" sqref="A1342:XFD1342">
    <dxf>
      <fill>
        <patternFill patternType="solid">
          <bgColor rgb="FFFFFF00"/>
        </patternFill>
      </fill>
    </dxf>
  </rfmt>
  <rrc rId="2980" sId="1" ref="A1342:XFD1342" action="insertRow"/>
  <rcc rId="2981" sId="1" odxf="1" dxf="1">
    <nc r="A1342">
      <v>593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982" sId="1" odxf="1" dxf="1">
    <nc r="B1342" t="inlineStr">
      <is>
        <t>г. Советский, ул. Киевская, д. 31</t>
      </is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3" sId="1" odxf="1" dxf="1">
    <nc r="C1342">
      <f>ROUND(SUM(D1342+E1342+F1342+G1342+H1342+I1342+J1342+K1342+M1342+O1342+P1342+Q1342+R1342+S1342),2)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4" sId="1" odxf="1" dxf="1">
    <nc r="D1342">
      <f>ROUND((F1342+G1342+H1342+I1342+J1342+K1342+M1342+O1342+P1342+Q1342+R1342+S1342)*0.0214,2)</f>
    </nc>
    <odxf>
      <numFmt numFmtId="164" formatCode="#,##0.00_р_."/>
      <fill>
        <patternFill patternType="none">
          <bgColor indexed="65"/>
        </patternFill>
      </fill>
    </odxf>
    <ndxf>
      <numFmt numFmtId="4" formatCode="#,##0.00"/>
      <fill>
        <patternFill patternType="solid">
          <bgColor rgb="FFFFFF00"/>
        </patternFill>
      </fill>
    </ndxf>
  </rcc>
  <rcc rId="2985" sId="1" odxf="1" dxf="1" numFmtId="4">
    <nc r="E1342">
      <v>241765.86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6" sId="1" odxf="1" dxf="1" numFmtId="4">
    <nc r="F1342">
      <v>2574355.2000000002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7" sId="1" odxf="1" dxf="1" numFmtId="4">
    <nc r="G1342">
      <v>8179616.3499999996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8" sId="1" odxf="1" dxf="1" numFmtId="4">
    <nc r="H1342">
      <v>5937379.3799999999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9" sId="1" odxf="1" dxf="1" numFmtId="4">
    <nc r="I1342">
      <v>2839387.2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J1342" start="0" length="0">
    <dxf>
      <fill>
        <patternFill patternType="solid">
          <bgColor rgb="FFFFFF00"/>
        </patternFill>
      </fill>
      <border outline="0">
        <top/>
      </border>
    </dxf>
  </rfmt>
  <rfmt sheetId="1" sqref="K1342" start="0" length="0">
    <dxf>
      <fill>
        <patternFill patternType="solid">
          <bgColor rgb="FFFFFF00"/>
        </patternFill>
      </fill>
      <border outline="0">
        <top/>
      </border>
    </dxf>
  </rfmt>
  <rfmt sheetId="1" sqref="L1342" start="0" length="0">
    <dxf>
      <fill>
        <patternFill patternType="solid">
          <bgColor rgb="FFFFFF00"/>
        </patternFill>
      </fill>
      <border outline="0">
        <top/>
      </border>
    </dxf>
  </rfmt>
  <rfmt sheetId="1" sqref="M1342" start="0" length="0">
    <dxf>
      <fill>
        <patternFill patternType="solid">
          <bgColor rgb="FFFFFF00"/>
        </patternFill>
      </fill>
      <border outline="0">
        <top/>
      </border>
    </dxf>
  </rfmt>
  <rfmt sheetId="1" sqref="N1342" start="0" length="0">
    <dxf>
      <fill>
        <patternFill patternType="solid">
          <bgColor rgb="FFFFFF00"/>
        </patternFill>
      </fill>
      <border outline="0">
        <top/>
      </border>
    </dxf>
  </rfmt>
  <rfmt sheetId="1" sqref="O1342" start="0" length="0">
    <dxf>
      <fill>
        <patternFill patternType="solid">
          <bgColor rgb="FFFFFF00"/>
        </patternFill>
      </fill>
      <border outline="0">
        <top/>
      </border>
    </dxf>
  </rfmt>
  <rfmt sheetId="1" sqref="P1342" start="0" length="0">
    <dxf>
      <fill>
        <patternFill patternType="solid">
          <bgColor rgb="FFFFFF00"/>
        </patternFill>
      </fill>
      <border outline="0">
        <top/>
      </border>
    </dxf>
  </rfmt>
  <rfmt sheetId="1" sqref="Q1342" start="0" length="0">
    <dxf>
      <fill>
        <patternFill patternType="solid">
          <bgColor rgb="FFFFFF00"/>
        </patternFill>
      </fill>
      <border outline="0">
        <top/>
      </border>
    </dxf>
  </rfmt>
  <rfmt sheetId="1" sqref="R1342" start="0" length="0">
    <dxf>
      <fill>
        <patternFill patternType="solid">
          <bgColor rgb="FFFFFF00"/>
        </patternFill>
      </fill>
      <border outline="0">
        <top/>
      </border>
    </dxf>
  </rfmt>
  <rfmt sheetId="1" sqref="S1342" start="0" length="0">
    <dxf>
      <fill>
        <patternFill patternType="solid">
          <bgColor rgb="FFFFFF00"/>
        </patternFill>
      </fill>
      <border outline="0">
        <top/>
      </border>
    </dxf>
  </rfmt>
  <rfmt sheetId="1" sqref="T1342" start="0" length="0">
    <dxf>
      <fill>
        <patternFill patternType="solid">
          <bgColor rgb="FFFFFF00"/>
        </patternFill>
      </fill>
    </dxf>
  </rfmt>
  <rfmt sheetId="1" sqref="A1342:XFD1342" start="0" length="0">
    <dxf>
      <fill>
        <patternFill patternType="solid">
          <bgColor rgb="FFFFFF00"/>
        </patternFill>
      </fill>
    </dxf>
  </rfmt>
  <rrc rId="2990" sId="1" ref="A1343:XFD1343" action="deleteRow">
    <rfmt sheetId="1" xfDxf="1" sqref="A1343:XFD1343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34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43" start="0" length="0">
      <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991" sId="1" numFmtId="4">
    <oc r="G631">
      <v>8179616.3499999996</v>
    </oc>
    <nc r="G631"/>
  </rcc>
  <rcc rId="2992" sId="1" numFmtId="4">
    <oc r="H631">
      <v>5937379.3799999999</v>
    </oc>
    <nc r="H631"/>
  </rcc>
  <rcc rId="2993" sId="1" numFmtId="4">
    <oc r="I631">
      <v>2839387.2</v>
    </oc>
    <nc r="I631"/>
  </rcc>
  <rcc rId="2994" sId="1">
    <oc r="D631">
      <f>ROUND((F631+G631+H631+I631+J631+K631+M631+O631+P631+Q631+R631+S631)*0.0214,2)</f>
    </oc>
    <nc r="D631"/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5" sId="1" odxf="1" dxf="1">
    <nc r="D631">
      <f>ROUND((F631+G631+H631+I631+J631+K631+M631+O631+P631+Q631+R631+S631)*0.0214,2)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631">
    <dxf>
      <fill>
        <patternFill patternType="solid">
          <bgColor rgb="FFFFFF00"/>
        </patternFill>
      </fill>
    </dxf>
  </rfmt>
  <rcc rId="2996" sId="1" numFmtId="4">
    <oc r="F1342">
      <v>2574355.2000000002</v>
    </oc>
    <nc r="F1342"/>
  </rcc>
  <rcc rId="2997" sId="1" numFmtId="4">
    <oc r="E1342">
      <v>241765.86</v>
    </oc>
    <nc r="E1342"/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8" sId="2">
    <nc r="A14">
      <v>12</v>
    </nc>
  </rcc>
  <rfmt sheetId="2" sqref="A14">
    <dxf>
      <alignment horizontal="center" readingOrder="0"/>
    </dxf>
  </rfmt>
  <rcc rId="2999" sId="2">
    <nc r="B14" t="inlineStr">
      <is>
        <t>+</t>
      </is>
    </nc>
  </rcc>
  <rcc rId="3000" sId="2">
    <nc r="C14">
      <v>2021</v>
    </nc>
  </rcc>
  <rfmt sheetId="2" sqref="B14">
    <dxf>
      <alignment horizontal="center" readingOrder="0"/>
    </dxf>
  </rfmt>
  <rfmt sheetId="2" sqref="C14">
    <dxf>
      <alignment horizontal="center" readingOrder="0"/>
    </dxf>
  </rfmt>
  <rcc rId="3001" sId="2">
    <nc r="D14" t="inlineStr">
      <is>
        <t>Советский район</t>
      </is>
    </nc>
  </rcc>
  <rfmt sheetId="2" sqref="D14">
    <dxf>
      <alignment horizontal="center" readingOrder="0"/>
    </dxf>
  </rfmt>
  <rcc rId="3002" sId="2">
    <nc r="E14" t="inlineStr">
      <is>
        <t>г. Советский, ул. Киевская, д. 31</t>
      </is>
    </nc>
  </rcc>
  <rcc rId="3003" sId="2">
    <nc r="F14">
      <v>17319249.52</v>
    </nc>
  </rcc>
  <rfmt sheetId="2" sqref="F14">
    <dxf>
      <alignment horizontal="center" readingOrder="0"/>
    </dxf>
  </rfmt>
  <rcc rId="3004" sId="2" odxf="1" dxf="1">
    <nc r="G14" t="inlineStr">
      <is>
        <t>Перенос с 2020 по COVID ()</t>
      </is>
    </nc>
    <odxf>
      <alignment horizontal="general" readingOrder="0"/>
    </odxf>
    <ndxf>
      <alignment horizontal="center" readingOrder="0"/>
    </ndxf>
  </rcc>
  <rcv guid="{C2BC3CC9-5A33-4838-B0C9-765C41E09E42}" action="delete"/>
  <rdn rId="0" localSheetId="1" customView="1" name="Z_C2BC3CC9_5A33_4838_B0C9_765C41E09E42_.wvu.FilterData" hidden="1" oldHidden="1">
    <formula>'2020-2022'!$A$7:$S$2061</formula>
    <oldFormula>'2020-2022'!$A$7:$S$2061</oldFormula>
  </rdn>
  <rdn rId="0" localSheetId="2" customView="1" name="Z_C2BC3CC9_5A33_4838_B0C9_765C41E09E42_.wvu.FilterData" hidden="1" oldHidden="1">
    <formula>Примечания!$A$2:$G$3</formula>
    <oldFormula>Примечания!$A$2:$G$3</oldFormula>
  </rdn>
  <rcv guid="{C2BC3CC9-5A33-4838-B0C9-765C41E09E42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03:C303 B302:C302">
    <dxf>
      <fill>
        <patternFill>
          <bgColor theme="5" tint="0.59999389629810485"/>
        </patternFill>
      </fill>
    </dxf>
  </rfmt>
  <rfmt sheetId="1" sqref="C276">
    <dxf>
      <fill>
        <patternFill patternType="solid">
          <bgColor theme="5" tint="0.59999389629810485"/>
        </patternFill>
      </fill>
    </dxf>
  </rfmt>
  <rfmt sheetId="1" sqref="C618">
    <dxf>
      <fill>
        <patternFill patternType="solid">
          <bgColor theme="5" tint="0.59999389629810485"/>
        </patternFill>
      </fill>
    </dxf>
  </rfmt>
  <rcc rId="3007" sId="1" numFmtId="4">
    <oc r="F1026">
      <v>2010441.55</v>
    </oc>
    <nc r="F1026">
      <v>1875135.6</v>
    </nc>
  </rcc>
  <rfmt sheetId="1" sqref="F1026">
    <dxf>
      <fill>
        <patternFill patternType="solid">
          <bgColor theme="5" tint="0.59999389629810485"/>
        </patternFill>
      </fill>
    </dxf>
  </rfmt>
  <rfmt sheetId="1" sqref="B1026">
    <dxf>
      <fill>
        <patternFill patternType="solid">
          <bgColor theme="5" tint="0.59999389629810485"/>
        </patternFill>
      </fill>
    </dxf>
  </rfmt>
  <rcc rId="3008" sId="1" numFmtId="4">
    <oc r="J1036">
      <v>5864773.0099999998</v>
    </oc>
    <nc r="J1036">
      <v>704652</v>
    </nc>
  </rcc>
  <rfmt sheetId="1" sqref="J1036">
    <dxf>
      <fill>
        <patternFill patternType="solid">
          <bgColor theme="5" tint="0.59999389629810485"/>
        </patternFill>
      </fill>
    </dxf>
  </rfmt>
  <rfmt sheetId="1" sqref="B1036:C1036">
    <dxf>
      <fill>
        <patternFill patternType="solid">
          <bgColor theme="5" tint="0.59999389629810485"/>
        </patternFill>
      </fill>
    </dxf>
  </rfmt>
  <rcc rId="3009" sId="1" numFmtId="4">
    <oc r="J1067">
      <v>1285142.7</v>
    </oc>
    <nc r="J1067">
      <v>254534.39999999999</v>
    </nc>
  </rcc>
  <rfmt sheetId="1" sqref="J1067">
    <dxf>
      <fill>
        <patternFill patternType="solid">
          <bgColor theme="5" tint="0.59999389629810485"/>
        </patternFill>
      </fill>
    </dxf>
  </rfmt>
  <rcc rId="3010" sId="1" numFmtId="4">
    <oc r="J1065">
      <v>1306562.3500000001</v>
    </oc>
    <nc r="J1065">
      <v>241861.2</v>
    </nc>
  </rcc>
  <rcc rId="3011" sId="1" numFmtId="4">
    <oc r="J1066">
      <v>4147073.09</v>
    </oc>
    <nc r="J1066">
      <v>931616.4</v>
    </nc>
  </rcc>
  <rfmt sheetId="1" sqref="B1065:C1067">
    <dxf>
      <fill>
        <patternFill patternType="solid">
          <bgColor theme="5" tint="0.59999389629810485"/>
        </patternFill>
      </fill>
    </dxf>
  </rfmt>
  <rcc rId="3012" sId="1" numFmtId="4">
    <oc r="R1077">
      <v>16976867.859999999</v>
    </oc>
    <nc r="R1077">
      <v>14606061.6</v>
    </nc>
  </rcc>
  <rfmt sheetId="1" sqref="R1077">
    <dxf>
      <fill>
        <patternFill patternType="solid">
          <bgColor theme="5" tint="0.59999389629810485"/>
        </patternFill>
      </fill>
    </dxf>
  </rfmt>
  <rcc rId="3013" sId="1" numFmtId="4">
    <oc r="J1077">
      <v>3695123.42</v>
    </oc>
    <nc r="J1077">
      <v>465316.8</v>
    </nc>
  </rcc>
  <rfmt sheetId="1" sqref="J1077">
    <dxf>
      <fill>
        <patternFill patternType="solid">
          <bgColor theme="5" tint="0.59999389629810485"/>
        </patternFill>
      </fill>
    </dxf>
  </rfmt>
  <rcc rId="3014" sId="1" numFmtId="4">
    <oc r="J1096">
      <v>5765040.54</v>
    </oc>
    <nc r="J1096">
      <v>802378.8</v>
    </nc>
  </rcc>
  <rfmt sheetId="1" sqref="J1096">
    <dxf>
      <fill>
        <patternFill patternType="solid">
          <bgColor theme="5" tint="0.59999389629810485"/>
        </patternFill>
      </fill>
    </dxf>
  </rfmt>
  <rfmt sheetId="1" sqref="B1096:C1096">
    <dxf>
      <fill>
        <patternFill patternType="solid">
          <bgColor theme="5" tint="0.59999389629810485"/>
        </patternFill>
      </fill>
    </dxf>
  </rfmt>
  <rcc rId="3015" sId="1" numFmtId="4">
    <oc r="R1163">
      <v>10697238.960000001</v>
    </oc>
    <nc r="R1163">
      <v>8814723.5999999996</v>
    </nc>
  </rcc>
  <rfmt sheetId="1" sqref="B1163:C1163">
    <dxf>
      <fill>
        <patternFill patternType="solid">
          <bgColor theme="5" tint="0.59999389629810485"/>
        </patternFill>
      </fill>
    </dxf>
  </rfmt>
  <rcc rId="3016" sId="1" odxf="1" dxf="1" numFmtId="4">
    <oc r="C1163">
      <v>30287877.510000002</v>
    </oc>
    <nc r="C1163">
      <f>ROUND(SUM(D1163+E1163+F1163+G1163+H1163+I1163+J1163+K1163+M1163+O1163+P1163+Q1163+R1163+S1163),2)</f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fmt sheetId="1" sqref="C1169">
    <dxf>
      <fill>
        <patternFill patternType="solid">
          <bgColor theme="5" tint="0.59999389629810485"/>
        </patternFill>
      </fill>
    </dxf>
  </rfmt>
  <rrc rId="3017" sId="1" ref="A1438:XFD1438" action="insertRow"/>
  <rcc rId="3018" sId="1">
    <nc r="B1438" t="inlineStr">
      <is>
        <t>ул. Гагарина, д. 290</t>
      </is>
    </nc>
  </rcc>
  <rfmt sheetId="1" sqref="A1438:XFD1438">
    <dxf>
      <fill>
        <patternFill patternType="solid">
          <bgColor rgb="FFFFFF00"/>
        </patternFill>
      </fill>
    </dxf>
  </rfmt>
  <rrc rId="3019" sId="1" ref="A1476:XFD1476" action="insertRow"/>
  <rcc rId="3020" sId="1">
    <nc r="B1476" t="inlineStr">
      <is>
        <t>ул. Мира, д. 74</t>
      </is>
    </nc>
  </rcc>
  <rfmt sheetId="1" sqref="A1476:XFD1476">
    <dxf>
      <fill>
        <patternFill patternType="solid">
          <bgColor rgb="FFFFFF00"/>
        </patternFill>
      </fill>
    </dxf>
  </rfmt>
  <rcc rId="3021" sId="1" numFmtId="4">
    <nc r="G1476">
      <v>0</v>
    </nc>
  </rcc>
  <rcc rId="3022" sId="1" numFmtId="4">
    <nc r="I1476">
      <v>0</v>
    </nc>
  </rcc>
  <rcc rId="3023" sId="1" numFmtId="4">
    <nc r="J1476">
      <v>0</v>
    </nc>
  </rcc>
  <rcc rId="3024" sId="1" numFmtId="4">
    <nc r="G1438">
      <v>0</v>
    </nc>
  </rcc>
  <rcc rId="3025" sId="1" numFmtId="4">
    <nc r="H1438">
      <v>0</v>
    </nc>
  </rcc>
  <rcc rId="3026" sId="1" numFmtId="4">
    <nc r="I1438">
      <v>0</v>
    </nc>
  </rcc>
  <rcc rId="3027" sId="1" numFmtId="4">
    <nc r="J1438">
      <v>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8" sId="1" numFmtId="4">
    <oc r="G1476">
      <v>0</v>
    </oc>
    <nc r="G1476">
      <v>1255130.8799999999</v>
    </nc>
  </rcc>
  <rcc rId="3029" sId="1" numFmtId="4">
    <oc r="G773">
      <v>1255130.8799999999</v>
    </oc>
    <nc r="G773">
      <v>0</v>
    </nc>
  </rcc>
  <rcc rId="3030" sId="1" numFmtId="4">
    <nc r="D1438">
      <v>74274.880000000005</v>
    </nc>
  </rcc>
  <rcc rId="3031" sId="1" numFmtId="4">
    <oc r="D744">
      <f>ROUND((F744+G744+H744+I744+J744+K744+M744+O744+P744+Q744+R744+S744)*0.0214,2)</f>
    </oc>
    <nc r="D744">
      <v>0</v>
    </nc>
  </rcc>
  <rcc rId="3032" sId="1" numFmtId="4">
    <oc r="G1438">
      <v>0</v>
    </oc>
    <nc r="G1438">
      <v>2494038</v>
    </nc>
  </rcc>
  <rcc rId="3033" sId="1" numFmtId="4">
    <oc r="G744">
      <v>2494038</v>
    </oc>
    <nc r="G744">
      <v>0</v>
    </nc>
  </rcc>
  <rcc rId="3034" sId="1" numFmtId="4">
    <oc r="I1438">
      <v>0</v>
    </oc>
    <nc r="I1438">
      <v>311740.79999999999</v>
    </nc>
  </rcc>
  <rcc rId="3035" sId="1" numFmtId="4">
    <oc r="I744">
      <v>311740.79999999999</v>
    </oc>
    <nc r="I744"/>
  </rcc>
  <rcc rId="3036" sId="1" numFmtId="4">
    <oc r="J1438">
      <v>0</v>
    </oc>
    <nc r="J1438">
      <v>665010</v>
    </nc>
  </rcc>
  <rcc rId="3037" sId="1" numFmtId="4">
    <oc r="J744">
      <v>665010</v>
    </oc>
    <nc r="J744"/>
  </rcc>
  <rcc rId="3038" sId="1" odxf="1" dxf="1">
    <nc r="C1438">
      <f>ROUND(SUM(D1438+E1438+F1438+G1438+H1438+I1438+J1438+K1438+M1438+O1438+P1438+Q1438+R1438+S1438),2)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38">
    <dxf>
      <fill>
        <patternFill patternType="solid">
          <bgColor rgb="FFFFFF00"/>
        </patternFill>
      </fill>
    </dxf>
  </rfmt>
  <rrc rId="3039" sId="1" ref="A744:XFD744" action="deleteRow">
    <rfmt sheetId="1" xfDxf="1" sqref="A744:XFD744" start="0" length="0">
      <dxf>
        <font>
          <color auto="1"/>
        </font>
      </dxf>
    </rfmt>
    <rcc rId="0" sId="1" dxf="1">
      <nc r="A744">
        <v>701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4" t="inlineStr">
        <is>
          <t>ул. Гагарина, д. 290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">
        <f>ROUND(SUM(D744+E744+F744+G744+H744+I744+J744+K744+M744+O744+P744+Q744+R744+S744),2)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44">
        <v>0</v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44">
        <v>0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040" sId="1" numFmtId="4">
    <oc r="I772">
      <v>180869.26</v>
    </oc>
    <nc r="I772">
      <v>0</v>
    </nc>
  </rcc>
  <rcc rId="3041" sId="1" numFmtId="4">
    <oc r="J772">
      <v>508540.44</v>
    </oc>
    <nc r="J772">
      <v>0</v>
    </nc>
  </rcc>
  <rrc rId="3042" sId="1" ref="A772:XFD772" action="deleteRow">
    <rfmt sheetId="1" xfDxf="1" sqref="A772:XFD772" start="0" length="0">
      <dxf>
        <font>
          <color auto="1"/>
        </font>
      </dxf>
    </rfmt>
    <rcc rId="0" sId="1" dxf="1">
      <nc r="A772">
        <v>735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2" t="inlineStr">
        <is>
          <t>ул. Мира, д. 74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">
        <f>ROUND(SUM(D772+E772+F772+G772+H772+I772+J772+K772+M772+O772+P772+Q772+R772+S772),2)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2">
        <f>ROUND((F772+G772+H772+I772+J772+K772+M772+O772+P772+Q772+R772+S772)*0.0214,2)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7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72">
        <v>0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772">
        <v>0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72">
        <v>0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3" sId="1" ref="A777:XFD777" action="insertRow"/>
  <rcc rId="3044" sId="1">
    <nc r="B777" t="inlineStr">
      <is>
        <t>ул. Мира, д. 74</t>
      </is>
    </nc>
  </rcc>
  <rcc rId="3045" sId="1" numFmtId="4">
    <nc r="J777">
      <v>283414.12</v>
    </nc>
  </rcc>
  <rfmt sheetId="1" sqref="J777">
    <dxf>
      <fill>
        <patternFill patternType="solid">
          <bgColor rgb="FFFFFF00"/>
        </patternFill>
      </fill>
    </dxf>
  </rfmt>
  <rcc rId="3046" sId="1" numFmtId="4">
    <nc r="I777">
      <v>84543.69</v>
    </nc>
  </rcc>
  <rcc rId="3047" sId="1" numFmtId="4">
    <nc r="D777">
      <v>7833.82</v>
    </nc>
  </rcc>
  <rfmt sheetId="1" sqref="D777">
    <dxf>
      <fill>
        <patternFill patternType="solid">
          <bgColor rgb="FFFFFF00"/>
        </patternFill>
      </fill>
    </dxf>
  </rfmt>
  <rfmt sheetId="1" sqref="I777">
    <dxf>
      <fill>
        <patternFill patternType="solid">
          <bgColor rgb="FFFFFF00"/>
        </patternFill>
      </fill>
    </dxf>
  </rfmt>
  <rcc rId="3048" sId="1">
    <nc r="C777">
      <f>ROUND(SUM(D777+E777+F777+G777+H777+I777+J777+K777+M777+O777+P777+Q777+R777+S777),2)</f>
    </nc>
  </rcc>
  <rfmt sheetId="1" sqref="C777">
    <dxf>
      <fill>
        <patternFill patternType="solid">
          <bgColor rgb="FFFFFF00"/>
        </patternFill>
      </fill>
    </dxf>
  </rfmt>
  <rcc rId="3049" sId="1">
    <nc r="A777">
      <v>735</v>
    </nc>
  </rcc>
  <rcc rId="3050" sId="1" numFmtId="4">
    <oc r="I1475">
      <v>0</v>
    </oc>
    <nc r="I1475">
      <v>96352.57</v>
    </nc>
  </rcc>
  <rcc rId="3051" sId="1" numFmtId="4">
    <oc r="J1475">
      <v>0</v>
    </oc>
    <nc r="J1475">
      <v>225126.32</v>
    </nc>
  </rcc>
  <rcc rId="3052" sId="1" odxf="1" dxf="1">
    <nc r="D1475">
      <f>ROUND((F1475+G1475+H1475+I1475+J1475+K1475+M1475+O1475+P1475+Q1475+R1475+S1475)*0.0214,2)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475">
    <dxf>
      <fill>
        <patternFill patternType="solid">
          <bgColor rgb="FFFFFF00"/>
        </patternFill>
      </fill>
    </dxf>
  </rfmt>
  <rcc rId="3053" sId="1" odxf="1" dxf="1">
    <nc r="C1475">
      <f>ROUND(SUM(D1475+E1475+F1475+G1475+H1475+I1475+J1475+K1475+M1475+O1475+P1475+Q1475+R1475+S1475),2)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75">
    <dxf>
      <fill>
        <patternFill patternType="solid">
          <bgColor rgb="FFFFFF00"/>
        </patternFill>
      </fill>
    </dxf>
  </rfmt>
  <rcc rId="3054" sId="1">
    <oc r="C814">
      <f>ROUND(SUM(E814+F814+G814+H814+I814+J814+K814+M814+O814+P814+Q814+S814+D814+R814),2)</f>
    </oc>
    <nc r="C814">
      <f>ROUND(SUM(E814+F814+G814+H814+I814+J814+K814+M814+O814+P814+Q814+S814+D814+R814),2)</f>
    </nc>
  </rcc>
  <rcc rId="3055" sId="1">
    <oc r="H814">
      <f>ROUND(SUM(H738:H813),2)</f>
    </oc>
    <nc r="H814">
      <f>ROUND(SUM(H738:H813),2)</f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35:XFD635">
    <dxf>
      <fill>
        <patternFill patternType="solid">
          <bgColor rgb="FFFFFF00"/>
        </patternFill>
      </fill>
    </dxf>
  </rfmt>
  <rrc rId="3056" sId="1" ref="A1349:XFD1349" action="insertRow"/>
  <rcc rId="3057" sId="1" odxf="1" dxf="1">
    <nc r="A1349">
      <v>598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058" sId="1" odxf="1" dxf="1">
    <nc r="B1349" t="inlineStr">
      <is>
        <t>г. Советский, ул. Советская, д. 31</t>
      </is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059" sId="1" odxf="1" dxf="1">
    <nc r="C1349">
      <f>ROUND(SUM(D1349+E1349+F1349+G1349+H1349+I1349+J1349+K1349+M1349+O1349+P1349+Q1349+R1349+S1349),2)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060" sId="1" odxf="1" dxf="1">
    <nc r="D1349">
      <f>ROUND((F1349+G1349+H1349+I1349+J1349+K1349+M1349+O1349+P1349+Q1349+R1349+S1349)*0.0214,2)</f>
    </nc>
    <odxf>
      <numFmt numFmtId="164" formatCode="#,##0.00_р_."/>
      <fill>
        <patternFill patternType="none">
          <bgColor indexed="65"/>
        </patternFill>
      </fill>
    </odxf>
    <ndxf>
      <numFmt numFmtId="4" formatCode="#,##0.00"/>
      <fill>
        <patternFill patternType="solid">
          <bgColor rgb="FFFFFF00"/>
        </patternFill>
      </fill>
    </ndxf>
  </rcc>
  <rfmt sheetId="1" sqref="E1349" start="0" length="0">
    <dxf>
      <fill>
        <patternFill patternType="solid">
          <bgColor rgb="FFFFFF00"/>
        </patternFill>
      </fill>
      <border outline="0">
        <top/>
      </border>
    </dxf>
  </rfmt>
  <rfmt sheetId="1" sqref="F1349" start="0" length="0">
    <dxf>
      <fill>
        <patternFill patternType="solid">
          <bgColor rgb="FFFFFF00"/>
        </patternFill>
      </fill>
      <border outline="0">
        <top/>
      </border>
    </dxf>
  </rfmt>
  <rfmt sheetId="1" sqref="G1349" start="0" length="0">
    <dxf>
      <fill>
        <patternFill patternType="solid">
          <bgColor rgb="FFFFFF00"/>
        </patternFill>
      </fill>
      <border outline="0">
        <top/>
      </border>
    </dxf>
  </rfmt>
  <rfmt sheetId="1" sqref="H1349" start="0" length="0">
    <dxf>
      <fill>
        <patternFill patternType="solid">
          <bgColor rgb="FFFFFF00"/>
        </patternFill>
      </fill>
      <border outline="0">
        <top/>
      </border>
    </dxf>
  </rfmt>
  <rfmt sheetId="1" sqref="I1349" start="0" length="0">
    <dxf>
      <fill>
        <patternFill patternType="solid">
          <bgColor rgb="FFFFFF00"/>
        </patternFill>
      </fill>
      <border outline="0">
        <top/>
      </border>
    </dxf>
  </rfmt>
  <rfmt sheetId="1" sqref="J1349" start="0" length="0">
    <dxf>
      <fill>
        <patternFill patternType="solid">
          <bgColor rgb="FFFFFF00"/>
        </patternFill>
      </fill>
      <border outline="0">
        <top/>
      </border>
    </dxf>
  </rfmt>
  <rcc rId="3061" sId="1" odxf="1" dxf="1" numFmtId="4">
    <nc r="K1349">
      <v>571120.43999999994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L1349" start="0" length="0">
    <dxf>
      <fill>
        <patternFill patternType="solid">
          <bgColor rgb="FFFFFF00"/>
        </patternFill>
      </fill>
      <border outline="0">
        <top/>
      </border>
    </dxf>
  </rfmt>
  <rfmt sheetId="1" sqref="M1349" start="0" length="0">
    <dxf>
      <fill>
        <patternFill patternType="solid">
          <bgColor rgb="FFFFFF00"/>
        </patternFill>
      </fill>
      <border outline="0">
        <top/>
      </border>
    </dxf>
  </rfmt>
  <rfmt sheetId="1" sqref="N1349" start="0" length="0">
    <dxf>
      <fill>
        <patternFill patternType="solid">
          <bgColor rgb="FFFFFF00"/>
        </patternFill>
      </fill>
      <border outline="0">
        <top/>
      </border>
    </dxf>
  </rfmt>
  <rfmt sheetId="1" sqref="O1349" start="0" length="0">
    <dxf>
      <fill>
        <patternFill patternType="solid">
          <bgColor rgb="FFFFFF00"/>
        </patternFill>
      </fill>
      <border outline="0">
        <top/>
      </border>
    </dxf>
  </rfmt>
  <rfmt sheetId="1" sqref="P1349" start="0" length="0">
    <dxf>
      <fill>
        <patternFill patternType="solid">
          <bgColor rgb="FFFFFF00"/>
        </patternFill>
      </fill>
      <border outline="0">
        <top/>
      </border>
    </dxf>
  </rfmt>
  <rfmt sheetId="1" sqref="Q1349" start="0" length="0">
    <dxf>
      <fill>
        <patternFill patternType="solid">
          <bgColor rgb="FFFFFF00"/>
        </patternFill>
      </fill>
      <border outline="0">
        <top/>
      </border>
    </dxf>
  </rfmt>
  <rfmt sheetId="1" sqref="R1349" start="0" length="0">
    <dxf>
      <fill>
        <patternFill patternType="solid">
          <bgColor rgb="FFFFFF00"/>
        </patternFill>
      </fill>
      <border outline="0">
        <top/>
      </border>
    </dxf>
  </rfmt>
  <rfmt sheetId="1" sqref="S1349" start="0" length="0">
    <dxf>
      <fill>
        <patternFill patternType="solid">
          <bgColor rgb="FFFFFF00"/>
        </patternFill>
      </fill>
      <border outline="0">
        <top/>
      </border>
    </dxf>
  </rfmt>
  <rfmt sheetId="1" sqref="T1349" start="0" length="0">
    <dxf>
      <fill>
        <patternFill patternType="solid">
          <bgColor rgb="FFFFFF00"/>
        </patternFill>
      </fill>
    </dxf>
  </rfmt>
  <rfmt sheetId="1" sqref="A1349:XFD1349" start="0" length="0">
    <dxf>
      <fill>
        <patternFill patternType="solid">
          <bgColor rgb="FFFFFF00"/>
        </patternFill>
      </fill>
    </dxf>
  </rfmt>
  <rcc rId="3062" sId="1">
    <oc r="D635">
      <f>ROUND((F635+G635+H635+I635+J635+K635+M635+O635+P635+Q635+R635+S635)*0.0214,2)</f>
    </oc>
    <nc r="D635"/>
  </rcc>
  <rcc rId="3063" sId="1" numFmtId="4">
    <oc r="K635">
      <v>571120.43999999994</v>
    </oc>
    <nc r="K635"/>
  </rcc>
  <rcc rId="3064" sId="2">
    <nc r="E15" t="inlineStr">
      <is>
        <t>г. Советский, ул. Советская, д. 31</t>
      </is>
    </nc>
  </rcc>
  <rcc rId="3065" sId="2">
    <nc r="F15">
      <v>583342.42000000004</v>
    </nc>
  </rcc>
  <rfmt sheetId="2" sqref="F15">
    <dxf>
      <alignment horizontal="center" readingOrder="0"/>
    </dxf>
  </rfmt>
  <rcc rId="3066" sId="2">
    <nc r="A15">
      <v>13</v>
    </nc>
  </rcc>
  <rcc rId="3067" sId="2">
    <nc r="B15" t="inlineStr">
      <is>
        <t>+</t>
      </is>
    </nc>
  </rcc>
  <rcc rId="3068" sId="2">
    <nc r="C15">
      <v>2021</v>
    </nc>
  </rcc>
  <rcc rId="3069" sId="2">
    <nc r="D15" t="inlineStr">
      <is>
        <t>Советский район</t>
      </is>
    </nc>
  </rcc>
  <rcc rId="3070" sId="2" odxf="1" dxf="1">
    <nc r="G15" t="inlineStr">
      <is>
        <t>Перенос с 2020 по COVID ()</t>
      </is>
    </nc>
    <odxf>
      <alignment horizontal="general" readingOrder="0"/>
    </odxf>
    <ndxf>
      <alignment horizontal="center" readingOrder="0"/>
    </ndxf>
  </rcc>
  <rfmt sheetId="2" sqref="A15">
    <dxf>
      <alignment horizontal="center" readingOrder="0"/>
    </dxf>
  </rfmt>
  <rcv guid="{C2BC3CC9-5A33-4838-B0C9-765C41E09E42}" action="delete"/>
  <rdn rId="0" localSheetId="1" customView="1" name="Z_C2BC3CC9_5A33_4838_B0C9_765C41E09E42_.wvu.FilterData" hidden="1" oldHidden="1">
    <formula>'2020-2022'!$A$7:$S$2063</formula>
    <oldFormula>'2020-2022'!$A$7:$S$2063</oldFormula>
  </rdn>
  <rdn rId="0" localSheetId="2" customView="1" name="Z_C2BC3CC9_5A33_4838_B0C9_765C41E09E42_.wvu.FilterData" hidden="1" oldHidden="1">
    <formula>Примечания!$A$2:$G$14</formula>
    <oldFormula>Примечания!$A$2:$G$3</oldFormula>
  </rdn>
  <rcv guid="{C2BC3CC9-5A33-4838-B0C9-765C41E09E42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15">
    <dxf>
      <alignment horizontal="center" readingOrder="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7" sId="1">
    <oc r="D938">
      <f>ROUND((F938+G938+H938+I938+J938+K938+M938+O938+P938+Q938+R938+S938)*0.0214,2)</f>
    </oc>
    <nc r="D938"/>
  </rcc>
  <rcc rId="2578" sId="2" odxf="1" dxf="1" numFmtId="4">
    <oc r="F3">
      <v>36194.33</v>
    </oc>
    <nc r="F3">
      <v>35436</v>
    </nc>
    <ndxf>
      <numFmt numFmtId="3" formatCode="#,##0"/>
    </ndxf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34:XFD634">
    <dxf>
      <fill>
        <patternFill patternType="solid">
          <bgColor rgb="FFFFFF00"/>
        </patternFill>
      </fill>
    </dxf>
  </rfmt>
  <rrc rId="3073" sId="1" ref="A1350:XFD1350" action="insertRow"/>
  <rcc rId="3074" sId="1">
    <nc r="A1350">
      <v>597</v>
    </nc>
  </rcc>
  <rcc rId="3075" sId="1">
    <nc r="B1350" t="inlineStr">
      <is>
        <t>г. Советский, ул. Советская, д. 2</t>
      </is>
    </nc>
  </rcc>
  <rcc rId="3076" sId="1">
    <nc r="C1350">
      <f>ROUND(SUM(D1350+E1350+F1350+G1350+H1350+I1350+J1350+K1350+M1350+O1350+P1350+Q1350+R1350+S1350),2)</f>
    </nc>
  </rcc>
  <rcc rId="3077" sId="1">
    <nc r="D1350">
      <f>ROUND((F1350+G1350+H1350+I1350+J1350+K1350+M1350+O1350+P1350+Q1350+R1350+S1350)*0.0214,2)</f>
    </nc>
  </rcc>
  <rfmt sheetId="1" sqref="F1350" start="0" length="0">
    <dxf>
      <numFmt numFmtId="4" formatCode="#,##0.00"/>
      <alignment wrapText="0" readingOrder="0"/>
    </dxf>
  </rfmt>
  <rfmt sheetId="1" sqref="G1350" start="0" length="0">
    <dxf>
      <numFmt numFmtId="4" formatCode="#,##0.00"/>
      <alignment wrapText="0" readingOrder="0"/>
    </dxf>
  </rfmt>
  <rfmt sheetId="1" sqref="H1350" start="0" length="0">
    <dxf>
      <numFmt numFmtId="4" formatCode="#,##0.00"/>
      <alignment wrapText="0" readingOrder="0"/>
    </dxf>
  </rfmt>
  <rfmt sheetId="1" sqref="I1350" start="0" length="0">
    <dxf>
      <numFmt numFmtId="4" formatCode="#,##0.00"/>
      <alignment wrapText="0" readingOrder="0"/>
    </dxf>
  </rfmt>
  <rcc rId="3078" sId="1" odxf="1" dxf="1" numFmtId="4">
    <nc r="J1350">
      <v>2972147.99</v>
    </nc>
    <odxf>
      <numFmt numFmtId="165" formatCode="#\ ###\ ###\ ##0.00"/>
      <alignment wrapText="1" readingOrder="0"/>
    </odxf>
    <ndxf>
      <numFmt numFmtId="4" formatCode="#,##0.00"/>
      <alignment wrapText="0" readingOrder="0"/>
    </ndxf>
  </rcc>
  <rcc rId="3079" sId="1" numFmtId="4">
    <nc r="K1350">
      <v>1214091.52</v>
    </nc>
  </rcc>
  <rfmt sheetId="1" sqref="O1350" start="0" length="0">
    <dxf>
      <numFmt numFmtId="165" formatCode="#\ ###\ ###\ ##0.00"/>
      <alignment wrapText="1" readingOrder="0"/>
    </dxf>
  </rfmt>
  <rcc rId="3080" sId="1" numFmtId="4">
    <oc r="J634">
      <v>2972147.99</v>
    </oc>
    <nc r="J634"/>
  </rcc>
  <rcc rId="3081" sId="1" numFmtId="4">
    <oc r="K634">
      <v>1214091.52</v>
    </oc>
    <nc r="K634"/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2" sId="2">
    <nc r="A16">
      <v>14</v>
    </nc>
  </rcc>
  <rfmt sheetId="2" sqref="A16">
    <dxf>
      <alignment horizontal="center" readingOrder="0"/>
    </dxf>
  </rfmt>
  <rfmt sheetId="2" sqref="B15">
    <dxf>
      <alignment horizontal="center" readingOrder="0"/>
    </dxf>
  </rfmt>
  <rcc rId="3083" sId="2">
    <nc r="B16" t="inlineStr">
      <is>
        <t>+</t>
      </is>
    </nc>
  </rcc>
  <rcc rId="3084" sId="2">
    <nc r="C16">
      <v>2021</v>
    </nc>
  </rcc>
  <rcc rId="3085" sId="2">
    <nc r="D16" t="inlineStr">
      <is>
        <t>Советский район</t>
      </is>
    </nc>
  </rcc>
  <rfmt sheetId="2" xfDxf="1" sqref="E16" start="0" length="0">
    <dxf>
      <font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86" sId="2">
    <nc r="E16" t="inlineStr">
      <is>
        <t>г. Советский, ул. Советская, д. 2</t>
      </is>
    </nc>
  </rcc>
  <rcc rId="3087" sId="2">
    <nc r="F16">
      <v>4275825.04</v>
    </nc>
  </rcc>
  <rfmt sheetId="2" sqref="F16">
    <dxf>
      <alignment horizontal="center" readingOrder="0"/>
    </dxf>
  </rfmt>
  <rcc rId="3088" sId="2" odxf="1" dxf="1">
    <nc r="G16" t="inlineStr">
      <is>
        <t>Перенос с 2020 по COVID ()</t>
      </is>
    </nc>
    <odxf>
      <alignment horizontal="general" readingOrder="0"/>
    </odxf>
    <ndxf>
      <alignment horizontal="center" readingOrder="0"/>
    </ndxf>
  </rcc>
  <rfmt sheetId="2" sqref="B16">
    <dxf>
      <alignment horizontal="center" readingOrder="0"/>
    </dxf>
  </rfmt>
  <rfmt sheetId="2" sqref="C16">
    <dxf>
      <alignment horizontal="center" readingOrder="0"/>
    </dxf>
  </rfmt>
  <rcv guid="{C2BC3CC9-5A33-4838-B0C9-765C41E09E42}" action="delete"/>
  <rdn rId="0" localSheetId="1" customView="1" name="Z_C2BC3CC9_5A33_4838_B0C9_765C41E09E42_.wvu.FilterData" hidden="1" oldHidden="1">
    <formula>'2020-2022'!$A$7:$S$2064</formula>
    <oldFormula>'2020-2022'!$A$7:$S$2064</oldFormula>
  </rdn>
  <rdn rId="0" localSheetId="2" customView="1" name="Z_C2BC3CC9_5A33_4838_B0C9_765C41E09E42_.wvu.FilterData" hidden="1" oldHidden="1">
    <formula>Примечания!$A$2:$G$14</formula>
    <oldFormula>Примечания!$A$2:$G$14</oldFormula>
  </rdn>
  <rcv guid="{C2BC3CC9-5A33-4838-B0C9-765C41E09E42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28:XFD628">
    <dxf>
      <fill>
        <patternFill patternType="solid">
          <bgColor rgb="FFFFFF00"/>
        </patternFill>
      </fill>
    </dxf>
  </rfmt>
  <rrc rId="3091" sId="1" ref="A1335:XFD1335" action="insertRow"/>
  <rcc rId="3092" sId="1">
    <nc r="A1335">
      <v>587</v>
    </nc>
  </rcc>
  <rcc rId="3093" sId="1" odxf="1" dxf="1">
    <nc r="B1335" t="inlineStr">
      <is>
        <t>г. Советский, ул. Гастелло, д. 41</t>
      </is>
    </nc>
    <odxf>
      <border outline="0">
        <top style="thin">
          <color indexed="64"/>
        </top>
      </border>
    </odxf>
    <ndxf>
      <border outline="0">
        <top/>
      </border>
    </ndxf>
  </rcc>
  <rcc rId="3094" sId="1" odxf="1" dxf="1">
    <nc r="C1335">
      <f>ROUND(SUM(D1335+E1335+F1335+G1335+H1335+I1335+J1335+K1335+M1335+O1335+P1335+Q1335+R1335+S1335),2)</f>
    </nc>
    <odxf>
      <border outline="0">
        <top style="thin">
          <color indexed="64"/>
        </top>
      </border>
    </odxf>
    <ndxf>
      <border outline="0">
        <top/>
      </border>
    </ndxf>
  </rcc>
  <rcc rId="3095" sId="1" odxf="1" dxf="1">
    <nc r="D1335">
      <f>ROUND((F1335+G1335+H1335+I1335+J1335+K1335+M1335+O1335+P1335+Q1335+R1335+S1335)*0.0214,2)</f>
    </nc>
    <odxf>
      <numFmt numFmtId="164" formatCode="#,##0.00_р_."/>
    </odxf>
    <ndxf>
      <numFmt numFmtId="4" formatCode="#,##0.00"/>
    </ndxf>
  </rcc>
  <rfmt sheetId="1" sqref="E1335" start="0" length="0">
    <dxf>
      <border outline="0">
        <top/>
      </border>
    </dxf>
  </rfmt>
  <rfmt sheetId="1" sqref="F1335" start="0" length="0">
    <dxf>
      <numFmt numFmtId="4" formatCode="#,##0.00"/>
      <alignment wrapText="0" readingOrder="0"/>
      <border outline="0">
        <top/>
      </border>
    </dxf>
  </rfmt>
  <rcc rId="3096" sId="1" odxf="1" dxf="1" numFmtId="4">
    <nc r="G1335">
      <v>4263878.4000000004</v>
    </nc>
    <odxf>
      <numFmt numFmtId="165" formatCode="#\ ###\ ###\ ##0.00"/>
      <alignment wrapText="1" readingOrder="0"/>
      <border outline="0">
        <top style="thin">
          <color indexed="64"/>
        </top>
      </border>
    </odxf>
    <ndxf>
      <numFmt numFmtId="4" formatCode="#,##0.00"/>
      <alignment wrapText="0" readingOrder="0"/>
      <border outline="0">
        <top/>
      </border>
    </ndxf>
  </rcc>
  <rcc rId="3097" sId="1" odxf="1" dxf="1" numFmtId="4">
    <nc r="H1335">
      <v>2181919.2000000002</v>
    </nc>
    <odxf>
      <numFmt numFmtId="165" formatCode="#\ ###\ ###\ ##0.00"/>
      <alignment wrapText="1" readingOrder="0"/>
      <border outline="0">
        <top style="thin">
          <color indexed="64"/>
        </top>
      </border>
    </odxf>
    <ndxf>
      <numFmt numFmtId="4" formatCode="#,##0.00"/>
      <alignment wrapText="0" readingOrder="0"/>
      <border outline="0">
        <top/>
      </border>
    </ndxf>
  </rcc>
  <rcc rId="3098" sId="1" odxf="1" dxf="1" numFmtId="4">
    <nc r="I1335">
      <v>655648.80000000005</v>
    </nc>
    <odxf>
      <numFmt numFmtId="165" formatCode="#\ ###\ ###\ ##0.00"/>
      <alignment wrapText="1" readingOrder="0"/>
      <border outline="0">
        <top style="thin">
          <color indexed="64"/>
        </top>
      </border>
    </odxf>
    <ndxf>
      <numFmt numFmtId="4" formatCode="#,##0.00"/>
      <alignment wrapText="0" readingOrder="0"/>
      <border outline="0">
        <top/>
      </border>
    </ndxf>
  </rcc>
  <rcc rId="3099" sId="1" odxf="1" dxf="1" numFmtId="4">
    <nc r="J1335">
      <v>1213012.8</v>
    </nc>
    <odxf>
      <numFmt numFmtId="165" formatCode="#\ ###\ ###\ ##0.00"/>
      <alignment wrapText="1" readingOrder="0"/>
      <border outline="0">
        <top style="thin">
          <color indexed="64"/>
        </top>
      </border>
    </odxf>
    <ndxf>
      <numFmt numFmtId="4" formatCode="#,##0.00"/>
      <alignment wrapText="0" readingOrder="0"/>
      <border outline="0">
        <top/>
      </border>
    </ndxf>
  </rcc>
  <rfmt sheetId="1" sqref="K1335" start="0" length="0">
    <dxf>
      <border outline="0">
        <top/>
      </border>
    </dxf>
  </rfmt>
  <rfmt sheetId="1" sqref="L1335" start="0" length="0">
    <dxf>
      <border outline="0">
        <top/>
      </border>
    </dxf>
  </rfmt>
  <rfmt sheetId="1" sqref="M1335" start="0" length="0">
    <dxf>
      <border outline="0">
        <top/>
      </border>
    </dxf>
  </rfmt>
  <rfmt sheetId="1" sqref="N1335" start="0" length="0">
    <dxf>
      <border outline="0">
        <top/>
      </border>
    </dxf>
  </rfmt>
  <rfmt sheetId="1" sqref="O1335" start="0" length="0">
    <dxf>
      <numFmt numFmtId="165" formatCode="#\ ###\ ###\ ##0.00"/>
      <alignment wrapText="1" readingOrder="0"/>
      <border outline="0">
        <top/>
      </border>
    </dxf>
  </rfmt>
  <rfmt sheetId="1" sqref="P1335" start="0" length="0">
    <dxf>
      <border outline="0">
        <top/>
      </border>
    </dxf>
  </rfmt>
  <rfmt sheetId="1" sqref="Q1335" start="0" length="0">
    <dxf>
      <border outline="0">
        <top/>
      </border>
    </dxf>
  </rfmt>
  <rfmt sheetId="1" sqref="R1335" start="0" length="0">
    <dxf>
      <border outline="0">
        <top/>
      </border>
    </dxf>
  </rfmt>
  <rfmt sheetId="1" sqref="S1335" start="0" length="0">
    <dxf>
      <border outline="0">
        <top/>
      </border>
    </dxf>
  </rfmt>
  <rcc rId="3100" sId="1" numFmtId="4">
    <oc r="G628">
      <v>4263878.4000000004</v>
    </oc>
    <nc r="G628"/>
  </rcc>
  <rcc rId="3101" sId="1" numFmtId="4">
    <oc r="H628">
      <v>2181919.2000000002</v>
    </oc>
    <nc r="H628"/>
  </rcc>
  <rcc rId="3102" sId="1" numFmtId="4">
    <oc r="I628">
      <v>655648.80000000005</v>
    </oc>
    <nc r="I628"/>
  </rcc>
  <rcc rId="3103" sId="1" numFmtId="4">
    <oc r="J628">
      <v>1213012.8</v>
    </oc>
    <nc r="J628"/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4" sId="2">
    <nc r="A17">
      <v>15</v>
    </nc>
  </rcc>
  <rcc rId="3105" sId="2">
    <nc r="B17" t="inlineStr">
      <is>
        <t>+</t>
      </is>
    </nc>
  </rcc>
  <rcc rId="3106" sId="2">
    <nc r="C17">
      <v>2021</v>
    </nc>
  </rcc>
  <rcc rId="3107" sId="2">
    <nc r="D17" t="inlineStr">
      <is>
        <t>Советский район</t>
      </is>
    </nc>
  </rcc>
  <rfmt sheetId="2" xfDxf="1" sqref="E17" start="0" length="0">
    <dxf>
      <font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08" sId="2">
    <nc r="E17" t="inlineStr">
      <is>
        <t>г. Советский, ул. Гастелло,  д. 41</t>
      </is>
    </nc>
  </rcc>
  <rfmt sheetId="2" sqref="C17">
    <dxf>
      <alignment horizontal="center" readingOrder="0"/>
    </dxf>
  </rfmt>
  <rfmt sheetId="2" sqref="B17">
    <dxf>
      <alignment horizontal="center" readingOrder="0"/>
    </dxf>
  </rfmt>
  <rfmt sheetId="2" sqref="A17">
    <dxf>
      <alignment horizontal="center" readingOrder="0"/>
    </dxf>
  </rfmt>
  <rcc rId="3109" sId="2">
    <nc r="F17">
      <v>8492388.6300000008</v>
    </nc>
  </rcc>
  <rfmt sheetId="2" sqref="F17">
    <dxf>
      <alignment horizontal="center" readingOrder="0"/>
    </dxf>
  </rfmt>
  <rcc rId="3110" sId="2">
    <nc r="G17" t="inlineStr">
      <is>
        <t>Перенос с 2020 по COVID ()</t>
      </is>
    </nc>
  </rcc>
  <rfmt sheetId="2" sqref="G17">
    <dxf>
      <alignment horizontal="center" readingOrder="0"/>
    </dxf>
  </rfmt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11" sId="1" ref="A1513:XFD1513" action="insertRow"/>
  <rcc rId="3112" sId="1" odxf="1" dxf="1" numFmtId="4">
    <nc r="A1513">
      <v>772</v>
    </nc>
    <odxf>
      <font>
        <b/>
        <sz val="12"/>
        <color auto="1"/>
        <name val="Times New Roman"/>
        <family val="1"/>
        <charset val="204"/>
        <scheme val="none"/>
      </font>
      <numFmt numFmtId="0" formatCode="General"/>
      <alignment wrapText="1"/>
      <border outline="0">
        <right/>
      </border>
    </odxf>
    <ndxf>
      <font>
        <b val="0"/>
        <sz val="9"/>
        <color auto="1"/>
        <name val="Times New Roman"/>
        <family val="1"/>
        <charset val="204"/>
        <scheme val="none"/>
      </font>
      <numFmt numFmtId="1" formatCode="0"/>
      <alignment wrapText="0"/>
      <border outline="0">
        <right style="thin">
          <color indexed="64"/>
        </right>
      </border>
    </ndxf>
  </rcc>
  <rcc rId="3113" sId="1" odxf="1" dxf="1">
    <nc r="B1513" t="inlineStr">
      <is>
        <t>ул. 40 лет Победы, д. 1</t>
      </is>
    </nc>
    <odxf>
      <font>
        <b/>
        <sz val="12"/>
        <color auto="1"/>
        <name val="Times New Roman"/>
        <family val="1"/>
        <charset val="204"/>
        <scheme val="none"/>
      </font>
      <numFmt numFmtId="0" formatCode="General"/>
      <alignment horizontal="center"/>
      <border outline="0">
        <left/>
        <right/>
        <top style="thin">
          <color indexed="64"/>
        </top>
      </border>
    </odxf>
    <ndxf>
      <font>
        <b val="0"/>
        <sz val="10"/>
        <color auto="1"/>
        <name val="Times New Roman"/>
        <family val="1"/>
        <charset val="204"/>
        <scheme val="none"/>
      </font>
      <numFmt numFmtId="2" formatCode="0.00"/>
      <alignment horizontal="left"/>
      <border outline="0">
        <left style="thin">
          <color indexed="64"/>
        </left>
        <right style="thin">
          <color indexed="64"/>
        </right>
        <top/>
      </border>
    </ndxf>
  </rcc>
  <rcc rId="3114" sId="1" odxf="1" dxf="1">
    <nc r="C1513">
      <f>ROUND(SUM(D1513+E1513+F1513+G1513+H1513+I1513+J1513+K1513+M1513+O1513+P1513+Q1513+R1513+S1513),2)</f>
    </nc>
    <odxf>
      <font>
        <b/>
        <sz val="9"/>
        <color auto="1"/>
        <name val="Times New Roman"/>
        <family val="1"/>
        <charset val="204"/>
        <scheme val="none"/>
      </font>
      <numFmt numFmtId="0" formatCode="General"/>
      <border outline="0">
        <left/>
        <top style="thin">
          <color indexed="64"/>
        </top>
      </border>
    </odxf>
    <ndxf>
      <font>
        <b val="0"/>
        <sz val="9"/>
        <color auto="1"/>
        <name val="Times New Roman"/>
        <family val="1"/>
        <charset val="204"/>
        <scheme val="none"/>
      </font>
      <numFmt numFmtId="4" formatCode="#,##0.00"/>
      <border outline="0">
        <left style="thin">
          <color indexed="64"/>
        </left>
        <top/>
      </border>
    </ndxf>
  </rcc>
  <rcc rId="3115" sId="1" odxf="1" dxf="1">
    <nc r="D1513">
      <f>ROUND((F1513+G1513+H1513+I1513+J1513+K1513+M1513+O1513+P1513+Q1513+R1513+S1513)*0.0214,2)</f>
    </nc>
    <odxf>
      <numFmt numFmtId="0" formatCode="General"/>
    </odxf>
    <ndxf>
      <numFmt numFmtId="165" formatCode="#,##0.00_р_."/>
    </ndxf>
  </rcc>
  <rfmt sheetId="1" sqref="E1513" start="0" length="0">
    <dxf>
      <border outline="0">
        <top/>
      </border>
    </dxf>
  </rfmt>
  <rfmt sheetId="1" sqref="F1513" start="0" length="0">
    <dxf>
      <border outline="0">
        <top/>
      </border>
    </dxf>
  </rfmt>
  <rfmt sheetId="1" sqref="G1513" start="0" length="0">
    <dxf>
      <border outline="0">
        <top/>
      </border>
    </dxf>
  </rfmt>
  <rfmt sheetId="1" sqref="H1513" start="0" length="0">
    <dxf>
      <border outline="0">
        <top/>
      </border>
    </dxf>
  </rfmt>
  <rfmt sheetId="1" sqref="I1513" start="0" length="0">
    <dxf>
      <border outline="0">
        <top/>
      </border>
    </dxf>
  </rfmt>
  <rfmt sheetId="1" sqref="J1513" start="0" length="0">
    <dxf>
      <border outline="0">
        <top/>
      </border>
    </dxf>
  </rfmt>
  <rcc rId="3116" sId="1" odxf="1" dxf="1" numFmtId="4">
    <nc r="K1513">
      <v>1040655.93</v>
    </nc>
    <odxf>
      <border outline="0">
        <top style="thin">
          <color indexed="64"/>
        </top>
      </border>
    </odxf>
    <ndxf>
      <border outline="0">
        <top/>
      </border>
    </ndxf>
  </rcc>
  <rfmt sheetId="1" sqref="L1513" start="0" length="0">
    <dxf>
      <font>
        <b val="0"/>
        <sz val="9"/>
        <color auto="1"/>
        <name val="Times New Roman"/>
        <family val="1"/>
        <charset val="204"/>
        <scheme val="none"/>
      </font>
      <border outline="0">
        <top/>
      </border>
    </dxf>
  </rfmt>
  <rfmt sheetId="1" sqref="M1513" start="0" length="0">
    <dxf>
      <border outline="0">
        <top/>
      </border>
    </dxf>
  </rfmt>
  <rfmt sheetId="1" sqref="N1513" start="0" length="0">
    <dxf>
      <font>
        <b val="0"/>
        <sz val="9"/>
        <color auto="1"/>
        <name val="Times New Roman"/>
        <family val="1"/>
        <charset val="204"/>
        <scheme val="none"/>
      </font>
      <border outline="0">
        <top/>
      </border>
    </dxf>
  </rfmt>
  <rfmt sheetId="1" sqref="O1513" start="0" length="0">
    <dxf>
      <numFmt numFmtId="166" formatCode="#\ ###\ ###\ ##0.00"/>
      <alignment wrapText="1"/>
      <border outline="0">
        <left style="thin">
          <color indexed="64"/>
        </left>
        <top/>
      </border>
    </dxf>
  </rfmt>
  <rfmt sheetId="1" sqref="P1513" start="0" length="0">
    <dxf>
      <border outline="0">
        <top/>
      </border>
    </dxf>
  </rfmt>
  <rfmt sheetId="1" sqref="Q1513" start="0" length="0">
    <dxf>
      <border outline="0">
        <top/>
      </border>
    </dxf>
  </rfmt>
  <rfmt sheetId="1" sqref="R1513" start="0" length="0">
    <dxf>
      <border outline="0">
        <top/>
      </border>
    </dxf>
  </rfmt>
  <rfmt sheetId="1" sqref="S1513" start="0" length="0">
    <dxf>
      <border outline="0">
        <left style="thin">
          <color indexed="64"/>
        </left>
        <right style="thin">
          <color indexed="64"/>
        </right>
      </border>
    </dxf>
  </rfmt>
  <rfmt sheetId="1" sqref="A1513:XFD1513">
    <dxf>
      <fill>
        <patternFill patternType="solid">
          <bgColor rgb="FFFFFF00"/>
        </patternFill>
      </fill>
    </dxf>
  </rfmt>
  <rrc rId="3117" sId="1" ref="A816:XFD816" action="deleteRow">
    <undo index="0" exp="area" dr="S816:S834" r="S835" sId="1"/>
    <undo index="0" exp="area" dr="R816:R834" r="R835" sId="1"/>
    <undo index="0" exp="area" dr="Q816:Q834" r="Q835" sId="1"/>
    <undo index="0" exp="area" dr="P816:P834" r="P835" sId="1"/>
    <undo index="0" exp="area" dr="O816:O834" r="O835" sId="1"/>
    <undo index="0" exp="area" dr="N816:N834" r="N835" sId="1"/>
    <undo index="0" exp="area" dr="M816:M834" r="M835" sId="1"/>
    <undo index="0" exp="area" dr="L816:L834" r="L835" sId="1"/>
    <undo index="0" exp="area" dr="K816:K834" r="K835" sId="1"/>
    <undo index="0" exp="area" dr="J816:J834" r="J835" sId="1"/>
    <undo index="0" exp="area" dr="I816:I834" r="I835" sId="1"/>
    <undo index="0" exp="area" dr="H816:H834" r="H835" sId="1"/>
    <undo index="0" exp="area" dr="G816:G834" r="G835" sId="1"/>
    <undo index="0" exp="area" dr="F816:F834" r="F835" sId="1"/>
    <undo index="0" exp="area" dr="E816:E834" r="E835" sId="1"/>
    <undo index="0" exp="area" dr="D816:D834" r="D835" sId="1"/>
    <rfmt sheetId="1" xfDxf="1" sqref="A816:XFD816" start="0" length="0">
      <dxf>
        <font>
          <color auto="1"/>
        </font>
      </dxf>
    </rfmt>
    <rcc rId="0" sId="1" dxf="1" numFmtId="4">
      <nc r="A816">
        <v>772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6" t="inlineStr">
        <is>
          <t>ул. 40 лет Победы, д. 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816">
        <f>ROUND(SUM(D816+E816+F816+G816+H816+I816+J816+K816+M816+O816+P816+Q816+R816+S816),2)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816">
        <f>ROUND((F816+G816+H816+I816+J816+K816+M816+O816+P816+Q816+R816+S816)*0.0214,2)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F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G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H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I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J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K816">
        <v>1040655.93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fmt sheetId="1" sqref="L81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81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18" sId="2">
    <nc r="E18" t="inlineStr">
      <is>
        <t>ул. 40 лет Победы, д. 1</t>
      </is>
    </nc>
  </rcc>
  <rcc rId="3119" sId="2">
    <nc r="F18">
      <v>1062925.97</v>
    </nc>
  </rcc>
  <rfmt sheetId="2" sqref="E18:F18">
    <dxf>
      <alignment horizontal="center"/>
    </dxf>
  </rfmt>
  <rcc rId="3120" sId="2" odxf="1" dxf="1">
    <nc r="E19" t="inlineStr">
      <is>
        <t>ул. 40 лет Победы, д. 1</t>
      </is>
    </nc>
    <odxf>
      <alignment horizontal="general"/>
    </odxf>
    <ndxf>
      <alignment horizontal="center"/>
    </ndxf>
  </rcc>
  <rcc rId="3121" sId="2" odxf="1" dxf="1">
    <nc r="F19">
      <v>1062925.97</v>
    </nc>
    <odxf>
      <alignment horizontal="general" vertical="bottom"/>
    </odxf>
    <ndxf>
      <alignment horizontal="center" vertical="top"/>
    </ndxf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22" sId="2">
    <nc r="A18">
      <v>16</v>
    </nc>
  </rcc>
  <rcc rId="3123" sId="2">
    <nc r="A19">
      <v>17</v>
    </nc>
  </rcc>
  <rfmt sheetId="2" sqref="A16:G133">
    <dxf>
      <alignment vertical="center"/>
    </dxf>
  </rfmt>
  <rfmt sheetId="2" sqref="A16:G133">
    <dxf>
      <alignment horizontal="general"/>
    </dxf>
  </rfmt>
  <rfmt sheetId="2" sqref="A16:G133">
    <dxf>
      <alignment horizontal="center"/>
    </dxf>
  </rfmt>
  <rcc rId="3124" sId="2">
    <nc r="B18" t="inlineStr">
      <is>
        <t>-</t>
      </is>
    </nc>
  </rcc>
  <rcc rId="3125" sId="2">
    <nc r="B19" t="inlineStr">
      <is>
        <t>+</t>
      </is>
    </nc>
  </rcc>
  <rcc rId="3126" sId="2">
    <nc r="C18">
      <v>2020</v>
    </nc>
  </rcc>
  <rcc rId="3127" sId="2">
    <nc r="C19">
      <v>2021</v>
    </nc>
  </rcc>
  <rcc rId="3128" sId="2">
    <nc r="D18" t="inlineStr">
      <is>
        <t>Югорск</t>
      </is>
    </nc>
  </rcc>
  <rcc rId="3129" sId="2">
    <nc r="D19" t="inlineStr">
      <is>
        <t>Югорск</t>
      </is>
    </nc>
  </rcc>
  <rcc rId="3130" sId="2">
    <nc r="G18" t="inlineStr">
      <is>
        <t>Перенос с 2020 по COVID ()</t>
      </is>
    </nc>
  </rcc>
  <rcc rId="3131" sId="2">
    <nc r="G19" t="inlineStr">
      <is>
        <t>Перенос с 2020 по COVID ()</t>
      </is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32" sId="1" ref="A1517:XFD1517" action="insertRow"/>
  <rcc rId="3133" sId="1" odxf="1" dxf="1" numFmtId="4">
    <nc r="A1517">
      <v>777</v>
    </nc>
    <odxf>
      <numFmt numFmtId="0" formatCode="General"/>
      <alignment wrapText="1"/>
    </odxf>
    <ndxf>
      <numFmt numFmtId="1" formatCode="0"/>
      <alignment wrapText="0"/>
    </ndxf>
  </rcc>
  <rcc rId="3134" sId="1">
    <nc r="B1517" t="inlineStr">
      <is>
        <t>ул. Геологов, д. 13</t>
      </is>
    </nc>
  </rcc>
  <rcc rId="3135" sId="1">
    <nc r="C1517">
      <f>ROUND(SUM(D1517+E1517+F1517+G1517+H1517+I1517+J1517+K1517+M1517+O1517+P1517+Q1517+R1517+S1517),2)</f>
    </nc>
  </rcc>
  <rcc rId="3136" sId="1">
    <nc r="D1517">
      <f>ROUND((F1517+G1517+H1517+I1517+J1517+K1517+M1517+O1517+P1517+Q1517+R1517+S1517)*0.0214,2)</f>
    </nc>
  </rcc>
  <rfmt sheetId="1" sqref="E1517" start="0" length="0">
    <dxf>
      <fill>
        <patternFill patternType="solid">
          <bgColor theme="5" tint="0.59999389629810485"/>
        </patternFill>
      </fill>
    </dxf>
  </rfmt>
  <rcc rId="3137" sId="1" numFmtId="4">
    <nc r="K1517">
      <v>450000</v>
    </nc>
  </rcc>
  <rfmt sheetId="1" sqref="S1517" start="0" length="0">
    <dxf>
      <border outline="0">
        <left style="thin">
          <color indexed="64"/>
        </left>
        <right style="thin">
          <color indexed="64"/>
        </right>
      </border>
    </dxf>
  </rfmt>
  <rfmt sheetId="1" sqref="A1517:XFD1517">
    <dxf>
      <fill>
        <patternFill>
          <bgColor rgb="FFFFFF00"/>
        </patternFill>
      </fill>
    </dxf>
  </rfmt>
  <rfmt sheetId="2" sqref="A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38" sId="2">
    <nc r="E20" t="inlineStr">
      <is>
        <t>ул. Геологов, д. 13</t>
      </is>
    </nc>
  </rcc>
  <rcc rId="3139" sId="2">
    <nc r="F20">
      <v>459630</v>
    </nc>
  </rcc>
  <rcc rId="3140" sId="2">
    <nc r="B20" t="inlineStr">
      <is>
        <t>+</t>
      </is>
    </nc>
  </rcc>
  <rcc rId="3141" sId="2">
    <nc r="C20">
      <v>2021</v>
    </nc>
  </rcc>
  <rcc rId="3142" sId="2">
    <nc r="D20" t="inlineStr">
      <is>
        <t>Югорск</t>
      </is>
    </nc>
  </rcc>
  <rcc rId="3143" sId="2">
    <nc r="G20" t="inlineStr">
      <is>
        <t>Перенос с 2020 по COVID ()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4" sId="2">
    <nc r="A20">
      <v>18</v>
    </nc>
  </rcc>
  <rfmt sheetId="1" sqref="D820">
    <dxf>
      <fill>
        <patternFill patternType="solid">
          <bgColor rgb="FFFFFF00"/>
        </patternFill>
      </fill>
    </dxf>
  </rfmt>
  <rcc rId="3145" sId="1">
    <oc r="D820">
      <f>ROUND((F820+G820+H820+I820+J820+K820+M820+O820+P820+Q820+R820+S820)*0.0214,2)</f>
    </oc>
    <nc r="D820"/>
  </rcc>
  <rfmt sheetId="1" sqref="K820">
    <dxf>
      <fill>
        <patternFill patternType="solid">
          <bgColor rgb="FFFFFF00"/>
        </patternFill>
      </fill>
    </dxf>
  </rfmt>
  <rcc rId="3146" sId="1" numFmtId="4">
    <oc r="K820">
      <v>450000</v>
    </oc>
    <nc r="K820"/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821">
    <dxf>
      <fill>
        <patternFill patternType="solid">
          <bgColor rgb="FFFFFF00"/>
        </patternFill>
      </fill>
    </dxf>
  </rfmt>
  <rrc rId="3147" sId="1" ref="A1520:XFD1520" action="insertRow"/>
  <rcc rId="3148" sId="1" odxf="1" dxf="1" numFmtId="4">
    <nc r="A1520">
      <v>778</v>
    </nc>
    <odxf>
      <numFmt numFmtId="0" formatCode="General"/>
      <alignment wrapText="1"/>
    </odxf>
    <ndxf>
      <numFmt numFmtId="1" formatCode="0"/>
      <alignment wrapText="0"/>
    </ndxf>
  </rcc>
  <rcc rId="3149" sId="1">
    <nc r="B1520" t="inlineStr">
      <is>
        <t>ул. Железнодорожная, д. 31</t>
      </is>
    </nc>
  </rcc>
  <rcc rId="3150" sId="1">
    <nc r="C1520">
      <f>ROUND(SUM(D1520+E1520+F1520+G1520+H1520+I1520+J1520+K1520+M1520+O1520+P1520+Q1520+R1520+S1520),2)</f>
    </nc>
  </rcc>
  <rcc rId="3151" sId="1">
    <nc r="D1520">
      <f>ROUND((F1520+G1520+H1520+I1520+J1520+K1520+M1520+O1520+P1520+Q1520+R1520+S1520)*0.0214,2)</f>
    </nc>
  </rcc>
  <rcc rId="3152" sId="1" odxf="1" dxf="1" numFmtId="4">
    <nc r="G1520">
      <v>4542823.51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L1520" start="0" length="0">
    <dxf>
      <numFmt numFmtId="4" formatCode="#,##0.00"/>
    </dxf>
  </rfmt>
  <rfmt sheetId="1" sqref="M1520" start="0" length="0">
    <dxf>
      <numFmt numFmtId="0" formatCode="General"/>
    </dxf>
  </rfmt>
  <rfmt sheetId="1" sqref="O1520" start="0" length="0">
    <dxf>
      <numFmt numFmtId="4" formatCode="#,##0.00"/>
      <alignment wrapText="0"/>
      <border outline="0">
        <left/>
      </border>
    </dxf>
  </rfmt>
  <rcc rId="3153" sId="1" odxf="1" dxf="1" numFmtId="4">
    <nc r="R1520">
      <v>7676325.6799999997</v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fmt sheetId="1" sqref="S1520" start="0" length="0">
    <dxf>
      <border outline="0">
        <left style="thin">
          <color indexed="64"/>
        </left>
        <right style="thin">
          <color indexed="64"/>
        </right>
      </border>
    </dxf>
  </rfmt>
  <rfmt sheetId="1" sqref="A1520:XFD1520">
    <dxf>
      <fill>
        <patternFill>
          <bgColor rgb="FFFFFF00"/>
        </patternFill>
      </fill>
    </dxf>
  </rfmt>
  <rcc rId="3154" sId="2">
    <nc r="E21" t="inlineStr">
      <is>
        <t>ул. Железнодорожная, д. 31</t>
      </is>
    </nc>
  </rcc>
  <rcc rId="3155" sId="2">
    <nc r="F21">
      <v>12480638.98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822">
    <dxf>
      <fill>
        <patternFill patternType="solid">
          <bgColor theme="5" tint="0.59999389629810485"/>
        </patternFill>
      </fill>
    </dxf>
  </rfmt>
  <rfmt sheetId="1" sqref="E823">
    <dxf>
      <fill>
        <patternFill patternType="solid">
          <bgColor theme="5" tint="0.59999389629810485"/>
        </patternFill>
      </fill>
    </dxf>
  </rfmt>
  <rfmt sheetId="1" sqref="E824">
    <dxf>
      <fill>
        <patternFill patternType="solid">
          <bgColor theme="5" tint="0.59999389629810485"/>
        </patternFill>
      </fill>
    </dxf>
  </rfmt>
  <rfmt sheetId="1" sqref="E825">
    <dxf>
      <fill>
        <patternFill patternType="solid">
          <bgColor theme="5" tint="0.59999389629810485"/>
        </patternFill>
      </fill>
    </dxf>
  </rfmt>
  <rfmt sheetId="1" sqref="E826">
    <dxf>
      <fill>
        <patternFill patternType="solid">
          <bgColor theme="5" tint="0.59999389629810485"/>
        </patternFill>
      </fill>
    </dxf>
  </rfmt>
  <rfmt sheetId="1" sqref="E828">
    <dxf>
      <fill>
        <patternFill patternType="solid">
          <bgColor theme="5" tint="0.59999389629810485"/>
        </patternFill>
      </fill>
    </dxf>
  </rfmt>
  <rfmt sheetId="1" sqref="E829">
    <dxf>
      <fill>
        <patternFill patternType="solid">
          <bgColor theme="5" tint="0.59999389629810485"/>
        </patternFill>
      </fill>
    </dxf>
  </rfmt>
  <rfmt sheetId="1" sqref="E830">
    <dxf>
      <fill>
        <patternFill patternType="solid">
          <bgColor theme="5" tint="0.59999389629810485"/>
        </patternFill>
      </fill>
    </dxf>
  </rfmt>
  <rcc rId="2579" sId="1" numFmtId="4">
    <oc r="R831">
      <v>18586833.588500001</v>
    </oc>
    <nc r="R831">
      <v>16482158.68</v>
    </nc>
  </rcc>
  <rfmt sheetId="1" sqref="R831">
    <dxf>
      <fill>
        <patternFill patternType="solid">
          <bgColor theme="5" tint="0.59999389629810485"/>
        </patternFill>
      </fill>
    </dxf>
  </rfmt>
  <rcc rId="2580" sId="1" numFmtId="4">
    <oc r="D831">
      <f>ROUND((F831+G831+H831+I831+J831+K831+M831+O831+P831+Q831+R831+S831)*0.0214,2)</f>
    </oc>
    <nc r="D831">
      <v>255528.55</v>
    </nc>
  </rcc>
  <rfmt sheetId="1" sqref="D831">
    <dxf>
      <fill>
        <patternFill patternType="solid">
          <bgColor theme="5" tint="0.59999389629810485"/>
        </patternFill>
      </fill>
    </dxf>
  </rfmt>
  <rfmt sheetId="1" sqref="B831:C831">
    <dxf>
      <fill>
        <patternFill patternType="solid">
          <bgColor theme="5" tint="0.59999389629810485"/>
        </patternFill>
      </fill>
    </dxf>
  </rfmt>
  <rcc rId="2581" sId="1" numFmtId="4">
    <oc r="R832">
      <v>5000000</v>
    </oc>
    <nc r="R832">
      <v>3364118.86</v>
    </nc>
  </rcc>
  <rfmt sheetId="1" sqref="R832">
    <dxf>
      <fill>
        <patternFill patternType="solid">
          <bgColor theme="5" tint="0.59999389629810485"/>
        </patternFill>
      </fill>
    </dxf>
  </rfmt>
  <rcc rId="2582" sId="1" numFmtId="4">
    <oc r="D832">
      <f>ROUND((F832+G832+H832+I832+J832+K832+M832+O832+P832+Q832+R832+S832)*0.0214,2)</f>
    </oc>
    <nc r="D832">
      <v>34639.370000000003</v>
    </nc>
  </rcc>
  <rfmt sheetId="1" sqref="D832">
    <dxf>
      <fill>
        <patternFill patternType="solid">
          <bgColor theme="5" tint="0.59999389629810485"/>
        </patternFill>
      </fill>
    </dxf>
  </rfmt>
  <rfmt sheetId="1" sqref="B832:C832">
    <dxf>
      <fill>
        <patternFill patternType="solid">
          <bgColor theme="5" tint="0.59999389629810485"/>
        </patternFill>
      </fill>
    </dxf>
  </rfmt>
  <rfmt sheetId="1" sqref="E833">
    <dxf>
      <fill>
        <patternFill patternType="solid">
          <bgColor theme="5" tint="0.59999389629810485"/>
        </patternFill>
      </fill>
    </dxf>
  </rfmt>
  <rcc rId="2583" sId="1" numFmtId="4">
    <oc r="G834">
      <v>3000723.4575</v>
    </oc>
    <nc r="G834">
      <v>2601664.5499999998</v>
    </nc>
  </rcc>
  <rfmt sheetId="1" sqref="G834">
    <dxf>
      <fill>
        <patternFill patternType="solid">
          <bgColor theme="5" tint="0.59999389629810485"/>
        </patternFill>
      </fill>
    </dxf>
  </rfmt>
  <rfmt sheetId="1" sqref="C834">
    <dxf>
      <fill>
        <patternFill patternType="solid">
          <bgColor theme="5" tint="0.59999389629810485"/>
        </patternFill>
      </fill>
    </dxf>
  </rfmt>
  <rfmt sheetId="1" sqref="B834">
    <dxf>
      <fill>
        <patternFill patternType="solid">
          <bgColor theme="5" tint="0.59999389629810485"/>
        </patternFill>
      </fill>
    </dxf>
  </rfmt>
  <rfmt sheetId="1" sqref="E835">
    <dxf>
      <fill>
        <patternFill patternType="solid">
          <bgColor theme="5" tint="0.59999389629810485"/>
        </patternFill>
      </fill>
    </dxf>
  </rfmt>
  <rfmt sheetId="1" sqref="E835">
    <dxf>
      <fill>
        <patternFill>
          <bgColor theme="0"/>
        </patternFill>
      </fill>
    </dxf>
  </rfmt>
  <rcc rId="2584" sId="1" numFmtId="4">
    <oc r="E757">
      <v>244509.49</v>
    </oc>
    <nc r="E757">
      <v>242069.06</v>
    </nc>
  </rcc>
  <rfmt sheetId="1" sqref="E757">
    <dxf>
      <fill>
        <patternFill patternType="solid">
          <bgColor theme="5" tint="0.59999389629810485"/>
        </patternFill>
      </fill>
    </dxf>
  </rfmt>
  <rfmt sheetId="1" sqref="B757" start="0" length="2147483647">
    <dxf>
      <font>
        <u/>
      </font>
    </dxf>
  </rfmt>
  <rfmt sheetId="1" sqref="B757" start="0" length="2147483647">
    <dxf>
      <font>
        <u val="none"/>
      </font>
    </dxf>
  </rfmt>
  <rfmt sheetId="1" sqref="B757">
    <dxf>
      <fill>
        <patternFill patternType="solid">
          <bgColor theme="5" tint="0.59999389629810485"/>
        </patternFill>
      </fill>
    </dxf>
  </rfmt>
  <rcc rId="2585" sId="1" numFmtId="4">
    <oc r="D760">
      <f>ROUND((F760+G760+H760+I760+J760+K760+M760+O760+P760+Q760+R760+S760)*0.0214,2)</f>
    </oc>
    <nc r="D760">
      <v>24904.2</v>
    </nc>
  </rcc>
  <rcc rId="2586" sId="1" numFmtId="4">
    <oc r="O760">
      <v>1741019.3</v>
    </oc>
    <nc r="O760">
      <v>2068938.88</v>
    </nc>
  </rcc>
  <rfmt sheetId="1" sqref="O760">
    <dxf>
      <fill>
        <patternFill patternType="solid">
          <bgColor theme="5" tint="0.59999389629810485"/>
        </patternFill>
      </fill>
    </dxf>
  </rfmt>
  <rfmt sheetId="1" sqref="B760:E760">
    <dxf>
      <fill>
        <patternFill patternType="solid">
          <bgColor theme="5" tint="0.59999389629810485"/>
        </patternFill>
      </fill>
    </dxf>
  </rfmt>
  <rcc rId="2587" sId="1" numFmtId="4">
    <oc r="E761">
      <v>376945.62</v>
    </oc>
    <nc r="E761">
      <v>343612.5</v>
    </nc>
  </rcc>
  <rfmt sheetId="1" sqref="E761">
    <dxf>
      <fill>
        <patternFill patternType="solid">
          <bgColor theme="5" tint="0.59999389629810485"/>
        </patternFill>
      </fill>
    </dxf>
  </rfmt>
  <rcc rId="2588" sId="1" numFmtId="4">
    <oc r="E769">
      <v>180889.26</v>
    </oc>
    <nc r="E769">
      <v>178448.83</v>
    </nc>
  </rcc>
  <rfmt sheetId="1" sqref="E769">
    <dxf>
      <fill>
        <patternFill patternType="solid">
          <bgColor theme="5" tint="0.59999389629810485"/>
        </patternFill>
      </fill>
    </dxf>
  </rfmt>
  <rfmt sheetId="1" sqref="B769">
    <dxf>
      <fill>
        <patternFill patternType="solid">
          <bgColor theme="5" tint="0.59999389629810485"/>
        </patternFill>
      </fill>
    </dxf>
  </rfmt>
  <rcc rId="2589" sId="1" numFmtId="4">
    <oc r="J771">
      <v>1819375.81</v>
    </oc>
    <nc r="J771">
      <v>1749572.97</v>
    </nc>
  </rcc>
  <rfmt sheetId="1" sqref="J771">
    <dxf>
      <fill>
        <patternFill patternType="solid">
          <bgColor theme="5" tint="0.59999389629810485"/>
        </patternFill>
      </fill>
    </dxf>
  </rfmt>
  <rcc rId="2590" sId="1" numFmtId="4">
    <oc r="H771">
      <v>2506786.83</v>
    </oc>
    <nc r="H771">
      <v>2545809.35</v>
    </nc>
  </rcc>
  <rfmt sheetId="1" sqref="H771">
    <dxf>
      <fill>
        <patternFill patternType="solid">
          <bgColor theme="5" tint="0.59999389629810485"/>
        </patternFill>
      </fill>
    </dxf>
  </rfmt>
  <rcc rId="2591" sId="1" numFmtId="4">
    <oc r="G771">
      <v>5419290.2599999998</v>
    </oc>
    <nc r="G771">
      <v>5757204.7400000002</v>
    </nc>
  </rcc>
  <rfmt sheetId="1" sqref="G771">
    <dxf>
      <fill>
        <patternFill patternType="solid">
          <bgColor theme="5" tint="0.59999389629810485"/>
        </patternFill>
      </fill>
    </dxf>
  </rfmt>
  <rcc rId="2592" sId="1" numFmtId="4">
    <oc r="I771">
      <v>1301468.24</v>
    </oc>
    <nc r="I771">
      <v>1280322.04</v>
    </nc>
  </rcc>
  <rfmt sheetId="1" sqref="I771">
    <dxf>
      <fill>
        <patternFill patternType="solid">
          <bgColor theme="5" tint="0.59999389629810485"/>
        </patternFill>
      </fill>
    </dxf>
  </rfmt>
  <rcc rId="2593" sId="1" numFmtId="4">
    <oc r="D771">
      <f>ROUND((F771+G771+H771+I771+J771+K771+M771+O771+P771+Q771+R771+S771)*0.0214,2)</f>
    </oc>
    <nc r="D771">
      <v>154014.22999999998</v>
    </nc>
  </rcc>
  <rfmt sheetId="1" sqref="D771">
    <dxf>
      <fill>
        <patternFill patternType="solid">
          <bgColor theme="5" tint="0.59999389629810485"/>
        </patternFill>
      </fill>
    </dxf>
  </rfmt>
  <rfmt sheetId="1" sqref="B771:D771">
    <dxf>
      <fill>
        <patternFill>
          <bgColor theme="5" tint="0.59999389629810485"/>
        </patternFill>
      </fill>
    </dxf>
  </rfmt>
  <rcc rId="2594" sId="1" numFmtId="4">
    <oc r="E776">
      <v>61508.32</v>
    </oc>
    <nc r="E776">
      <v>60433.23</v>
    </nc>
  </rcc>
  <rfmt sheetId="1" sqref="E776">
    <dxf>
      <fill>
        <patternFill patternType="solid">
          <bgColor theme="5" tint="0.59999389629810485"/>
        </patternFill>
      </fill>
    </dxf>
  </rfmt>
  <rfmt sheetId="1" sqref="B776:C776">
    <dxf>
      <fill>
        <patternFill patternType="solid">
          <bgColor theme="5" tint="0.59999389629810485"/>
        </patternFill>
      </fill>
    </dxf>
  </rfmt>
  <rcc rId="2595" sId="1" numFmtId="4">
    <oc r="E782">
      <v>196152.16</v>
    </oc>
    <nc r="E782">
      <v>53687.27</v>
    </nc>
  </rcc>
  <rfmt sheetId="1" sqref="E782">
    <dxf>
      <fill>
        <patternFill patternType="solid">
          <bgColor theme="5" tint="0.59999389629810485"/>
        </patternFill>
      </fill>
    </dxf>
  </rfmt>
  <rfmt sheetId="1" sqref="B782">
    <dxf>
      <fill>
        <patternFill patternType="solid">
          <bgColor theme="5" tint="0.59999389629810485"/>
        </patternFill>
      </fill>
    </dxf>
  </rfmt>
  <rcc rId="2596" sId="1" numFmtId="4">
    <oc r="E785">
      <v>299186.52</v>
    </oc>
    <nc r="E785">
      <v>298601.64</v>
    </nc>
  </rcc>
  <rfmt sheetId="1" sqref="E785">
    <dxf>
      <fill>
        <patternFill patternType="solid">
          <bgColor theme="5" tint="0.59999389629810485"/>
        </patternFill>
      </fill>
    </dxf>
  </rfmt>
  <rfmt sheetId="1" sqref="B785">
    <dxf>
      <fill>
        <patternFill patternType="solid">
          <bgColor theme="5" tint="0.59999389629810485"/>
        </patternFill>
      </fill>
    </dxf>
  </rfmt>
  <rcc rId="2597" sId="1" numFmtId="4">
    <oc r="E803">
      <v>118754.5</v>
    </oc>
    <nc r="E803">
      <v>119754.5</v>
    </nc>
  </rcc>
  <rfmt sheetId="1" sqref="E803">
    <dxf>
      <fill>
        <patternFill patternType="solid">
          <bgColor theme="5" tint="0.59999389629810485"/>
        </patternFill>
      </fill>
    </dxf>
  </rfmt>
  <rfmt sheetId="1" sqref="B803">
    <dxf>
      <fill>
        <patternFill patternType="solid">
          <bgColor theme="5" tint="0.59999389629810485"/>
        </patternFill>
      </fill>
    </dxf>
  </rfmt>
  <rcc rId="2598" sId="1" numFmtId="4">
    <oc r="G817">
      <v>2617097.9</v>
    </oc>
    <nc r="G817">
      <v>1958286.33</v>
    </nc>
  </rcc>
  <rfmt sheetId="1" sqref="G817">
    <dxf>
      <fill>
        <patternFill patternType="solid">
          <bgColor theme="5" tint="0.59999389629810485"/>
        </patternFill>
      </fill>
    </dxf>
  </rfmt>
  <rfmt sheetId="1" sqref="B817:C817">
    <dxf>
      <fill>
        <patternFill patternType="solid">
          <bgColor theme="5" tint="0.59999389629810485"/>
        </patternFill>
      </fill>
    </dxf>
  </rfmt>
  <rcc rId="2599" sId="1" numFmtId="4">
    <oc r="D817">
      <f>ROUND((F817+G817+H817+I817+J817+K817+M817+O817+P817+Q817+R817+S817)*0.0214,2)</f>
    </oc>
    <nc r="D817">
      <v>26613.11</v>
    </nc>
  </rcc>
  <rfmt sheetId="1" sqref="D817" start="0" length="2147483647">
    <dxf>
      <font>
        <u/>
      </font>
    </dxf>
  </rfmt>
  <rfmt sheetId="1" sqref="D817" start="0" length="2147483647">
    <dxf>
      <font>
        <u val="none"/>
      </font>
    </dxf>
  </rfmt>
  <rfmt sheetId="1" sqref="D817">
    <dxf>
      <fill>
        <patternFill patternType="solid">
          <bgColor theme="5" tint="0.59999389629810485"/>
        </patternFill>
      </fill>
    </dxf>
  </rfmt>
  <rcc rId="2600" sId="1" numFmtId="4">
    <oc r="O739">
      <v>2027675.27</v>
    </oc>
    <nc r="O739">
      <v>694155.06</v>
    </nc>
  </rcc>
  <rcc rId="2601" sId="1" numFmtId="4">
    <oc r="D739">
      <f>O739*0.0214</f>
    </oc>
    <nc r="D739">
      <v>8690.82</v>
    </nc>
  </rcc>
  <rfmt sheetId="1" sqref="D739">
    <dxf>
      <fill>
        <patternFill patternType="solid">
          <bgColor theme="5" tint="0.59999389629810485"/>
        </patternFill>
      </fill>
    </dxf>
  </rfmt>
  <rfmt sheetId="1" sqref="B739">
    <dxf>
      <fill>
        <patternFill patternType="solid">
          <bgColor theme="5" tint="0.59999389629810485"/>
        </patternFill>
      </fill>
    </dxf>
  </rfmt>
  <rfmt sheetId="1" sqref="O739">
    <dxf>
      <fill>
        <patternFill patternType="solid">
          <bgColor theme="5" tint="0.59999389629810485"/>
        </patternFill>
      </fill>
    </dxf>
  </rfmt>
  <rcc rId="2602" sId="1" numFmtId="4">
    <oc r="R690">
      <v>19001664.18</v>
    </oc>
    <nc r="R690">
      <v>18513799.75</v>
    </nc>
  </rcc>
  <rfmt sheetId="1" sqref="R690">
    <dxf>
      <fill>
        <patternFill patternType="solid">
          <bgColor theme="5" tint="0.59999389629810485"/>
        </patternFill>
      </fill>
    </dxf>
  </rfmt>
  <rcc rId="2603" sId="1" numFmtId="4">
    <oc r="D690">
      <f>ROUND((F690+G690+H690+I690+J690+K690+M690+O690+P690+Q690+R690+S690)*0.0214,2)</f>
    </oc>
    <nc r="D690">
      <v>314919.73</v>
    </nc>
  </rcc>
  <rfmt sheetId="1" sqref="D690">
    <dxf>
      <fill>
        <patternFill patternType="solid">
          <bgColor theme="5" tint="0.59999389629810485"/>
        </patternFill>
      </fill>
    </dxf>
  </rfmt>
  <rfmt sheetId="1" sqref="B690:C690">
    <dxf>
      <fill>
        <patternFill patternType="solid">
          <bgColor theme="5" tint="0.59999389629810485"/>
        </patternFill>
      </fill>
    </dxf>
  </rfmt>
  <rcc rId="2604" sId="1" numFmtId="4">
    <oc r="E694">
      <v>1224200.44</v>
    </oc>
    <nc r="E694">
      <v>47525.75</v>
    </nc>
  </rcc>
  <rfmt sheetId="1" sqref="E694">
    <dxf>
      <fill>
        <patternFill patternType="solid">
          <bgColor theme="5" tint="0.59999389629810485"/>
        </patternFill>
      </fill>
    </dxf>
  </rfmt>
  <rfmt sheetId="1" sqref="B694">
    <dxf>
      <fill>
        <patternFill patternType="solid">
          <bgColor theme="5" tint="0.59999389629810485"/>
        </patternFill>
      </fill>
    </dxf>
  </rfmt>
  <rcc rId="2605" sId="1" numFmtId="4">
    <oc r="H689">
      <v>506601.28</v>
    </oc>
    <nc r="H689">
      <v>458044.48</v>
    </nc>
  </rcc>
  <rfmt sheetId="1" sqref="H689">
    <dxf>
      <fill>
        <patternFill patternType="solid">
          <bgColor theme="5" tint="0.59999389629810485"/>
        </patternFill>
      </fill>
    </dxf>
  </rfmt>
  <rcc rId="2606" sId="1" numFmtId="4">
    <oc r="D689">
      <f>ROUND((F689+G689+H689+I689+J689+K689+M689+O689+P689+Q689+R689+S689)*0.0214,2)</f>
    </oc>
    <nc r="D689">
      <v>7791.34</v>
    </nc>
  </rcc>
  <rfmt sheetId="1" sqref="B689">
    <dxf>
      <fill>
        <patternFill patternType="solid">
          <bgColor theme="5" tint="0.59999389629810485"/>
        </patternFill>
      </fill>
    </dxf>
  </rfmt>
  <rfmt sheetId="1" sqref="D689">
    <dxf>
      <fill>
        <patternFill patternType="solid">
          <bgColor theme="5" tint="0.59999389629810485"/>
        </patternFill>
      </fill>
    </dxf>
  </rfmt>
  <rcc rId="2607" sId="1" numFmtId="4">
    <oc r="E711">
      <v>3441717.88</v>
    </oc>
    <nc r="E711">
      <v>166047.97</v>
    </nc>
  </rcc>
  <rfmt sheetId="1" sqref="E711">
    <dxf>
      <fill>
        <patternFill patternType="solid">
          <bgColor theme="5" tint="0.59999389629810485"/>
        </patternFill>
      </fill>
    </dxf>
  </rfmt>
  <rfmt sheetId="1" sqref="B711:C711">
    <dxf>
      <fill>
        <patternFill patternType="solid">
          <bgColor theme="5" tint="0.59999389629810485"/>
        </patternFill>
      </fill>
    </dxf>
  </rfmt>
  <rcc rId="2608" sId="1" numFmtId="4">
    <oc r="E708">
      <v>1272100.57</v>
    </oc>
    <nc r="E708">
      <v>75745.259999999995</v>
    </nc>
  </rcc>
  <rfmt sheetId="1" sqref="E708">
    <dxf>
      <fill>
        <patternFill patternType="solid">
          <bgColor theme="5" tint="0.59999389629810485"/>
        </patternFill>
      </fill>
    </dxf>
  </rfmt>
  <rfmt sheetId="1" sqref="B708:C708">
    <dxf>
      <fill>
        <patternFill patternType="solid">
          <bgColor theme="5" tint="0.59999389629810485"/>
        </patternFill>
      </fill>
    </dxf>
  </rfmt>
  <rcc rId="2609" sId="1" numFmtId="4">
    <oc r="O671">
      <v>3349229.65</v>
    </oc>
    <nc r="O671">
      <v>6145651.9699999997</v>
    </nc>
  </rcc>
  <rfmt sheetId="1" sqref="O671">
    <dxf>
      <fill>
        <patternFill patternType="solid">
          <bgColor theme="5" tint="0.59999389629810485"/>
        </patternFill>
      </fill>
    </dxf>
  </rfmt>
  <rfmt sheetId="1" sqref="B671:C671">
    <dxf>
      <fill>
        <patternFill patternType="solid">
          <bgColor theme="5" tint="0.59999389629810485"/>
        </patternFill>
      </fill>
    </dxf>
  </rfmt>
  <rcc rId="2610" sId="1" numFmtId="4">
    <oc r="F664">
      <v>1449006.61</v>
    </oc>
    <nc r="F664">
      <v>1400202.9</v>
    </nc>
  </rcc>
  <rfmt sheetId="1" sqref="F664">
    <dxf>
      <fill>
        <patternFill patternType="solid">
          <bgColor theme="5" tint="0.59999389629810485"/>
        </patternFill>
      </fill>
    </dxf>
  </rfmt>
  <rfmt sheetId="1" sqref="B664:C664">
    <dxf>
      <fill>
        <patternFill patternType="solid">
          <bgColor theme="5" tint="0.59999389629810485"/>
        </patternFill>
      </fill>
    </dxf>
  </rfmt>
  <rcc rId="2611" sId="1" numFmtId="4">
    <oc r="F665">
      <v>2173829.17</v>
    </oc>
    <nc r="F665">
      <v>2061822.32</v>
    </nc>
  </rcc>
  <rfmt sheetId="1" sqref="F665">
    <dxf>
      <fill>
        <patternFill patternType="solid">
          <bgColor theme="5" tint="0.59999389629810485"/>
        </patternFill>
      </fill>
    </dxf>
  </rfmt>
  <rfmt sheetId="1" sqref="B664:C665">
    <dxf>
      <fill>
        <patternFill>
          <bgColor theme="5" tint="0.59999389629810485"/>
        </patternFill>
      </fill>
    </dxf>
  </rfmt>
  <rcc rId="2612" sId="1" numFmtId="4">
    <oc r="G544">
      <v>5556208.6399999997</v>
    </oc>
    <nc r="G544">
      <v>3824108.58</v>
    </nc>
  </rcc>
  <rfmt sheetId="1" sqref="G544">
    <dxf>
      <fill>
        <patternFill patternType="solid">
          <bgColor theme="5" tint="0.59999389629810485"/>
        </patternFill>
      </fill>
    </dxf>
  </rfmt>
  <rfmt sheetId="1" sqref="A544:C544">
    <dxf>
      <fill>
        <patternFill patternType="solid">
          <bgColor theme="5" tint="0.59999389629810485"/>
        </patternFill>
      </fill>
    </dxf>
  </rfmt>
  <rcc rId="2613" sId="1" numFmtId="4">
    <oc r="O544">
      <v>10782153.41</v>
    </oc>
    <nc r="O544">
      <v>11252926.060000001</v>
    </nc>
  </rcc>
  <rfmt sheetId="1" sqref="O544">
    <dxf>
      <fill>
        <patternFill patternType="solid">
          <bgColor theme="5" tint="0.59999389629810485"/>
        </patternFill>
      </fill>
    </dxf>
  </rfmt>
  <rcc rId="2614" sId="1" numFmtId="4">
    <oc r="Q544">
      <v>16544298.83</v>
    </oc>
    <nc r="Q544">
      <v>8631932.6099999994</v>
    </nc>
  </rcc>
  <rfmt sheetId="1" sqref="Q544">
    <dxf>
      <fill>
        <patternFill patternType="solid">
          <bgColor theme="5" tint="0.59999389629810485"/>
        </patternFill>
      </fill>
    </dxf>
  </rfmt>
  <rcc rId="2615" sId="1" numFmtId="4">
    <oc r="D544">
      <f>ROUND((F544+G544+H544+I544+J544+K544+M544+O544+P544+Q544+R544+S544)*0.0214,2)</f>
    </oc>
    <nc r="D544">
      <v>46117.67</v>
    </nc>
  </rcc>
  <rfmt sheetId="1" sqref="D544">
    <dxf>
      <fill>
        <patternFill patternType="solid">
          <bgColor theme="5" tint="0.59999389629810485"/>
        </patternFill>
      </fill>
    </dxf>
  </rfmt>
  <rcc rId="2616" sId="1" numFmtId="4">
    <oc r="G558">
      <v>4687049.18</v>
    </oc>
    <nc r="G558">
      <v>1561099.8</v>
    </nc>
  </rcc>
  <rfmt sheetId="1" sqref="G558">
    <dxf>
      <fill>
        <patternFill patternType="solid">
          <bgColor theme="5" tint="0.59999389629810485"/>
        </patternFill>
      </fill>
    </dxf>
  </rfmt>
  <rfmt sheetId="1" sqref="B558">
    <dxf>
      <fill>
        <patternFill patternType="solid">
          <bgColor theme="5" tint="0.59999389629810485"/>
        </patternFill>
      </fill>
    </dxf>
  </rfmt>
  <rcc rId="2617" sId="1" numFmtId="4">
    <oc r="J558">
      <v>3266188.69</v>
    </oc>
    <nc r="J558">
      <v>904780.93</v>
    </nc>
  </rcc>
  <rfmt sheetId="1" sqref="J558">
    <dxf>
      <fill>
        <patternFill patternType="solid">
          <bgColor theme="5" tint="0.59999389629810485"/>
        </patternFill>
      </fill>
    </dxf>
  </rfmt>
  <rcc rId="2618" sId="1" numFmtId="4">
    <oc r="D558">
      <f>ROUND((F558+G558+H558+I558+J558+K558+M558+O558+P558+Q558+R558+S558)*0.0214,2)</f>
    </oc>
    <nc r="D558">
      <v>11860.89</v>
    </nc>
  </rcc>
  <rfmt sheetId="1" sqref="D558">
    <dxf>
      <fill>
        <patternFill patternType="solid">
          <bgColor theme="5" tint="0.59999389629810485"/>
        </patternFill>
      </fill>
    </dxf>
  </rfmt>
  <rfmt sheetId="1" sqref="C558">
    <dxf>
      <fill>
        <patternFill patternType="solid">
          <bgColor theme="5" tint="0.59999389629810485"/>
        </patternFill>
      </fill>
    </dxf>
  </rfmt>
  <rcc rId="2619" sId="1" numFmtId="4">
    <oc r="J462">
      <v>3918792.57</v>
    </oc>
    <nc r="J462">
      <v>466260.01</v>
    </nc>
  </rcc>
  <rfmt sheetId="1" sqref="J462">
    <dxf>
      <fill>
        <patternFill patternType="solid">
          <bgColor theme="5" tint="0.59999389629810485"/>
        </patternFill>
      </fill>
    </dxf>
  </rfmt>
  <rcc rId="2620" sId="1" numFmtId="4">
    <oc r="H462">
      <v>6851958.1200000001</v>
    </oc>
    <nc r="H462">
      <v>874312.51</v>
    </nc>
  </rcc>
  <rfmt sheetId="1" sqref="H462">
    <dxf>
      <fill>
        <patternFill patternType="solid">
          <bgColor theme="5" tint="0.59999389629810485"/>
        </patternFill>
      </fill>
    </dxf>
  </rfmt>
  <rcc rId="2621" sId="1" numFmtId="4">
    <oc r="I462">
      <v>3276701.65</v>
    </oc>
    <nc r="I462">
      <v>314938.33</v>
    </nc>
  </rcc>
  <rfmt sheetId="1" sqref="I462">
    <dxf>
      <fill>
        <patternFill patternType="solid">
          <bgColor theme="5" tint="0.59999389629810485"/>
        </patternFill>
      </fill>
    </dxf>
  </rfmt>
  <rcc rId="2622" sId="1" numFmtId="4">
    <oc r="D462">
      <f>ROUND((F462+G462+H462+I462+J462+K462+M462+O462+P462+Q462+R462+S462)*0.0214,2)</f>
    </oc>
    <nc r="D462">
      <v>7963.01</v>
    </nc>
  </rcc>
  <rfmt sheetId="1" sqref="B462:C462">
    <dxf>
      <fill>
        <patternFill patternType="solid">
          <bgColor theme="5" tint="0.59999389629810485"/>
        </patternFill>
      </fill>
    </dxf>
  </rfmt>
  <rcc rId="2623" sId="1" numFmtId="4">
    <oc r="Q463">
      <v>8601717.6699999999</v>
    </oc>
    <nc r="Q463">
      <v>4374781.32</v>
    </nc>
  </rcc>
  <rfmt sheetId="1" sqref="Q463">
    <dxf>
      <fill>
        <patternFill patternType="solid">
          <bgColor theme="5" tint="0.59999389629810485"/>
        </patternFill>
      </fill>
    </dxf>
  </rfmt>
  <rfmt sheetId="1" sqref="B463:C463">
    <dxf>
      <fill>
        <patternFill patternType="solid">
          <bgColor theme="5" tint="0.59999389629810485"/>
        </patternFill>
      </fill>
    </dxf>
  </rfmt>
  <rcc rId="2624" sId="1" numFmtId="4">
    <oc r="R466">
      <v>4197877.41</v>
    </oc>
    <nc r="R466">
      <v>4130663.79</v>
    </nc>
  </rcc>
  <rcc rId="2625" sId="1" numFmtId="4">
    <oc r="O466">
      <v>4120681.69</v>
    </oc>
    <nc r="O466">
      <v>3715201.41</v>
    </nc>
  </rcc>
  <rfmt sheetId="1" sqref="O466">
    <dxf>
      <fill>
        <patternFill patternType="solid">
          <bgColor theme="5" tint="0.59999389629810485"/>
        </patternFill>
      </fill>
    </dxf>
  </rfmt>
  <rfmt sheetId="1" sqref="R466">
    <dxf>
      <fill>
        <patternFill patternType="solid">
          <bgColor theme="5" tint="0.59999389629810485"/>
        </patternFill>
      </fill>
    </dxf>
  </rfmt>
  <rcc rId="2626" sId="1" numFmtId="4">
    <oc r="D466">
      <f>ROUND((F466+G466+H466+I466+J466+K466+M466+O466+P466+Q466+R466+S466)*0.0214,2)</f>
    </oc>
    <nc r="D466">
      <v>37738.61</v>
    </nc>
  </rcc>
  <rfmt sheetId="1" sqref="B466:C466">
    <dxf>
      <fill>
        <patternFill patternType="solid">
          <bgColor theme="5" tint="0.59999389629810485"/>
        </patternFill>
      </fill>
    </dxf>
  </rfmt>
  <rcc rId="2627" sId="1" numFmtId="4">
    <oc r="O474">
      <v>11716368</v>
    </oc>
    <nc r="O474">
      <v>13799964.59</v>
    </nc>
  </rcc>
  <rfmt sheetId="1" sqref="O474">
    <dxf>
      <fill>
        <patternFill patternType="solid">
          <bgColor theme="5" tint="0.59999389629810485"/>
        </patternFill>
      </fill>
    </dxf>
  </rfmt>
  <rcc rId="2628" sId="1" numFmtId="4">
    <oc r="J474">
      <v>2737888.8</v>
    </oc>
    <nc r="J474">
      <v>614906.91</v>
    </nc>
  </rcc>
  <rfmt sheetId="1" sqref="J474">
    <dxf>
      <fill>
        <patternFill patternType="solid">
          <bgColor theme="5" tint="0.59999389629810485"/>
        </patternFill>
      </fill>
    </dxf>
  </rfmt>
  <rcc rId="2629" sId="1" numFmtId="4">
    <oc r="H474">
      <v>3909375.6</v>
    </oc>
    <nc r="H474">
      <v>928975.67</v>
    </nc>
  </rcc>
  <rfmt sheetId="1" sqref="H474">
    <dxf>
      <fill>
        <patternFill patternType="solid">
          <bgColor theme="5" tint="0.59999389629810485"/>
        </patternFill>
      </fill>
    </dxf>
  </rfmt>
  <rcc rId="2630" sId="1" numFmtId="4">
    <oc r="I474">
      <v>1631758.8</v>
    </oc>
    <nc r="I474">
      <v>523858.58</v>
    </nc>
  </rcc>
  <rfmt sheetId="1" sqref="I474">
    <dxf>
      <fill>
        <patternFill patternType="solid">
          <bgColor theme="5" tint="0.59999389629810485"/>
        </patternFill>
      </fill>
    </dxf>
  </rfmt>
  <rcc rId="2631" sId="1" numFmtId="4">
    <oc r="D474">
      <f>ROUND((F474+G474+H474+I474+J474+K474+M474+O474+P474+Q474+R474+S474)*0.0214,2)</f>
    </oc>
    <nc r="D474">
      <v>76323.66</v>
    </nc>
  </rcc>
  <rfmt sheetId="1" sqref="D474">
    <dxf>
      <fill>
        <patternFill patternType="solid">
          <bgColor theme="5" tint="0.59999389629810485"/>
        </patternFill>
      </fill>
    </dxf>
  </rfmt>
  <rfmt sheetId="1" sqref="B474:C474">
    <dxf>
      <fill>
        <patternFill patternType="solid">
          <bgColor theme="5" tint="0.59999389629810485"/>
        </patternFill>
      </fill>
    </dxf>
  </rfmt>
  <rcc rId="2632" sId="1" numFmtId="4">
    <oc r="E478">
      <v>119440.35</v>
    </oc>
    <nc r="E478">
      <v>68025.73</v>
    </nc>
  </rcc>
  <rfmt sheetId="1" sqref="E478">
    <dxf>
      <fill>
        <patternFill patternType="solid">
          <bgColor theme="5" tint="0.59999389629810485"/>
        </patternFill>
      </fill>
    </dxf>
  </rfmt>
  <rfmt sheetId="1" sqref="B478:C478">
    <dxf>
      <fill>
        <patternFill patternType="solid">
          <bgColor theme="5" tint="0.59999389629810485"/>
        </patternFill>
      </fill>
    </dxf>
  </rfmt>
  <rcc rId="2633" sId="1" numFmtId="4">
    <oc r="E479">
      <v>104786.2</v>
    </oc>
    <nc r="E479">
      <v>63781.91</v>
    </nc>
  </rcc>
  <rfmt sheetId="1" sqref="E479">
    <dxf>
      <fill>
        <patternFill patternType="solid">
          <bgColor theme="5" tint="0.59999389629810485"/>
        </patternFill>
      </fill>
    </dxf>
  </rfmt>
  <rfmt sheetId="1" sqref="B479">
    <dxf>
      <fill>
        <patternFill patternType="solid">
          <bgColor theme="5" tint="0.59999389629810485"/>
        </patternFill>
      </fill>
    </dxf>
  </rfmt>
  <rcc rId="2634" sId="1" numFmtId="4">
    <oc r="E480">
      <v>119230.14</v>
    </oc>
    <nc r="E480">
      <v>67996.78</v>
    </nc>
  </rcc>
  <rfmt sheetId="1" sqref="E480">
    <dxf>
      <fill>
        <patternFill patternType="solid">
          <bgColor theme="5" tint="0.59999389629810485"/>
        </patternFill>
      </fill>
    </dxf>
  </rfmt>
  <rfmt sheetId="1" sqref="B479:C480">
    <dxf>
      <fill>
        <patternFill>
          <bgColor theme="5" tint="0.59999389629810485"/>
        </patternFill>
      </fill>
    </dxf>
  </rfmt>
  <rcc rId="2635" sId="1" numFmtId="4">
    <oc r="O573">
      <v>11032562.02</v>
    </oc>
    <nc r="O573">
      <v>8633847.5999999996</v>
    </nc>
  </rcc>
  <rfmt sheetId="1" sqref="O573">
    <dxf>
      <fill>
        <patternFill patternType="solid">
          <bgColor theme="5" tint="0.59999389629810485"/>
        </patternFill>
      </fill>
    </dxf>
  </rfmt>
  <rcc rId="2636" sId="1" numFmtId="4">
    <oc r="D573">
      <f>ROUND((F573+G573+H573+I573+J573+K573+M573+O573+P573+Q573+R573+S573)*0.0214,2)</f>
    </oc>
    <nc r="D573">
      <v>94195.28</v>
    </nc>
  </rcc>
  <rfmt sheetId="1" sqref="D573">
    <dxf>
      <fill>
        <patternFill patternType="solid">
          <bgColor theme="5" tint="0.59999389629810485"/>
        </patternFill>
      </fill>
    </dxf>
  </rfmt>
  <rfmt sheetId="1" sqref="B573:C573">
    <dxf>
      <fill>
        <patternFill patternType="solid">
          <bgColor theme="5" tint="0.59999389629810485"/>
        </patternFill>
      </fill>
    </dxf>
  </rfmt>
  <rcc rId="2637" sId="1" numFmtId="4">
    <oc r="O575">
      <v>10956492.039999999</v>
    </oc>
    <nc r="O575">
      <v>8686766.4000000004</v>
    </nc>
  </rcc>
  <rfmt sheetId="1" sqref="O575">
    <dxf>
      <fill>
        <patternFill patternType="solid">
          <bgColor theme="5" tint="0.59999389629810485"/>
        </patternFill>
      </fill>
    </dxf>
  </rfmt>
  <rcc rId="2638" sId="1" numFmtId="4">
    <oc r="P575">
      <v>3998412.73</v>
    </oc>
    <nc r="P575">
      <v>1937632.8</v>
    </nc>
  </rcc>
  <rfmt sheetId="1" sqref="P575">
    <dxf>
      <fill>
        <patternFill patternType="solid">
          <bgColor theme="5" tint="0.59999389629810485"/>
        </patternFill>
      </fill>
    </dxf>
  </rfmt>
  <rcc rId="2639" sId="1" numFmtId="4">
    <oc r="D575">
      <f>ROUND((F575+G575+H575+I575+J575+K575+M575+O575+P575+Q575+R575+S575)*0.0214,2)</f>
    </oc>
    <nc r="D575">
      <v>115912.19</v>
    </nc>
  </rcc>
  <rfmt sheetId="1" sqref="D575">
    <dxf>
      <fill>
        <patternFill patternType="solid">
          <bgColor theme="5" tint="0.59999389629810485"/>
        </patternFill>
      </fill>
    </dxf>
  </rfmt>
  <rfmt sheetId="1" sqref="B575:D575">
    <dxf>
      <fill>
        <patternFill>
          <bgColor theme="5" tint="0.59999389629810485"/>
        </patternFill>
      </fill>
    </dxf>
  </rfmt>
  <rcc rId="2640" sId="1" numFmtId="4">
    <oc r="O578">
      <v>4986964.8</v>
    </oc>
    <nc r="O578">
      <v>4656841.9800000004</v>
    </nc>
  </rcc>
  <rfmt sheetId="1" sqref="O578">
    <dxf>
      <fill>
        <patternFill patternType="solid">
          <bgColor theme="5" tint="0.59999389629810485"/>
        </patternFill>
      </fill>
    </dxf>
  </rfmt>
  <rcc rId="2641" sId="1" numFmtId="4">
    <oc r="R578">
      <v>5632788</v>
    </oc>
    <nc r="R578">
      <v>5413753.9500000002</v>
    </nc>
  </rcc>
  <rfmt sheetId="1" sqref="R578">
    <dxf>
      <fill>
        <patternFill patternType="solid">
          <bgColor theme="5" tint="0.59999389629810485"/>
        </patternFill>
      </fill>
    </dxf>
  </rfmt>
  <rfmt sheetId="1" sqref="B578:C578">
    <dxf>
      <fill>
        <patternFill patternType="solid">
          <bgColor theme="5" tint="0.59999389629810485"/>
        </patternFill>
      </fill>
    </dxf>
  </rfmt>
  <rcc rId="2642" sId="1" numFmtId="4">
    <oc r="R579">
      <v>4140107.81</v>
    </oc>
    <nc r="R579">
      <v>3941992.67</v>
    </nc>
  </rcc>
  <rfmt sheetId="1" sqref="R579">
    <dxf>
      <fill>
        <patternFill patternType="solid">
          <bgColor theme="5" tint="0.59999389629810485"/>
        </patternFill>
      </fill>
    </dxf>
  </rfmt>
  <rfmt sheetId="1" sqref="B579:C579">
    <dxf>
      <fill>
        <patternFill patternType="solid">
          <bgColor theme="5" tint="0.59999389629810485"/>
        </patternFill>
      </fill>
    </dxf>
  </rfmt>
  <rcc rId="2643" sId="1" numFmtId="4">
    <oc r="Q580">
      <v>3383121.77</v>
    </oc>
    <nc r="Q580">
      <v>536102.31000000006</v>
    </nc>
  </rcc>
  <rfmt sheetId="1" sqref="Q580">
    <dxf>
      <fill>
        <patternFill patternType="solid">
          <bgColor theme="5" tint="0.59999389629810485"/>
        </patternFill>
      </fill>
    </dxf>
  </rfmt>
  <rcc rId="2644" sId="1" numFmtId="4">
    <oc r="G580">
      <v>2670273.04</v>
    </oc>
    <nc r="G580">
      <v>506450.58</v>
    </nc>
  </rcc>
  <rfmt sheetId="1" sqref="G580">
    <dxf>
      <fill>
        <patternFill patternType="solid">
          <bgColor theme="5" tint="0.59999389629810485"/>
        </patternFill>
      </fill>
    </dxf>
  </rfmt>
  <rcc rId="2645" sId="1" numFmtId="4">
    <oc r="J580">
      <v>1176013.6499999999</v>
    </oc>
    <nc r="J580">
      <v>343115.77</v>
    </nc>
  </rcc>
  <rfmt sheetId="1" sqref="J580">
    <dxf>
      <fill>
        <patternFill patternType="solid">
          <bgColor theme="5" tint="0.59999389629810485"/>
        </patternFill>
      </fill>
    </dxf>
  </rfmt>
  <rfmt sheetId="1" sqref="B580:C580">
    <dxf>
      <fill>
        <patternFill patternType="solid">
          <bgColor theme="5" tint="0.59999389629810485"/>
        </patternFill>
      </fill>
    </dxf>
  </rfmt>
  <rcc rId="2646" sId="1" numFmtId="4">
    <oc r="R588">
      <v>6043031.71</v>
    </oc>
    <nc r="R588">
      <v>2391753.44</v>
    </nc>
  </rcc>
  <rfmt sheetId="1" sqref="R588">
    <dxf>
      <fill>
        <patternFill patternType="solid">
          <bgColor theme="5" tint="0.59999389629810485"/>
        </patternFill>
      </fill>
    </dxf>
  </rfmt>
  <rfmt sheetId="1" sqref="B588:C588">
    <dxf>
      <fill>
        <patternFill patternType="solid">
          <bgColor theme="5" tint="0.59999389629810485"/>
        </patternFill>
      </fill>
    </dxf>
  </rfmt>
  <rcc rId="2647" sId="1" numFmtId="4">
    <oc r="F493">
      <v>1374599.72</v>
    </oc>
    <nc r="F493">
      <v>1402283.19</v>
    </nc>
  </rcc>
  <rfmt sheetId="1" sqref="F493">
    <dxf>
      <fill>
        <patternFill patternType="solid">
          <bgColor theme="5" tint="0.59999389629810485"/>
        </patternFill>
      </fill>
    </dxf>
  </rfmt>
  <rfmt sheetId="1" sqref="B493:C493">
    <dxf>
      <fill>
        <patternFill patternType="solid">
          <bgColor theme="5" tint="0.59999389629810485"/>
        </patternFill>
      </fill>
    </dxf>
  </rfmt>
  <rcc rId="2648" sId="1" numFmtId="4">
    <oc r="R492">
      <v>8382743.7199999997</v>
    </oc>
    <nc r="R492">
      <v>10459416.51</v>
    </nc>
  </rcc>
  <rfmt sheetId="1" sqref="R492">
    <dxf>
      <fill>
        <patternFill patternType="solid">
          <bgColor theme="5" tint="0.59999389629810485"/>
        </patternFill>
      </fill>
    </dxf>
  </rfmt>
  <rfmt sheetId="1" sqref="B492:C492">
    <dxf>
      <fill>
        <patternFill patternType="solid">
          <bgColor theme="5" tint="0.59999389629810485"/>
        </patternFill>
      </fill>
    </dxf>
  </rfmt>
  <rcc rId="2649" sId="1" numFmtId="4">
    <oc r="O495">
      <v>6608349.8099999996</v>
    </oc>
    <nc r="O495">
      <v>7031884.3499999996</v>
    </nc>
  </rcc>
  <rfmt sheetId="1" sqref="O495">
    <dxf>
      <fill>
        <patternFill patternType="solid">
          <bgColor theme="5" tint="0.59999389629810485"/>
        </patternFill>
      </fill>
    </dxf>
  </rfmt>
  <rcc rId="2650" sId="1" numFmtId="4">
    <oc r="Q495">
      <v>3964722.47</v>
    </oc>
    <nc r="Q495">
      <v>2673625.75</v>
    </nc>
  </rcc>
  <rfmt sheetId="1" sqref="Q495">
    <dxf>
      <fill>
        <patternFill patternType="solid">
          <bgColor theme="5" tint="0.59999389629810485"/>
        </patternFill>
      </fill>
    </dxf>
  </rfmt>
  <rfmt sheetId="1" sqref="B495:C495">
    <dxf>
      <fill>
        <patternFill patternType="solid">
          <bgColor theme="5" tint="0.59999389629810485"/>
        </patternFill>
      </fill>
    </dxf>
  </rfmt>
  <rcc rId="2651" sId="1" numFmtId="4">
    <oc r="O484">
      <v>6483577.2199999997</v>
    </oc>
    <nc r="O484">
      <v>5457865.2000000002</v>
    </nc>
  </rcc>
  <rfmt sheetId="1" sqref="O484">
    <dxf>
      <fill>
        <patternFill patternType="solid">
          <bgColor theme="5" tint="0.59999389629810485"/>
        </patternFill>
      </fill>
    </dxf>
  </rfmt>
  <rfmt sheetId="1" sqref="B484:C484">
    <dxf>
      <fill>
        <patternFill patternType="solid">
          <bgColor theme="5" tint="0.59999389629810485"/>
        </patternFill>
      </fill>
    </dxf>
  </rfmt>
  <rcc rId="2652" sId="1" numFmtId="4">
    <oc r="O485">
      <v>6465465.3200000003</v>
    </oc>
    <nc r="O485">
      <v>4469792.4000000004</v>
    </nc>
  </rcc>
  <rfmt sheetId="1" sqref="O485">
    <dxf>
      <fill>
        <patternFill patternType="solid">
          <bgColor theme="5" tint="0.59999389629810485"/>
        </patternFill>
      </fill>
    </dxf>
  </rfmt>
  <rfmt sheetId="1" sqref="B485:E485">
    <dxf>
      <fill>
        <patternFill patternType="solid">
          <bgColor theme="5" tint="0.59999389629810485"/>
        </patternFill>
      </fill>
    </dxf>
  </rfmt>
  <rcc rId="2653" sId="1" numFmtId="4">
    <oc r="D485">
      <f>ROUND((F485+G485+H485+I485+J485+K485+M485+O485+P485+Q485+R485+S485)*0.0214,2)</f>
    </oc>
    <nc r="D485">
      <v>48765.440000000002</v>
    </nc>
  </rcc>
  <rcc rId="2654" sId="1" numFmtId="4">
    <oc r="O514">
      <v>6263040</v>
    </oc>
    <nc r="O514">
      <v>8188345.0999999996</v>
    </nc>
  </rcc>
  <rfmt sheetId="1" sqref="O514">
    <dxf>
      <fill>
        <patternFill patternType="solid">
          <bgColor theme="5" tint="0.59999389629810485"/>
        </patternFill>
      </fill>
    </dxf>
  </rfmt>
  <rcc rId="2655" sId="1" numFmtId="4">
    <oc r="D514">
      <f>ROUND((F514+G514+H514+I514+J514+K514+M514+O514+P514+Q514+R514+S514)*0.0214,2)</f>
    </oc>
    <nc r="D514">
      <v>25383.87</v>
    </nc>
  </rcc>
  <rfmt sheetId="1" sqref="D514">
    <dxf>
      <fill>
        <patternFill patternType="solid">
          <bgColor theme="5" tint="0.59999389629810485"/>
        </patternFill>
      </fill>
    </dxf>
  </rfmt>
  <rfmt sheetId="1" sqref="B514:C514">
    <dxf>
      <fill>
        <patternFill patternType="solid">
          <bgColor theme="5" tint="0.59999389629810485"/>
        </patternFill>
      </fill>
    </dxf>
  </rfmt>
  <rcc rId="2656" sId="1" numFmtId="4">
    <oc r="J517">
      <v>1501387.2</v>
    </oc>
    <nc r="J517">
      <v>710344.36</v>
    </nc>
  </rcc>
  <rfmt sheetId="1" sqref="J517">
    <dxf>
      <fill>
        <patternFill patternType="solid">
          <bgColor theme="5" tint="0.59999389629810485"/>
        </patternFill>
      </fill>
    </dxf>
  </rfmt>
  <rcc rId="2657" sId="1" numFmtId="4">
    <oc r="H517">
      <v>2341786.7999999998</v>
    </oc>
    <nc r="H517">
      <v>859311.67</v>
    </nc>
  </rcc>
  <rfmt sheetId="1" sqref="H517">
    <dxf>
      <fill>
        <patternFill patternType="solid">
          <bgColor theme="5" tint="0.59999389629810485"/>
        </patternFill>
      </fill>
    </dxf>
  </rfmt>
  <rcc rId="2658" sId="1" numFmtId="4">
    <oc r="G517">
      <v>4328634</v>
    </oc>
    <nc r="G517">
      <v>1425965.34</v>
    </nc>
  </rcc>
  <rfmt sheetId="1" sqref="G517">
    <dxf>
      <fill>
        <patternFill patternType="solid">
          <bgColor theme="5" tint="0.59999389629810485"/>
        </patternFill>
      </fill>
    </dxf>
  </rfmt>
  <rcc rId="2659" sId="1" numFmtId="4">
    <oc r="I517">
      <v>977589.6</v>
    </oc>
    <nc r="I517">
      <v>478435.03</v>
    </nc>
  </rcc>
  <rfmt sheetId="1" sqref="I517">
    <dxf>
      <fill>
        <patternFill patternType="solid">
          <bgColor theme="5" tint="0.59999389629810485"/>
        </patternFill>
      </fill>
    </dxf>
  </rfmt>
  <rcc rId="2660" sId="1" numFmtId="4">
    <oc r="F517">
      <v>1666120.8</v>
    </oc>
    <nc r="F517">
      <v>1683034.04</v>
    </nc>
  </rcc>
  <rfmt sheetId="1" sqref="F517">
    <dxf>
      <fill>
        <patternFill patternType="solid">
          <bgColor theme="5" tint="0.59999389629810485"/>
        </patternFill>
      </fill>
    </dxf>
  </rfmt>
  <rfmt sheetId="1" sqref="B517:C517">
    <dxf>
      <fill>
        <patternFill patternType="solid">
          <bgColor theme="5" tint="0.59999389629810485"/>
        </patternFill>
      </fill>
    </dxf>
  </rfmt>
  <rcc rId="2661" sId="1" numFmtId="4">
    <oc r="D517">
      <f>ROUND((F517+G517+H517+I517+J517+K517+M517+O517+P517+Q517+R517+S517)*0.0214,2)</f>
    </oc>
    <nc r="D517">
      <v>81688.31</v>
    </nc>
  </rcc>
  <rfmt sheetId="1" sqref="D517">
    <dxf>
      <fill>
        <patternFill patternType="solid">
          <bgColor theme="5" tint="0.59999389629810485"/>
        </patternFill>
      </fill>
    </dxf>
  </rfmt>
  <rcc rId="2662" sId="1" numFmtId="4">
    <oc r="J526">
      <v>991068.07</v>
    </oc>
    <nc r="J526">
      <v>800616.49</v>
    </nc>
  </rcc>
  <rfmt sheetId="1" sqref="J526">
    <dxf>
      <fill>
        <patternFill patternType="solid">
          <bgColor theme="5" tint="0.59999389629810485"/>
        </patternFill>
      </fill>
    </dxf>
  </rfmt>
  <rcc rId="2663" sId="1" numFmtId="4">
    <oc r="H526">
      <v>1198979.02</v>
    </oc>
    <nc r="H526">
      <v>993506.05999999994</v>
    </nc>
  </rcc>
  <rfmt sheetId="1" sqref="H526">
    <dxf>
      <fill>
        <patternFill patternType="solid">
          <bgColor theme="5" tint="0.59999389629810485"/>
        </patternFill>
      </fill>
    </dxf>
  </rfmt>
  <rcc rId="2664" sId="1" numFmtId="4">
    <oc r="G526">
      <v>4540537.43</v>
    </oc>
    <nc r="G526">
      <v>4110168.51</v>
    </nc>
  </rcc>
  <rfmt sheetId="1" sqref="G526">
    <dxf>
      <fill>
        <patternFill patternType="solid">
          <bgColor theme="5" tint="0.59999389629810485"/>
        </patternFill>
      </fill>
    </dxf>
  </rfmt>
  <rcc rId="2665" sId="1" numFmtId="4">
    <oc r="I526">
      <v>578917.38</v>
    </oc>
    <nc r="I526">
      <v>536969.92000000004</v>
    </nc>
  </rcc>
  <rfmt sheetId="1" sqref="I526">
    <dxf>
      <fill>
        <patternFill patternType="solid">
          <bgColor theme="5" tint="0.59999389629810485"/>
        </patternFill>
      </fill>
    </dxf>
  </rfmt>
  <rcc rId="2666" sId="1" numFmtId="4">
    <oc r="F526">
      <v>1228455.8799999999</v>
    </oc>
    <nc r="F526">
      <v>1408696.47</v>
    </nc>
  </rcc>
  <rfmt sheetId="1" sqref="F526">
    <dxf>
      <fill>
        <patternFill patternType="solid">
          <bgColor theme="5" tint="0.59999389629810485"/>
        </patternFill>
      </fill>
    </dxf>
  </rfmt>
  <rfmt sheetId="1" sqref="B526:C526">
    <dxf>
      <fill>
        <patternFill patternType="solid">
          <bgColor theme="5" tint="0.59999389629810485"/>
        </patternFill>
      </fill>
    </dxf>
  </rfmt>
  <rcc rId="2667" sId="1" numFmtId="4">
    <oc r="F486">
      <v>602991.09</v>
    </oc>
    <nc r="F486">
      <v>582617.18000000005</v>
    </nc>
  </rcc>
  <rfmt sheetId="1" sqref="F486">
    <dxf>
      <fill>
        <patternFill patternType="solid">
          <bgColor theme="5" tint="0.59999389629810485"/>
        </patternFill>
      </fill>
    </dxf>
  </rfmt>
  <rfmt sheetId="1" sqref="B486">
    <dxf>
      <fill>
        <patternFill patternType="solid">
          <bgColor theme="5" tint="0.59999389629810485"/>
        </patternFill>
      </fill>
    </dxf>
  </rfmt>
  <rfmt sheetId="1" sqref="C486">
    <dxf>
      <fill>
        <patternFill patternType="solid">
          <bgColor theme="5" tint="0.59999389629810485"/>
        </patternFill>
      </fill>
    </dxf>
  </rfmt>
  <rcc rId="2668" sId="1" numFmtId="4">
    <oc r="F487">
      <v>2337260.5099999998</v>
    </oc>
    <nc r="F487">
      <v>2442914.88</v>
    </nc>
  </rcc>
  <rfmt sheetId="1" sqref="F487">
    <dxf>
      <fill>
        <patternFill patternType="solid">
          <bgColor theme="5" tint="0.59999389629810485"/>
        </patternFill>
      </fill>
    </dxf>
  </rfmt>
  <rfmt sheetId="1" sqref="B487:C487">
    <dxf>
      <fill>
        <patternFill patternType="solid">
          <bgColor theme="5" tint="0.59999389629810485"/>
        </patternFill>
      </fill>
    </dxf>
  </rfmt>
  <rcc rId="2669" sId="1" numFmtId="4">
    <oc r="D487">
      <f>ROUND((F491+G491+H491+I491+J491+K491+M491+O491+P491+Q491+R491+S491)*0.0214,2)</f>
    </oc>
    <nc r="D487">
      <v>12004.07</v>
    </nc>
  </rcc>
  <rfmt sheetId="1" sqref="D487">
    <dxf>
      <fill>
        <patternFill patternType="solid">
          <bgColor theme="5" tint="0.59999389629810485"/>
        </patternFill>
      </fill>
    </dxf>
  </rfmt>
  <rcc rId="2670" sId="1" numFmtId="4">
    <oc r="E590">
      <v>100699.92</v>
    </oc>
    <nc r="E590">
      <v>52124.72</v>
    </nc>
  </rcc>
  <rfmt sheetId="1" sqref="E590">
    <dxf>
      <fill>
        <patternFill patternType="solid">
          <bgColor theme="5" tint="0.59999389629810485"/>
        </patternFill>
      </fill>
    </dxf>
  </rfmt>
  <rfmt sheetId="1" sqref="B590:C590">
    <dxf>
      <fill>
        <patternFill patternType="solid">
          <bgColor theme="5" tint="0.59999389629810485"/>
        </patternFill>
      </fill>
    </dxf>
  </rfmt>
  <rcc rId="2671" sId="1" numFmtId="4">
    <oc r="J592">
      <v>8000000</v>
    </oc>
    <nc r="J592">
      <v>3729452.4</v>
    </nc>
  </rcc>
  <rfmt sheetId="1" sqref="J592">
    <dxf>
      <fill>
        <patternFill patternType="solid">
          <bgColor theme="5" tint="0.59999389629810485"/>
        </patternFill>
      </fill>
    </dxf>
  </rfmt>
  <rcc rId="2672" sId="1" numFmtId="4">
    <oc r="H592">
      <v>11300000</v>
    </oc>
    <nc r="H592">
      <v>5173437.5999999996</v>
    </nc>
  </rcc>
  <rfmt sheetId="1" sqref="H592">
    <dxf>
      <fill>
        <patternFill patternType="solid">
          <bgColor theme="5" tint="0.59999389629810485"/>
        </patternFill>
      </fill>
    </dxf>
  </rfmt>
  <rcc rId="2673" sId="1" numFmtId="4">
    <oc r="I592">
      <v>5500000</v>
    </oc>
    <nc r="I592">
      <v>2181510</v>
    </nc>
  </rcc>
  <rfmt sheetId="1" sqref="I592">
    <dxf>
      <fill>
        <patternFill patternType="solid">
          <bgColor theme="5" tint="0.59999389629810485"/>
        </patternFill>
      </fill>
    </dxf>
  </rfmt>
  <rcc rId="2674" sId="1" numFmtId="4">
    <oc r="R592">
      <v>48576051.599999994</v>
    </oc>
    <nc r="R592">
      <v>59925478.799999997</v>
    </nc>
  </rcc>
  <rfmt sheetId="1" sqref="R592">
    <dxf>
      <fill>
        <patternFill patternType="solid">
          <bgColor theme="5" tint="0.59999389629810485"/>
        </patternFill>
      </fill>
    </dxf>
  </rfmt>
  <rcc rId="2675" sId="1" numFmtId="4">
    <oc r="O592">
      <v>39613500</v>
    </oc>
    <nc r="O592">
      <v>39244246.799999997</v>
    </nc>
  </rcc>
  <rfmt sheetId="1" sqref="O592">
    <dxf>
      <fill>
        <patternFill patternType="solid">
          <bgColor theme="5" tint="0.59999389629810485"/>
        </patternFill>
      </fill>
    </dxf>
  </rfmt>
  <rcc rId="2676" sId="1" numFmtId="4">
    <oc r="D592">
      <f>ROUND((F592+G592+H592+I592+J592+K592+M592+O592+P592+Q592+R592+S592)*0.0214,2)</f>
    </oc>
    <nc r="D592">
      <v>236428.47999999998</v>
    </nc>
  </rcc>
  <rfmt sheetId="1" sqref="D592">
    <dxf>
      <fill>
        <patternFill patternType="solid">
          <bgColor theme="5" tint="0.59999389629810485"/>
        </patternFill>
      </fill>
    </dxf>
  </rfmt>
  <rfmt sheetId="1" sqref="B592:C592">
    <dxf>
      <fill>
        <patternFill patternType="solid">
          <bgColor theme="5" tint="0.59999389629810485"/>
        </patternFill>
      </fill>
    </dxf>
  </rfmt>
  <rcc rId="2677" sId="1" numFmtId="4">
    <oc r="R597">
      <v>8804104.5199999996</v>
    </oc>
    <nc r="R597">
      <v>8284592.4000000004</v>
    </nc>
  </rcc>
  <rfmt sheetId="1" sqref="R597">
    <dxf>
      <fill>
        <patternFill patternType="solid">
          <bgColor theme="5" tint="0.59999389629810485"/>
        </patternFill>
      </fill>
    </dxf>
  </rfmt>
  <rfmt sheetId="1" sqref="B597:C597">
    <dxf>
      <fill>
        <patternFill patternType="solid">
          <bgColor theme="5" tint="0.59999389629810485"/>
        </patternFill>
      </fill>
    </dxf>
  </rfmt>
  <rcc rId="2678" sId="1" numFmtId="4">
    <oc r="O603">
      <v>14761415.84</v>
    </oc>
    <nc r="O603">
      <v>13985731.199999999</v>
    </nc>
  </rcc>
  <rfmt sheetId="1" sqref="O603">
    <dxf>
      <fill>
        <patternFill patternType="solid">
          <bgColor theme="5" tint="0.59999389629810485"/>
        </patternFill>
      </fill>
    </dxf>
  </rfmt>
  <rcc rId="2679" sId="1" numFmtId="4">
    <oc r="R603">
      <v>10755835.619999999</v>
    </oc>
    <nc r="R603">
      <v>9844309.1999999993</v>
    </nc>
  </rcc>
  <rfmt sheetId="1" sqref="R603">
    <dxf>
      <fill>
        <patternFill patternType="solid">
          <bgColor theme="5" tint="0.59999389629810485"/>
        </patternFill>
      </fill>
    </dxf>
  </rfmt>
  <rcc rId="2680" sId="1" numFmtId="4">
    <oc r="D603">
      <f>ROUND((F602+G602+H602+I602+J602+K602+M602+O602+P602+Q602+R602+S602)*0.0214,2)</f>
    </oc>
    <nc r="D603">
      <v>224478.97999999998</v>
    </nc>
  </rcc>
  <rfmt sheetId="1" sqref="B603:C603">
    <dxf>
      <fill>
        <patternFill patternType="solid">
          <bgColor theme="5" tint="0.59999389629810485"/>
        </patternFill>
      </fill>
    </dxf>
  </rfmt>
  <rcc rId="2681" sId="1" numFmtId="4">
    <oc r="J604">
      <v>1215348.8899999999</v>
    </oc>
    <nc r="J604">
      <v>371794.06</v>
    </nc>
  </rcc>
  <rfmt sheetId="1" sqref="B604:C604">
    <dxf>
      <fill>
        <patternFill patternType="solid">
          <bgColor theme="5" tint="0.59999389629810485"/>
        </patternFill>
      </fill>
    </dxf>
  </rfmt>
  <rcc rId="2682" sId="1" numFmtId="4">
    <oc r="J605">
      <v>1224879.27</v>
    </oc>
    <nc r="J605">
      <v>485299.20000000001</v>
    </nc>
  </rcc>
  <rfmt sheetId="1" sqref="J605">
    <dxf>
      <fill>
        <patternFill patternType="solid">
          <bgColor theme="5" tint="0.59999389629810485"/>
        </patternFill>
      </fill>
    </dxf>
  </rfmt>
  <rfmt sheetId="1" sqref="B605:C605">
    <dxf>
      <fill>
        <patternFill patternType="solid">
          <bgColor theme="5" tint="0.59999389629810485"/>
        </patternFill>
      </fill>
    </dxf>
  </rfmt>
  <rcc rId="2683" sId="1" numFmtId="4">
    <oc r="O615">
      <v>10998645.35</v>
    </oc>
    <nc r="O615">
      <v>10215299.52</v>
    </nc>
  </rcc>
  <rfmt sheetId="1" sqref="O615">
    <dxf>
      <fill>
        <patternFill patternType="solid">
          <bgColor theme="5" tint="0.59999389629810485"/>
        </patternFill>
      </fill>
    </dxf>
  </rfmt>
  <rcc rId="2684" sId="1" numFmtId="4">
    <oc r="J615">
      <v>4131422.88</v>
    </oc>
    <nc r="J615">
      <v>1285048.1100000001</v>
    </nc>
  </rcc>
  <rfmt sheetId="1" sqref="J615">
    <dxf>
      <fill>
        <patternFill patternType="solid">
          <bgColor theme="5" tint="0.59999389629810485"/>
        </patternFill>
      </fill>
    </dxf>
  </rfmt>
  <rcc rId="2685" sId="1" numFmtId="4">
    <oc r="H615">
      <v>7223655.5</v>
    </oc>
    <nc r="H615">
      <v>2902351.16</v>
    </nc>
  </rcc>
  <rfmt sheetId="1" sqref="H615">
    <dxf>
      <fill>
        <patternFill patternType="solid">
          <bgColor theme="5" tint="0.59999389629810485"/>
        </patternFill>
      </fill>
    </dxf>
  </rfmt>
  <rcc rId="2686" sId="1" numFmtId="4">
    <oc r="G615">
      <v>9951619.7100000009</v>
    </oc>
    <nc r="G615">
      <v>6681183.4699999997</v>
    </nc>
  </rcc>
  <rfmt sheetId="1" sqref="G615">
    <dxf>
      <fill>
        <patternFill patternType="solid">
          <bgColor theme="5" tint="0.59999389629810485"/>
        </patternFill>
      </fill>
    </dxf>
  </rfmt>
  <rcc rId="2687" sId="1" numFmtId="4">
    <oc r="I615">
      <v>4243289.46</v>
    </oc>
    <nc r="I615">
      <v>1210373.3999999999</v>
    </nc>
  </rcc>
  <rfmt sheetId="1" sqref="I615">
    <dxf>
      <fill>
        <patternFill patternType="solid">
          <bgColor theme="5" tint="0.59999389629810485"/>
        </patternFill>
      </fill>
    </dxf>
  </rfmt>
  <rfmt sheetId="1" sqref="B615">
    <dxf>
      <fill>
        <patternFill patternType="solid">
          <bgColor theme="5" tint="0.59999389629810485"/>
        </patternFill>
      </fill>
    </dxf>
  </rfmt>
  <rfmt sheetId="1" sqref="C615">
    <dxf>
      <fill>
        <patternFill patternType="solid">
          <bgColor theme="5" tint="0.59999389629810485"/>
        </patternFill>
      </fill>
    </dxf>
  </rfmt>
  <rcc rId="2688" sId="1" numFmtId="4">
    <oc r="D615">
      <f>ROUND((F615+G615+H615+I615+J615+K615+M615+O615+P615+Q615+R615+S615)*0.0214,2)</f>
    </oc>
    <nc r="D615">
      <v>79086.91</v>
    </nc>
  </rcc>
  <rfmt sheetId="1" sqref="D615">
    <dxf>
      <fill>
        <patternFill patternType="solid">
          <bgColor theme="5" tint="0.59999389629810485"/>
        </patternFill>
      </fill>
    </dxf>
  </rfmt>
  <rcc rId="2689" sId="1" numFmtId="4">
    <oc r="F616">
      <v>1284337.1599999999</v>
    </oc>
    <nc r="F616">
      <v>1171170.43</v>
    </nc>
  </rcc>
  <rfmt sheetId="1" sqref="F616">
    <dxf>
      <fill>
        <patternFill patternType="solid">
          <bgColor theme="5" tint="0.59999389629810485"/>
        </patternFill>
      </fill>
    </dxf>
  </rfmt>
  <rfmt sheetId="1" sqref="B616:C616">
    <dxf>
      <fill>
        <patternFill patternType="solid">
          <bgColor theme="5" tint="0.59999389629810485"/>
        </patternFill>
      </fill>
    </dxf>
  </rfmt>
  <rcc rId="2690" sId="1" numFmtId="4">
    <oc r="E617">
      <v>342548.1</v>
    </oc>
    <nc r="E617">
      <v>243548.1</v>
    </nc>
  </rcc>
  <rfmt sheetId="1" sqref="E617">
    <dxf>
      <fill>
        <patternFill patternType="solid">
          <bgColor theme="5" tint="0.59999389629810485"/>
        </patternFill>
      </fill>
    </dxf>
  </rfmt>
  <rfmt sheetId="1" sqref="B617:C617">
    <dxf>
      <fill>
        <patternFill patternType="solid">
          <bgColor theme="5" tint="0.59999389629810485"/>
        </patternFill>
      </fill>
    </dxf>
  </rfmt>
  <rcc rId="2691" sId="1" numFmtId="4">
    <oc r="H618">
      <v>10629501.529999999</v>
    </oc>
    <nc r="H618">
      <v>1469086.13</v>
    </nc>
  </rcc>
  <rcc rId="2692" sId="1" numFmtId="4">
    <oc r="G618">
      <v>14643660.26</v>
    </oc>
    <nc r="G618">
      <v>8481529.3599999994</v>
    </nc>
  </rcc>
  <rfmt sheetId="1" sqref="G618">
    <dxf>
      <fill>
        <patternFill patternType="solid">
          <bgColor theme="5" tint="0.59999389629810485"/>
        </patternFill>
      </fill>
    </dxf>
  </rfmt>
  <rfmt sheetId="1" sqref="H618">
    <dxf>
      <fill>
        <patternFill patternType="solid">
          <bgColor theme="5" tint="0.59999389629810485"/>
        </patternFill>
      </fill>
    </dxf>
  </rfmt>
  <rcc rId="2693" sId="1" numFmtId="4">
    <oc r="I618">
      <v>6243937.2699999996</v>
    </oc>
    <nc r="I618">
      <v>877214.88</v>
    </nc>
  </rcc>
  <rfmt sheetId="1" sqref="I618">
    <dxf>
      <fill>
        <patternFill patternType="solid">
          <bgColor theme="5" tint="0.59999389629810485"/>
        </patternFill>
      </fill>
    </dxf>
  </rfmt>
  <rcc rId="2694" sId="1" numFmtId="4">
    <oc r="F618">
      <v>4650593.0999999996</v>
    </oc>
    <nc r="F618">
      <v>4839869.54</v>
    </nc>
  </rcc>
  <rfmt sheetId="1" sqref="F618">
    <dxf>
      <fill>
        <patternFill patternType="solid">
          <bgColor theme="5" tint="0.59999389629810485"/>
        </patternFill>
      </fill>
    </dxf>
  </rfmt>
  <rfmt sheetId="1" sqref="B618">
    <dxf>
      <fill>
        <patternFill patternType="solid">
          <bgColor theme="5" tint="0.59999389629810485"/>
        </patternFill>
      </fill>
    </dxf>
  </rfmt>
  <rcc rId="2695" sId="1" numFmtId="4">
    <oc r="F435">
      <v>1141342.8</v>
    </oc>
    <nc r="F435">
      <v>1365506.4</v>
    </nc>
  </rcc>
  <rfmt sheetId="1" sqref="F435">
    <dxf>
      <fill>
        <patternFill patternType="solid">
          <bgColor theme="5" tint="0.59999389629810485"/>
        </patternFill>
      </fill>
    </dxf>
  </rfmt>
  <rfmt sheetId="1" sqref="B435:C435">
    <dxf>
      <fill>
        <patternFill patternType="solid">
          <bgColor theme="5" tint="0.59999389629810485"/>
        </patternFill>
      </fill>
    </dxf>
  </rfmt>
  <rcc rId="2696" sId="1" numFmtId="4">
    <oc r="F434">
      <v>1142714.3999999999</v>
    </oc>
    <nc r="F434">
      <v>1366815.6</v>
    </nc>
  </rcc>
  <rfmt sheetId="1" sqref="F434">
    <dxf>
      <fill>
        <patternFill patternType="solid">
          <bgColor theme="5" tint="0.59999389629810485"/>
        </patternFill>
      </fill>
    </dxf>
  </rfmt>
  <rfmt sheetId="1" sqref="B434:C434">
    <dxf>
      <fill>
        <patternFill patternType="solid">
          <bgColor theme="5" tint="0.59999389629810485"/>
        </patternFill>
      </fill>
    </dxf>
  </rfmt>
  <rcc rId="2697" sId="1" numFmtId="4">
    <oc r="G420">
      <v>5345406.55</v>
    </oc>
    <nc r="G420">
      <v>6280622.4000000004</v>
    </nc>
  </rcc>
  <rfmt sheetId="1" sqref="G420">
    <dxf>
      <fill>
        <patternFill patternType="solid">
          <bgColor theme="5" tint="0.59999389629810485"/>
        </patternFill>
      </fill>
    </dxf>
  </rfmt>
  <rcc rId="2698" sId="1" numFmtId="4">
    <oc r="M420">
      <v>7365046.0199999996</v>
    </oc>
    <nc r="M420">
      <v>4196540.41</v>
    </nc>
  </rcc>
  <rfmt sheetId="1" sqref="M420">
    <dxf>
      <fill>
        <patternFill patternType="solid">
          <bgColor theme="5" tint="0.59999389629810485"/>
        </patternFill>
      </fill>
    </dxf>
  </rfmt>
  <rcc rId="2699" sId="1" numFmtId="4">
    <oc r="D420">
      <f>ROUND((F421+G421+H421+I421+J421+K421+M421+O421+P421+Q421+R421+S421)*0.0214,2)</f>
    </oc>
    <nc r="D420">
      <v>196537.05</v>
    </nc>
  </rcc>
  <rfmt sheetId="1" sqref="D420">
    <dxf>
      <fill>
        <patternFill patternType="solid">
          <bgColor theme="5" tint="0.59999389629810485"/>
        </patternFill>
      </fill>
    </dxf>
  </rfmt>
  <rfmt sheetId="1" sqref="B420:C420">
    <dxf>
      <fill>
        <patternFill patternType="solid">
          <bgColor theme="5" tint="0.59999389629810485"/>
        </patternFill>
      </fill>
    </dxf>
  </rfmt>
  <rcc rId="2700" sId="1" numFmtId="4">
    <oc r="E320">
      <v>43402.36</v>
    </oc>
    <nc r="E320">
      <v>731615.02</v>
    </nc>
  </rcc>
  <rfmt sheetId="1" sqref="E320">
    <dxf>
      <fill>
        <patternFill patternType="solid">
          <bgColor theme="5" tint="0.59999389629810485"/>
        </patternFill>
      </fill>
    </dxf>
  </rfmt>
  <rfmt sheetId="1" sqref="B320:C320">
    <dxf>
      <fill>
        <patternFill patternType="solid">
          <bgColor theme="5" tint="0.59999389629810485"/>
        </patternFill>
      </fill>
    </dxf>
  </rfmt>
  <rcc rId="2701" sId="1" numFmtId="4">
    <oc r="G305">
      <v>4775416.03</v>
    </oc>
    <nc r="G305">
      <v>2327153.09</v>
    </nc>
  </rcc>
  <rfmt sheetId="1" sqref="G305">
    <dxf>
      <fill>
        <patternFill patternType="solid">
          <bgColor theme="5" tint="0.59999389629810485"/>
        </patternFill>
      </fill>
    </dxf>
  </rfmt>
  <rfmt sheetId="1" sqref="B305:C305">
    <dxf>
      <fill>
        <patternFill patternType="solid">
          <bgColor theme="5" tint="0.59999389629810485"/>
        </patternFill>
      </fill>
    </dxf>
  </rfmt>
  <rcc rId="2702" sId="1" numFmtId="4">
    <oc r="D305">
      <f>ROUND((F231+G231+H231+I231+J231+K231+M231+O231+P231+Q231+R231+S231)*0.0214,2)</f>
    </oc>
    <nc r="D305">
      <v>37839.51</v>
    </nc>
  </rcc>
  <rfmt sheetId="1" sqref="D305">
    <dxf>
      <fill>
        <patternFill patternType="solid">
          <bgColor theme="5" tint="0.59999389629810485"/>
        </patternFill>
      </fill>
    </dxf>
  </rfmt>
  <rcc rId="2703" sId="1" numFmtId="4">
    <oc r="E306">
      <v>35027.61</v>
    </oc>
    <nc r="E306">
      <v>199686.07</v>
    </nc>
  </rcc>
  <rfmt sheetId="1" sqref="E306">
    <dxf>
      <fill>
        <patternFill patternType="solid">
          <bgColor theme="5" tint="0.59999389629810485"/>
        </patternFill>
      </fill>
    </dxf>
  </rfmt>
  <rfmt sheetId="1" sqref="B306:C306">
    <dxf>
      <fill>
        <patternFill patternType="solid">
          <bgColor theme="5" tint="0.59999389629810485"/>
        </patternFill>
      </fill>
    </dxf>
  </rfmt>
  <rcc rId="2704" sId="1" numFmtId="4">
    <oc r="E302">
      <v>189225.36</v>
    </oc>
    <nc r="E302">
      <v>186386.98</v>
    </nc>
  </rcc>
  <rfmt sheetId="1" sqref="E302">
    <dxf>
      <fill>
        <patternFill patternType="solid">
          <bgColor theme="5" tint="0.59999389629810485"/>
        </patternFill>
      </fill>
    </dxf>
  </rfmt>
  <rfmt sheetId="1" sqref="B303 B302">
    <dxf>
      <fill>
        <patternFill patternType="solid">
          <bgColor theme="5" tint="0.59999389629810485"/>
        </patternFill>
      </fill>
    </dxf>
  </rfmt>
  <rfmt sheetId="1" sqref="E303">
    <dxf>
      <fill>
        <patternFill patternType="solid">
          <bgColor theme="5" tint="0.59999389629810485"/>
        </patternFill>
      </fill>
    </dxf>
  </rfmt>
  <rcc rId="2705" sId="1" numFmtId="4">
    <oc r="E291">
      <v>43226.77</v>
    </oc>
    <nc r="E291">
      <v>938042.8</v>
    </nc>
  </rcc>
  <rfmt sheetId="1" sqref="E291">
    <dxf>
      <fill>
        <patternFill patternType="solid">
          <bgColor theme="5" tint="0.59999389629810485"/>
        </patternFill>
      </fill>
    </dxf>
  </rfmt>
  <rfmt sheetId="1" sqref="B291:C291">
    <dxf>
      <fill>
        <patternFill patternType="solid">
          <bgColor theme="5" tint="0.59999389629810485"/>
        </patternFill>
      </fill>
    </dxf>
  </rfmt>
  <rcc rId="2706" sId="1" numFmtId="4">
    <oc r="E289">
      <v>458538.81</v>
    </oc>
    <nc r="E289">
      <v>346516.28</v>
    </nc>
  </rcc>
  <rfmt sheetId="1" sqref="E289">
    <dxf>
      <fill>
        <patternFill patternType="solid">
          <bgColor theme="5" tint="0.59999389629810485"/>
        </patternFill>
      </fill>
    </dxf>
  </rfmt>
  <rfmt sheetId="1" sqref="B289">
    <dxf>
      <fill>
        <patternFill patternType="solid">
          <bgColor theme="5" tint="0.59999389629810485"/>
        </patternFill>
      </fill>
    </dxf>
  </rfmt>
  <rfmt sheetId="1" sqref="C289">
    <dxf>
      <fill>
        <patternFill patternType="solid">
          <bgColor theme="5" tint="0.59999389629810485"/>
        </patternFill>
      </fill>
    </dxf>
  </rfmt>
  <rcc rId="2707" sId="1" numFmtId="4">
    <oc r="E287">
      <v>43152.62</v>
    </oc>
    <nc r="E287">
      <v>877506.48</v>
    </nc>
  </rcc>
  <rfmt sheetId="1" sqref="E287">
    <dxf>
      <fill>
        <patternFill patternType="solid">
          <bgColor theme="5" tint="0.59999389629810485"/>
        </patternFill>
      </fill>
    </dxf>
  </rfmt>
  <rfmt sheetId="1" sqref="B287:C287">
    <dxf>
      <fill>
        <patternFill patternType="solid">
          <bgColor theme="5" tint="0.59999389629810485"/>
        </patternFill>
      </fill>
    </dxf>
  </rfmt>
  <rcc rId="2708" sId="1" numFmtId="4">
    <oc r="H317">
      <v>1825894.66</v>
    </oc>
    <nc r="H317">
      <v>1075648.6200000001</v>
    </nc>
  </rcc>
  <rfmt sheetId="1" sqref="H317">
    <dxf>
      <fill>
        <patternFill patternType="solid">
          <bgColor theme="5" tint="0.59999389629810485"/>
        </patternFill>
      </fill>
    </dxf>
  </rfmt>
  <rcc rId="2709" sId="1" numFmtId="4">
    <oc r="D317">
      <f>ROUND((F219+G219+H219+I219+J219+K219+M219+O219+P219+Q219+R219+S219)*0.0214,2)</f>
    </oc>
    <nc r="D317">
      <v>9207.5499999999993</v>
    </nc>
  </rcc>
  <rfmt sheetId="1" sqref="D317" start="0" length="2147483647">
    <dxf>
      <font>
        <u/>
      </font>
    </dxf>
  </rfmt>
  <rfmt sheetId="1" sqref="D317" start="0" length="2147483647">
    <dxf>
      <font>
        <u val="none"/>
      </font>
    </dxf>
  </rfmt>
  <rfmt sheetId="1" sqref="B317:C317">
    <dxf>
      <fill>
        <patternFill patternType="solid">
          <bgColor theme="5" tint="0.59999389629810485"/>
        </patternFill>
      </fill>
    </dxf>
  </rfmt>
  <rcc rId="2710" sId="1" numFmtId="4">
    <oc r="G314">
      <v>3557365.67</v>
    </oc>
    <nc r="G314">
      <v>1976603.22</v>
    </nc>
  </rcc>
  <rfmt sheetId="1" sqref="G314">
    <dxf>
      <fill>
        <patternFill patternType="solid">
          <bgColor theme="5" tint="0.59999389629810485"/>
        </patternFill>
      </fill>
    </dxf>
  </rfmt>
  <rcc rId="2711" sId="1" numFmtId="4">
    <oc r="D314">
      <f>ROUND((F222+G222+H222+I222+J222+K222+M222+O222+P222+Q222+R222+S222)*0.0214,2)</f>
    </oc>
    <nc r="D314">
      <v>41876.32</v>
    </nc>
  </rcc>
  <rfmt sheetId="1" sqref="D314">
    <dxf>
      <fill>
        <patternFill patternType="solid">
          <bgColor theme="5" tint="0.59999389629810485"/>
        </patternFill>
      </fill>
    </dxf>
  </rfmt>
  <rfmt sheetId="1" sqref="B314:C314">
    <dxf>
      <fill>
        <patternFill patternType="solid">
          <bgColor theme="5" tint="0.59999389629810485"/>
        </patternFill>
      </fill>
    </dxf>
  </rfmt>
  <rcc rId="2712" sId="1" numFmtId="4">
    <oc r="E285">
      <v>140483.66</v>
    </oc>
    <nc r="E285">
      <v>1160706.22</v>
    </nc>
  </rcc>
  <rfmt sheetId="1" sqref="E285">
    <dxf>
      <fill>
        <patternFill patternType="solid">
          <bgColor theme="5" tint="0.59999389629810485"/>
        </patternFill>
      </fill>
    </dxf>
  </rfmt>
  <rfmt sheetId="1" sqref="B285:C285">
    <dxf>
      <fill>
        <patternFill patternType="solid">
          <bgColor theme="5" tint="0.59999389629810485"/>
        </patternFill>
      </fill>
    </dxf>
  </rfmt>
  <rcc rId="2713" sId="1" numFmtId="4">
    <oc r="G282">
      <v>4809537.4800000004</v>
    </oc>
    <nc r="G282">
      <v>3262457.51</v>
    </nc>
  </rcc>
  <rfmt sheetId="1" sqref="G282">
    <dxf>
      <fill>
        <patternFill patternType="solid">
          <bgColor theme="5" tint="0.59999389629810485"/>
        </patternFill>
      </fill>
    </dxf>
  </rfmt>
  <rcc rId="2714" sId="1" numFmtId="4">
    <oc r="J282">
      <v>2203778.29</v>
    </oc>
    <nc r="J282">
      <v>2075766.38</v>
    </nc>
  </rcc>
  <rfmt sheetId="1" sqref="J282">
    <dxf>
      <fill>
        <patternFill patternType="solid">
          <bgColor theme="5" tint="0.59999389629810485"/>
        </patternFill>
      </fill>
    </dxf>
  </rfmt>
  <rcc rId="2715" sId="1" numFmtId="4">
    <oc r="D282">
      <f>ROUND((F254+G254+H254+I254+J254+K254+M254+O254+P254+Q254+R254+S254)*0.0214,2)</f>
    </oc>
    <nc r="D282">
      <v>23968.62</v>
    </nc>
  </rcc>
  <rfmt sheetId="1" sqref="B282:C282">
    <dxf>
      <fill>
        <patternFill patternType="solid">
          <bgColor theme="5" tint="0.59999389629810485"/>
        </patternFill>
      </fill>
    </dxf>
  </rfmt>
  <rcc rId="2716" sId="1" numFmtId="4">
    <oc r="G281">
      <v>2744607.03</v>
    </oc>
    <nc r="G281">
      <v>1707357.91</v>
    </nc>
  </rcc>
  <rfmt sheetId="1" sqref="G281">
    <dxf>
      <fill>
        <patternFill patternType="solid">
          <bgColor theme="5" tint="0.59999389629810485"/>
        </patternFill>
      </fill>
    </dxf>
  </rfmt>
  <rcc rId="2717" sId="1" numFmtId="4">
    <oc r="D281">
      <f>ROUND((F255+G255+H255+I255+J255+K255+M255+O255+P255+Q255+R255+S255)*0.0214,2)</f>
    </oc>
    <nc r="D281">
      <v>7666.04</v>
    </nc>
  </rcc>
  <rfmt sheetId="1" sqref="D282 D281">
    <dxf>
      <fill>
        <patternFill patternType="solid">
          <bgColor theme="5" tint="0.59999389629810485"/>
        </patternFill>
      </fill>
    </dxf>
  </rfmt>
  <rfmt sheetId="1" sqref="B281:C281">
    <dxf>
      <fill>
        <patternFill patternType="solid">
          <bgColor theme="5" tint="0.59999389629810485"/>
        </patternFill>
      </fill>
    </dxf>
  </rfmt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6" sId="2">
    <nc r="B21" t="inlineStr">
      <is>
        <t>+</t>
      </is>
    </nc>
  </rcc>
  <rcc rId="3157" sId="2">
    <nc r="C21">
      <v>2021</v>
    </nc>
  </rcc>
  <rcc rId="3158" sId="2">
    <nc r="D21" t="inlineStr">
      <is>
        <t>Югорск</t>
      </is>
    </nc>
  </rcc>
  <rcc rId="3159" sId="2">
    <nc r="A21">
      <v>19</v>
    </nc>
  </rcc>
  <rcc rId="3160" sId="2">
    <nc r="G21" t="inlineStr">
      <is>
        <t>Перенос с 2020 по COVID ()</t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1" sId="1" numFmtId="4">
    <oc r="R1520">
      <v>7676325.6799999997</v>
    </oc>
    <nc r="R1520"/>
  </rcc>
  <rcc rId="3162" sId="1">
    <nc r="H821">
      <f>G821-F821</f>
    </nc>
  </rcc>
  <rcc rId="3163" sId="1" numFmtId="4">
    <oc r="G821">
      <v>4542823.51</v>
    </oc>
    <nc r="G821">
      <v>919790.39</v>
    </nc>
  </rcc>
  <rcc rId="3164" sId="1" numFmtId="4">
    <oc r="G1520">
      <v>4542823.51</v>
    </oc>
    <nc r="G1520">
      <v>3623033.1199999996</v>
    </nc>
  </rcc>
  <rcc rId="3165" sId="1" numFmtId="4">
    <oc r="H821">
      <f>G821-F821</f>
    </oc>
    <nc r="H821"/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32:XFD132">
    <dxf>
      <fill>
        <patternFill patternType="solid">
          <bgColor rgb="FFFFFF00"/>
        </patternFill>
      </fill>
    </dxf>
  </rfmt>
  <rfmt sheetId="1" sqref="A137:XFD137">
    <dxf>
      <fill>
        <patternFill patternType="solid">
          <bgColor rgb="FFFFFF00"/>
        </patternFill>
      </fill>
    </dxf>
  </rfmt>
  <rrc rId="3166" sId="1" ref="A933:XFD933" action="insertRow"/>
  <rcc rId="3167" sId="1">
    <nc r="A933">
      <v>116</v>
    </nc>
  </rcc>
  <rcc rId="3168" sId="1" odxf="1" dxf="1">
    <nc r="B933" t="inlineStr">
      <is>
        <t>мкр. 2-й, д. 22</t>
      </is>
    </nc>
    <odxf>
      <numFmt numFmtId="2" formatCode="0.00"/>
    </odxf>
    <ndxf>
      <numFmt numFmtId="0" formatCode="General"/>
    </ndxf>
  </rcc>
  <rcc rId="3169" sId="1">
    <nc r="C933">
      <f>ROUND(SUM(D933+E933+F933+G933+H933+I933+J933+K933+M933+O933+P933+Q933+R933+S933),2)</f>
    </nc>
  </rcc>
  <rcc rId="3170" sId="1">
    <nc r="D933">
      <f>ROUND((F933+G933+H933+I933+J933+K933+M933+O933+P933+Q933+R933+S933)*0.0214,2)</f>
    </nc>
  </rcc>
  <rcc rId="3171" sId="1" numFmtId="4">
    <nc r="G933">
      <v>1147715.71</v>
    </nc>
  </rcc>
  <rcc rId="3172" sId="1" numFmtId="4">
    <nc r="J933">
      <v>370437.33</v>
    </nc>
  </rcc>
  <rfmt sheetId="1" sqref="O933" start="0" length="0">
    <dxf>
      <border outline="0">
        <left style="thin">
          <color indexed="64"/>
        </left>
      </border>
    </dxf>
  </rfmt>
  <rfmt sheetId="1" sqref="Q933" start="0" length="0">
    <dxf>
      <numFmt numFmtId="4" formatCode="#,##0.00"/>
      <alignment wrapText="0" readingOrder="0"/>
    </dxf>
  </rfmt>
  <rrc rId="3173" sId="1" ref="A137:XFD137" action="deleteRow">
    <rfmt sheetId="1" xfDxf="1" sqref="A137:XFD137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37">
        <v>116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">
        <f>ROUND(SUM(D137+E137+F137+G137+H137+I137+J137+K137+M137+O137+P137+Q137+R137+S137),2)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">
        <f>ROUND((F137+G137+H137+I137+J137+K137+M137+O137+P137+Q137+R137+S137)*0.0214,2)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7">
        <v>1147715.71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7">
        <v>370437.33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2" sqref="E12:E18">
    <dxf>
      <alignment horizontal="center" readingOrder="0"/>
    </dxf>
  </rfmt>
  <rfmt sheetId="2" sqref="F18">
    <dxf>
      <alignment horizontal="center" readingOrder="0"/>
    </dxf>
  </rfmt>
  <rfmt sheetId="2" sqref="G18">
    <dxf>
      <alignment horizontal="center" readingOrder="0"/>
    </dxf>
  </rfmt>
  <rfmt sheetId="2" sqref="B18">
    <dxf>
      <alignment horizontal="center" readingOrder="0"/>
    </dxf>
  </rfmt>
  <rfmt sheetId="2" sqref="C18">
    <dxf>
      <alignment horizontal="center" readingOrder="0"/>
    </dxf>
  </rfmt>
  <rfmt sheetId="2" sqref="A18">
    <dxf>
      <alignment horizontal="center" readingOrder="0"/>
    </dxf>
  </rfmt>
  <rfmt sheetId="2" xfDxf="1" sqref="F19" start="0" length="0">
    <dxf>
      <font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" start="0" length="0">
    <dxf>
      <alignment horizontal="center" readingOrder="0"/>
    </dxf>
  </rfmt>
  <rfmt sheetId="2" sqref="D19">
    <dxf>
      <alignment horizontal="left" readingOrder="0"/>
    </dxf>
  </rfmt>
  <rfmt sheetId="2" sqref="D19">
    <dxf>
      <alignment horizontal="center" readingOrder="0"/>
    </dxf>
  </rfmt>
  <rfmt sheetId="2" sqref="D18">
    <dxf>
      <alignment horizontal="center" readingOrder="0"/>
    </dxf>
  </rfmt>
  <rfmt sheetId="2" sqref="D14:D19">
    <dxf>
      <alignment horizontal="general" readingOrder="0"/>
    </dxf>
  </rfmt>
  <rfmt sheetId="2" sqref="D14:D19">
    <dxf>
      <alignment horizontal="center" readingOrder="0"/>
    </dxf>
  </rfmt>
  <rfmt sheetId="2" sqref="C19">
    <dxf>
      <alignment horizontal="center" readingOrder="0"/>
    </dxf>
  </rfmt>
  <rfmt sheetId="2" sqref="B19">
    <dxf>
      <alignment horizontal="center" readingOrder="0"/>
    </dxf>
  </rfmt>
  <rfmt sheetId="2" sqref="A19">
    <dxf>
      <alignment horizontal="center" readingOrder="0"/>
    </dxf>
  </rfmt>
  <rfmt sheetId="2" sqref="F19">
    <dxf>
      <alignment horizontal="center" readingOrder="0"/>
    </dxf>
  </rfmt>
  <rfmt sheetId="2" sqref="A20" start="0" length="0">
    <dxf>
      <alignment horizontal="center" vertical="top" readingOrder="0"/>
    </dxf>
  </rfmt>
  <rfmt sheetId="2" sqref="B20" start="0" length="0">
    <dxf>
      <alignment horizontal="center" vertical="top" readingOrder="0"/>
    </dxf>
  </rfmt>
  <rfmt sheetId="2" sqref="C20" start="0" length="0">
    <dxf>
      <alignment horizontal="center" vertical="top" readingOrder="0"/>
    </dxf>
  </rfmt>
  <rfmt sheetId="2" sqref="D20" start="0" length="0">
    <dxf>
      <alignment horizontal="center" vertical="top" readingOrder="0"/>
    </dxf>
  </rfmt>
  <rfmt sheetId="2" sqref="E20" start="0" length="0">
    <dxf>
      <alignment horizontal="center" readingOrder="0"/>
    </dxf>
  </rfmt>
  <rfmt sheetId="2" sqref="F20" start="0" length="0">
    <dxf>
      <alignment horizontal="center" vertical="top" readingOrder="0"/>
    </dxf>
  </rfmt>
  <rfmt sheetId="2" sqref="G20" start="0" length="0">
    <dxf>
      <alignment horizontal="center" readingOrder="0"/>
    </dxf>
  </rfmt>
  <rfmt sheetId="2" sqref="A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74" sId="2">
    <nc r="A22">
      <v>20</v>
    </nc>
  </rcc>
  <rfmt sheetId="2" sqref="A22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5" sId="2">
    <nc r="A23">
      <v>21</v>
    </nc>
  </rcc>
  <rfmt sheetId="2" sqref="A23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6" sId="2" odxf="1" dxf="1">
    <nc r="B22" t="inlineStr">
      <is>
        <t>-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7" sId="2" odxf="1" dxf="1">
    <nc r="C22">
      <v>2020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8" sId="2" odxf="1" dxf="1">
    <nc r="D22" t="inlineStr">
      <is>
        <t xml:space="preserve"> Нефтеюганск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9" sId="2" odxf="1" dxf="1">
    <nc r="E22" t="inlineStr">
      <is>
        <t>г. Нефтеюганск, мкр.2-й, д.23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0" sId="2" odxf="1" dxf="1">
    <nc r="F22">
      <v>1550641.52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1" sId="2" odxf="1" dxf="1">
    <nc r="G22" t="inlineStr">
      <is>
        <t>Перенос с 2020 по COVID ()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2" sId="2" odxf="1" dxf="1">
    <nc r="B23" t="inlineStr">
      <is>
        <t>+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3" sId="2" odxf="1" dxf="1">
    <nc r="C23">
      <v>2021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4" sId="2" odxf="1" dxf="1">
    <nc r="D23" t="inlineStr">
      <is>
        <t>Нефтеюганск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5" sId="2" odxf="1" dxf="1">
    <nc r="E23" t="inlineStr">
      <is>
        <t>г. Нефтеюганск, мкр.2-й, д.23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6" sId="2" odxf="1" dxf="1">
    <nc r="F23">
      <v>1550641.52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7" sId="2" odxf="1" dxf="1">
    <nc r="G23" t="inlineStr">
      <is>
        <t>Перенос с 2020 по COVID ()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88" sId="2">
    <oc r="F21">
      <v>12480638.98</v>
    </oc>
    <nc r="F21">
      <v>3700566.03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2" start="0" length="0">
    <dxf>
      <alignment vertical="center"/>
      <border outline="0">
        <top style="thin">
          <color indexed="64"/>
        </top>
        <bottom style="thin">
          <color indexed="64"/>
        </bottom>
      </border>
    </dxf>
  </rfmt>
  <rfmt sheetId="2" sqref="A23" start="0" length="0">
    <dxf>
      <alignment vertical="center"/>
      <border outline="0">
        <top style="thin">
          <color indexed="64"/>
        </top>
        <bottom style="thin">
          <color indexed="64"/>
        </bottom>
      </border>
    </dxf>
  </rfmt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22" start="0" length="0">
    <dxf>
      <alignment horizontal="general" vertical="bottom" readingOrder="0"/>
      <border outline="0">
        <left/>
        <right/>
        <top/>
        <bottom/>
      </border>
    </dxf>
  </rfmt>
  <rfmt sheetId="2" sqref="C22" start="0" length="0">
    <dxf>
      <alignment horizontal="general" vertical="bottom" readingOrder="0"/>
      <border outline="0">
        <left/>
        <right/>
        <top/>
        <bottom/>
      </border>
    </dxf>
  </rfmt>
  <rfmt sheetId="2" sqref="D22" start="0" length="0">
    <dxf>
      <alignment horizontal="general" vertical="bottom" readingOrder="0"/>
      <border outline="0">
        <left/>
        <right/>
        <top/>
        <bottom/>
      </border>
    </dxf>
  </rfmt>
  <rfmt sheetId="2" sqref="E22" start="0" length="0">
    <dxf>
      <alignment horizontal="general" readingOrder="0"/>
      <border outline="0">
        <left/>
        <right/>
        <top/>
        <bottom/>
      </border>
    </dxf>
  </rfmt>
  <rfmt sheetId="2" sqref="F22" start="0" length="0">
    <dxf>
      <alignment horizontal="general" vertical="bottom" readingOrder="0"/>
      <border outline="0">
        <left/>
        <right/>
        <top/>
        <bottom/>
      </border>
    </dxf>
  </rfmt>
  <rfmt sheetId="2" sqref="D23" start="0" length="0">
    <dxf>
      <alignment horizontal="general" vertical="bottom" readingOrder="0"/>
      <border outline="0">
        <left/>
        <right/>
        <top/>
        <bottom/>
      </border>
    </dxf>
  </rfmt>
  <rfmt sheetId="2" sqref="E23" start="0" length="0">
    <dxf>
      <border outline="0">
        <left/>
        <right/>
        <top/>
        <bottom/>
      </border>
    </dxf>
  </rfmt>
  <rfmt sheetId="2" sqref="F23" start="0" length="0">
    <dxf>
      <alignment horizontal="general" vertical="bottom" readingOrder="0"/>
      <border outline="0">
        <left/>
        <right/>
        <top/>
        <bottom/>
      </border>
    </dxf>
  </rfmt>
  <rcc rId="3189" sId="2">
    <nc r="B22" t="inlineStr">
      <is>
        <t>+</t>
      </is>
    </nc>
  </rcc>
  <rcft rId="3176" sheetId="2"/>
  <rcc rId="3190" sId="2">
    <nc r="C22">
      <v>2021</v>
    </nc>
  </rcc>
  <rcft rId="3177" sheetId="2"/>
  <rcc rId="3191" sId="2">
    <nc r="D22" t="inlineStr">
      <is>
        <t>Ханты-Мансийск</t>
      </is>
    </nc>
  </rcc>
  <rcft rId="3178" sheetId="2"/>
  <rcc rId="3192" sId="2">
    <nc r="E22" t="inlineStr">
      <is>
        <t>ул. Гагарина, д. 290</t>
      </is>
    </nc>
  </rcc>
  <rcft rId="3179" sheetId="2"/>
  <rcc rId="3193" sId="2">
    <nc r="D23" t="inlineStr">
      <is>
        <t>Ханты-Мансийск</t>
      </is>
    </nc>
  </rcc>
  <rcft rId="3184" sheetId="2"/>
  <rcc rId="3194" sId="2">
    <nc r="E23" t="inlineStr">
      <is>
        <t>ул. Мира, д. 74</t>
      </is>
    </nc>
  </rcc>
  <rcft rId="3185" sheetId="2"/>
  <rcc rId="3195" sId="2">
    <nc r="F22">
      <v>3545063.68</v>
    </nc>
  </rcc>
  <rcft rId="3180" sheetId="2"/>
  <rcc rId="3196" sId="2">
    <nc r="F23">
      <v>1610349.22</v>
    </nc>
  </rcc>
  <rcft rId="3186" sheetId="2"/>
  <rfmt sheetId="2" sqref="F4:F23">
    <dxf>
      <numFmt numFmtId="4" formatCode="#,##0.00"/>
    </dxf>
  </rfmt>
  <rcv guid="{9595E341-47B0-4869-BE47-43740FED65BC}" action="delete"/>
  <rcv guid="{9595E341-47B0-4869-BE47-43740FED65BC}" action="add"/>
  <rcv guid="{9595E341-47B0-4869-BE47-43740FED65BC}" action="add"/>
  <rdn rId="0" localSheetId="1" customView="1" name="Z_9595E341_47B0_4869_BE47_43740FED65BC_.wvu.FilterData" hidden="1" oldHidden="1">
    <formula>'2020-2022'!$A$7:$S$2067</formula>
    <oldFormula>'2020-2022'!$A$7:$S$2067</oldFormula>
  </rdn>
  <rdn rId="0" localSheetId="2" customView="1" name="Z_9595E341_47B0_4869_BE47_43740FED65BC_.wvu.FilterData" hidden="1" oldHidden="1">
    <formula>Примечания!$A$2:$G$14</formula>
    <oldFormula>Примечания!$A$2:$G$3</oldFormula>
  </rdn>
  <rcv guid="{9595E341-47B0-4869-BE47-43740FED65BC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99" sId="1" ref="A1521:XFD1521" action="insertRow"/>
  <rcc rId="3200" sId="1" odxf="1" dxf="1" numFmtId="4">
    <nc r="A1521">
      <v>779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01" sId="1" odxf="1" dxf="1">
    <nc r="B1521" t="inlineStr">
      <is>
        <t>ул. Железнодорожная, д. 37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02" sId="1" odxf="1" dxf="1">
    <nc r="C1521">
      <f>ROUND(SUM(D1521+E1521+F1521+G1521+H1521+I1521+J1521+K1521+M1521+O1521+P1521+Q1521+R1521+S1521),2)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03" sId="1" odxf="1" dxf="1">
    <nc r="D1521">
      <f>ROUND((F1521+G1521+H1521+I1521+J1521+K1521+M1521+O1521+P1521+Q1521+R1521+S1521)*0.0214,2)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04" sId="1" odxf="1" dxf="1" numFmtId="4">
    <nc r="E1521">
      <v>158396.79</v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F1521" start="0" length="0">
    <dxf>
      <fill>
        <patternFill patternType="none">
          <bgColor indexed="65"/>
        </patternFill>
      </fill>
    </dxf>
  </rfmt>
  <rfmt sheetId="1" sqref="G1521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cc rId="3205" sId="1" odxf="1" dxf="1" numFmtId="4">
    <nc r="H1521">
      <v>1300000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cc rId="3206" sId="1" odxf="1" dxf="1" numFmtId="4">
    <nc r="I1521">
      <v>500000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cc rId="3207" sId="1" odxf="1" dxf="1" numFmtId="4">
    <nc r="J1521">
      <v>650000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fmt sheetId="1" sqref="K1521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L1521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M1521" start="0" length="0">
    <dxf>
      <fill>
        <patternFill patternType="none">
          <bgColor indexed="65"/>
        </patternFill>
      </fill>
    </dxf>
  </rfmt>
  <rfmt sheetId="1" sqref="N1521" start="0" length="0">
    <dxf>
      <fill>
        <patternFill patternType="none">
          <bgColor indexed="65"/>
        </patternFill>
      </fill>
    </dxf>
  </rfmt>
  <rfmt sheetId="1" sqref="O1521" start="0" length="0">
    <dxf>
      <fill>
        <patternFill patternType="none">
          <bgColor indexed="65"/>
        </patternFill>
      </fill>
    </dxf>
  </rfmt>
  <rfmt sheetId="1" sqref="P1521" start="0" length="0">
    <dxf>
      <fill>
        <patternFill patternType="none">
          <bgColor indexed="65"/>
        </patternFill>
      </fill>
    </dxf>
  </rfmt>
  <rfmt sheetId="1" sqref="Q1521" start="0" length="0">
    <dxf>
      <fill>
        <patternFill patternType="none">
          <bgColor indexed="65"/>
        </patternFill>
      </fill>
    </dxf>
  </rfmt>
  <rfmt sheetId="1" sqref="R1521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S1521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T1521" start="0" length="0">
    <dxf>
      <fill>
        <patternFill patternType="none">
          <bgColor indexed="65"/>
        </patternFill>
      </fill>
    </dxf>
  </rfmt>
  <rfmt sheetId="1" sqref="A1521:XFD1521" start="0" length="0">
    <dxf>
      <fill>
        <patternFill patternType="none">
          <bgColor indexed="65"/>
        </patternFill>
      </fill>
    </dxf>
  </rfmt>
  <rfmt sheetId="1" sqref="A1521:XFD1521">
    <dxf>
      <fill>
        <patternFill>
          <bgColor rgb="FFFFFF00"/>
        </patternFill>
      </fill>
    </dxf>
  </rfmt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8" sId="1" numFmtId="4">
    <oc r="E1521">
      <v>158396.79</v>
    </oc>
    <nc r="E1521"/>
  </rcc>
  <rcc rId="3209" sId="1" numFmtId="4">
    <oc r="H1521">
      <v>1300000</v>
    </oc>
    <nc r="H1521">
      <f>1300000/2</f>
    </nc>
  </rcc>
  <rcc rId="3210" sId="1" numFmtId="4">
    <oc r="I1521">
      <v>500000</v>
    </oc>
    <nc r="I1521">
      <f>500000/2</f>
    </nc>
  </rcc>
  <rcc rId="3211" sId="1" numFmtId="4">
    <oc r="J1521">
      <v>650000</v>
    </oc>
    <nc r="J1521">
      <f>650000/2</f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2" start="0" length="0">
    <dxf>
      <font>
        <sz val="11"/>
        <color theme="1"/>
        <name val="Times New Roman"/>
        <family val="1"/>
        <charset val="204"/>
        <scheme val="none"/>
      </font>
      <alignment vertical="top"/>
    </dxf>
  </rfmt>
  <rfmt sheetId="2" sqref="B22" start="0" length="0">
    <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2" start="0" length="0">
    <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2" start="0" length="0">
    <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2" start="0" length="0">
    <dxf>
      <alignment horizontal="center"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2" start="0" length="0">
    <dxf>
      <numFmt numFmtId="0" formatCode="General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3" start="0" length="0">
    <dxf>
      <font>
        <sz val="11"/>
        <color theme="1"/>
        <name val="Times New Roman"/>
        <family val="1"/>
        <charset val="204"/>
        <scheme val="none"/>
      </font>
      <alignment vertical="top"/>
    </dxf>
  </rfmt>
  <rfmt sheetId="2" sqref="D23" start="0" length="0">
    <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3" start="0" length="0">
    <dxf>
      <numFmt numFmtId="0" formatCode="General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4" start="0" length="0">
    <dxf>
      <font>
        <sz val="11"/>
        <color theme="1"/>
        <name val="Times New Roman"/>
        <family val="1"/>
        <charset val="204"/>
        <scheme val="none"/>
      </font>
      <alignment vertical="top"/>
    </dxf>
  </rfmt>
  <rfmt sheetId="2" sqref="B24" start="0" length="0">
    <dxf>
      <alignment vertical="top"/>
    </dxf>
  </rfmt>
  <rfmt sheetId="2" sqref="C24" start="0" length="0">
    <dxf>
      <alignment vertical="top"/>
    </dxf>
  </rfmt>
  <rfmt sheetId="2" sqref="D24" start="0" length="0">
    <dxf>
      <alignment vertical="top"/>
    </dxf>
  </rfmt>
  <rfmt sheetId="2" sqref="E24" start="0" length="0">
    <dxf>
      <alignment vertical="top" wrapText="0"/>
    </dxf>
  </rfmt>
  <rfmt sheetId="2" sqref="F24" start="0" length="0">
    <dxf>
      <alignment vertical="top"/>
    </dxf>
  </rfmt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2" sId="1" numFmtId="4">
    <oc r="H1521">
      <f>1300000/2</f>
    </oc>
    <nc r="H1521">
      <v>650000</v>
    </nc>
  </rcc>
  <rcc rId="3213" sId="1" numFmtId="4">
    <oc r="I1521">
      <f>500000/2</f>
    </oc>
    <nc r="I1521">
      <v>250000</v>
    </nc>
  </rcc>
  <rcc rId="3214" sId="1" numFmtId="4">
    <oc r="J1521">
      <f>650000/2</f>
    </oc>
    <nc r="J1521">
      <v>325000</v>
    </nc>
  </rcc>
  <rcc rId="3215" sId="1" odxf="1" dxf="1" numFmtId="4">
    <oc r="H821">
      <v>1300000</v>
    </oc>
    <nc r="H821">
      <v>650000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16" sId="1" odxf="1" dxf="1" numFmtId="4">
    <oc r="I821">
      <v>500000</v>
    </oc>
    <nc r="I821">
      <v>250000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17" sId="1" odxf="1" dxf="1" numFmtId="4">
    <oc r="J821">
      <v>650000</v>
    </oc>
    <nc r="J821">
      <v>325000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8" sId="1" numFmtId="4">
    <oc r="E276">
      <v>60798.99</v>
    </oc>
    <nc r="E276">
      <v>1449048.69</v>
    </nc>
  </rcc>
  <rfmt sheetId="1" sqref="E276">
    <dxf>
      <fill>
        <patternFill patternType="solid">
          <bgColor theme="5" tint="0.59999389629810485"/>
        </patternFill>
      </fill>
    </dxf>
  </rfmt>
  <rfmt sheetId="1" sqref="B276">
    <dxf>
      <fill>
        <patternFill patternType="solid">
          <bgColor theme="5" tint="0.59999389629810485"/>
        </patternFill>
      </fill>
    </dxf>
  </rfmt>
  <rfmt sheetId="1" sqref="J275">
    <dxf>
      <fill>
        <patternFill patternType="solid">
          <bgColor theme="5" tint="0.59999389629810485"/>
        </patternFill>
      </fill>
    </dxf>
  </rfmt>
  <rfmt sheetId="1" sqref="H275">
    <dxf>
      <fill>
        <patternFill patternType="solid">
          <bgColor theme="5" tint="0.59999389629810485"/>
        </patternFill>
      </fill>
    </dxf>
  </rfmt>
  <rcc rId="2719" sId="1" numFmtId="4">
    <oc r="M268">
      <v>5483751.8499999996</v>
    </oc>
    <nc r="M268">
      <v>4414429.26</v>
    </nc>
  </rcc>
  <rfmt sheetId="1" sqref="M268">
    <dxf>
      <fill>
        <patternFill patternType="solid">
          <bgColor theme="5" tint="0.59999389629810485"/>
        </patternFill>
      </fill>
    </dxf>
  </rfmt>
  <rfmt sheetId="1" sqref="B268:C268">
    <dxf>
      <fill>
        <patternFill patternType="solid">
          <bgColor theme="5" tint="0.59999389629810485"/>
        </patternFill>
      </fill>
    </dxf>
  </rfmt>
  <rcc rId="2720" sId="1" numFmtId="4">
    <oc r="M266">
      <v>5393851.7999999998</v>
    </oc>
    <nc r="M266">
      <v>4416941.16</v>
    </nc>
  </rcc>
  <rfmt sheetId="1" sqref="M266">
    <dxf>
      <fill>
        <patternFill patternType="solid">
          <bgColor theme="5" tint="0.59999389629810485"/>
        </patternFill>
      </fill>
    </dxf>
  </rfmt>
  <rcc rId="2721" sId="1" numFmtId="4">
    <oc r="D266">
      <f>ROUND((F270+G270+H270+I270+J270+K270+M270+O270+P270+Q270+R270+S270)*0.0214,2)</f>
    </oc>
    <nc r="D266">
      <v>26696.21</v>
    </nc>
  </rcc>
  <rfmt sheetId="1" sqref="D266">
    <dxf>
      <fill>
        <patternFill patternType="solid">
          <bgColor theme="5" tint="0.59999389629810485"/>
        </patternFill>
      </fill>
    </dxf>
  </rfmt>
  <rfmt sheetId="1" sqref="B266:C266">
    <dxf>
      <fill>
        <patternFill patternType="solid">
          <bgColor theme="5" tint="0.59999389629810485"/>
        </patternFill>
      </fill>
    </dxf>
  </rfmt>
  <rcc rId="2722" sId="1" numFmtId="4">
    <oc r="D268">
      <f>ROUND((F268+G268+H268+I268+J268+K268+M268+O268+P268+Q268+R268+S268)*0.0214,2)</f>
    </oc>
    <nc r="D268">
      <v>26680.880000000001</v>
    </nc>
  </rcc>
  <rfmt sheetId="1" sqref="D268">
    <dxf>
      <fill>
        <patternFill patternType="solid">
          <bgColor theme="5" tint="0.59999389629810485"/>
        </patternFill>
      </fill>
    </dxf>
  </rfmt>
  <rcc rId="2723" sId="1" numFmtId="4">
    <oc r="G265">
      <v>4146651.04</v>
    </oc>
    <nc r="G265">
      <v>2351870.67</v>
    </nc>
  </rcc>
  <rfmt sheetId="1" sqref="G265">
    <dxf>
      <fill>
        <patternFill patternType="solid">
          <bgColor theme="5" tint="0.59999389629810485"/>
        </patternFill>
      </fill>
    </dxf>
  </rfmt>
  <rcc rId="2724" sId="1" numFmtId="4">
    <oc r="D265">
      <f>ROUND((F271+G271+H271+I271+J271+K271+M271+O271+P271+Q271+R271+S271)*0.0214,2)</f>
    </oc>
    <nc r="D265">
      <v>13335.1</v>
    </nc>
  </rcc>
  <rfmt sheetId="1" sqref="D265">
    <dxf>
      <fill>
        <patternFill patternType="solid">
          <bgColor theme="5" tint="0.59999389629810485"/>
        </patternFill>
      </fill>
    </dxf>
  </rfmt>
  <rfmt sheetId="1" sqref="B265:C265">
    <dxf>
      <fill>
        <patternFill patternType="solid">
          <bgColor theme="5" tint="0.59999389629810485"/>
        </patternFill>
      </fill>
    </dxf>
  </rfmt>
  <rcc rId="2725" sId="1" numFmtId="4">
    <oc r="G263">
      <v>1392555.07</v>
    </oc>
    <nc r="G263">
      <v>1273059.92</v>
    </nc>
  </rcc>
  <rfmt sheetId="1" sqref="G263">
    <dxf>
      <fill>
        <patternFill patternType="solid">
          <bgColor theme="5" tint="0.59999389629810485"/>
        </patternFill>
      </fill>
    </dxf>
  </rfmt>
  <rcc rId="2726" sId="1" numFmtId="4">
    <oc r="J263">
      <v>819783.88</v>
    </oc>
    <nc r="J263">
      <v>465410.26</v>
    </nc>
  </rcc>
  <rfmt sheetId="1" sqref="J263">
    <dxf>
      <fill>
        <patternFill patternType="solid">
          <bgColor theme="5" tint="0.59999389629810485"/>
        </patternFill>
      </fill>
    </dxf>
  </rfmt>
  <rcc rId="2727" sId="1" numFmtId="4">
    <oc r="D263">
      <f>ROUND((F273+G273+H273+I273+J273+K273+M273+O273+P273+Q273+R273+S273)*0.0214,2)</f>
    </oc>
    <nc r="D263">
      <v>9857.1299999999992</v>
    </nc>
  </rcc>
  <rfmt sheetId="1" sqref="D263">
    <dxf>
      <fill>
        <patternFill patternType="solid">
          <bgColor theme="5" tint="0.59999389629810485"/>
        </patternFill>
      </fill>
    </dxf>
  </rfmt>
  <rfmt sheetId="1" sqref="B263:C263">
    <dxf>
      <fill>
        <patternFill patternType="solid">
          <bgColor theme="5" tint="0.59999389629810485"/>
        </patternFill>
      </fill>
    </dxf>
  </rfmt>
  <rcc rId="2728" sId="1" numFmtId="4">
    <oc r="G260">
      <v>2687643.75</v>
    </oc>
    <nc r="G260">
      <v>1051526.3999999999</v>
    </nc>
  </rcc>
  <rfmt sheetId="1" sqref="G260">
    <dxf>
      <fill>
        <patternFill patternType="solid">
          <bgColor theme="5" tint="0.59999389629810485"/>
        </patternFill>
      </fill>
    </dxf>
  </rfmt>
  <rcc rId="2729" sId="1" numFmtId="4">
    <oc r="D260">
      <f>ROUND((F276+G276+H276+I276+J276+K276+M276+O276+P276+Q276+R276+S276)*0.0214,2)</f>
    </oc>
    <nc r="D260">
      <v>5962.15</v>
    </nc>
  </rcc>
  <rfmt sheetId="1" sqref="B260:D260">
    <dxf>
      <fill>
        <patternFill patternType="solid">
          <bgColor theme="5" tint="0.59999389629810485"/>
        </patternFill>
      </fill>
    </dxf>
  </rfmt>
  <rcc rId="2730" sId="1" numFmtId="4">
    <oc r="G259">
      <v>2471188.2599999998</v>
    </oc>
    <nc r="G259">
      <v>879558.55</v>
    </nc>
  </rcc>
  <rfmt sheetId="1" sqref="G259">
    <dxf>
      <fill>
        <patternFill patternType="solid">
          <bgColor theme="5" tint="0.59999389629810485"/>
        </patternFill>
      </fill>
    </dxf>
  </rfmt>
  <rcc rId="2731" sId="1" numFmtId="4">
    <oc r="D259">
      <f>ROUND((F277+G277+H277+I277+J277+K277+M277+O277+P277+Q277+R277+S277)*0.0214,2)</f>
    </oc>
    <nc r="D259">
      <v>4987.1000000000004</v>
    </nc>
  </rcc>
  <rfmt sheetId="1" sqref="D259">
    <dxf>
      <fill>
        <patternFill patternType="solid">
          <bgColor theme="5" tint="0.59999389629810485"/>
        </patternFill>
      </fill>
    </dxf>
  </rfmt>
  <rfmt sheetId="1" sqref="B259:C259">
    <dxf>
      <fill>
        <patternFill patternType="solid">
          <bgColor theme="5" tint="0.59999389629810485"/>
        </patternFill>
      </fill>
    </dxf>
  </rfmt>
  <rcc rId="2732" sId="1" numFmtId="4">
    <oc r="G258">
      <v>2969141.09</v>
    </oc>
    <nc r="G258">
      <v>1532858.57</v>
    </nc>
  </rcc>
  <rfmt sheetId="1" sqref="G258">
    <dxf>
      <fill>
        <patternFill patternType="solid">
          <bgColor theme="5" tint="0.59999389629810485"/>
        </patternFill>
      </fill>
    </dxf>
  </rfmt>
  <rcc rId="2733" sId="1" numFmtId="4">
    <oc r="D258">
      <f>ROUND((F278+G278+H278+I278+J278+K278+M278+O278+P278+Q278+R278+S278)*0.0214,2)</f>
    </oc>
    <nc r="D258">
      <v>8691.31</v>
    </nc>
  </rcc>
  <rfmt sheetId="1" sqref="B258:D258">
    <dxf>
      <fill>
        <patternFill patternType="solid">
          <bgColor theme="5" tint="0.59999389629810485"/>
        </patternFill>
      </fill>
    </dxf>
  </rfmt>
  <rfmt sheetId="1" sqref="J256">
    <dxf>
      <fill>
        <patternFill patternType="solid">
          <bgColor theme="5" tint="0.59999389629810485"/>
        </patternFill>
      </fill>
    </dxf>
  </rfmt>
  <rcc rId="2734" sId="1" numFmtId="4">
    <oc r="D256">
      <f>ROUND((F280+G280+H280+I280+J280+K280+M280+O280+P280+Q280+R280+S280)*0.0214,2)</f>
    </oc>
    <nc r="D256">
      <v>5167.28</v>
    </nc>
  </rcc>
  <rfmt sheetId="1" sqref="B256">
    <dxf>
      <fill>
        <patternFill patternType="solid">
          <bgColor theme="5" tint="0.59999389629810485"/>
        </patternFill>
      </fill>
    </dxf>
  </rfmt>
  <rfmt sheetId="1" sqref="C256:D256">
    <dxf>
      <fill>
        <patternFill patternType="solid">
          <bgColor theme="5" tint="0.59999389629810485"/>
        </patternFill>
      </fill>
    </dxf>
  </rfmt>
  <rcc rId="2735" sId="1" numFmtId="4">
    <oc r="G255">
      <v>5560248.46</v>
    </oc>
    <nc r="G255">
      <v>3074594.41</v>
    </nc>
  </rcc>
  <rfmt sheetId="1" sqref="G255">
    <dxf>
      <fill>
        <patternFill patternType="solid">
          <bgColor theme="5" tint="0.59999389629810485"/>
        </patternFill>
      </fill>
    </dxf>
  </rfmt>
  <rcc rId="2736" sId="1" numFmtId="4">
    <oc r="D255">
      <f>ROUND((F281+G281+H281+I281+J281+K281+M281+O281+P281+Q281+R281+S281)*0.0214,2)</f>
    </oc>
    <nc r="D255">
      <v>17432.95</v>
    </nc>
  </rcc>
  <rfmt sheetId="1" sqref="B255:D255">
    <dxf>
      <fill>
        <patternFill patternType="solid">
          <bgColor theme="5" tint="0.59999389629810485"/>
        </patternFill>
      </fill>
    </dxf>
  </rfmt>
  <rcc rId="2737" sId="1" numFmtId="4">
    <oc r="G253">
      <v>920633.22</v>
    </oc>
    <nc r="G253">
      <v>1024171.72</v>
    </nc>
  </rcc>
  <rcc rId="2738" sId="1" numFmtId="4">
    <oc r="D253">
      <f>ROUND((F283+G283+H283+I283+J283+K283+M283+O283+P283+Q283+R283+S283)*0.0214,2)</f>
    </oc>
    <nc r="D253">
      <v>6790.26</v>
    </nc>
  </rcc>
  <rfmt sheetId="1" sqref="D253">
    <dxf>
      <fill>
        <patternFill patternType="solid">
          <bgColor theme="5" tint="0.59999389629810485"/>
        </patternFill>
      </fill>
    </dxf>
  </rfmt>
  <rfmt sheetId="1" sqref="G253">
    <dxf>
      <fill>
        <patternFill patternType="solid">
          <bgColor theme="5" tint="0.59999389629810485"/>
        </patternFill>
      </fill>
    </dxf>
  </rfmt>
  <rcc rId="2739" sId="1" numFmtId="4">
    <oc r="E252">
      <v>298208.96999999997</v>
    </oc>
    <nc r="E252">
      <v>217777.33</v>
    </nc>
  </rcc>
  <rfmt sheetId="1" sqref="E252">
    <dxf>
      <fill>
        <patternFill patternType="solid">
          <bgColor theme="5" tint="0.59999389629810485"/>
        </patternFill>
      </fill>
    </dxf>
  </rfmt>
  <rfmt sheetId="1" sqref="B253 B252">
    <dxf>
      <fill>
        <patternFill patternType="solid">
          <bgColor theme="5" tint="0.59999389629810485"/>
        </patternFill>
      </fill>
    </dxf>
  </rfmt>
  <rcc rId="2740" sId="1" numFmtId="4">
    <oc r="M250">
      <v>17316317.199999999</v>
    </oc>
    <nc r="M250">
      <v>13221062.58</v>
    </nc>
  </rcc>
  <rfmt sheetId="1" sqref="M250">
    <dxf>
      <fill>
        <patternFill patternType="solid">
          <bgColor theme="5" tint="0.59999389629810485"/>
        </patternFill>
      </fill>
    </dxf>
  </rfmt>
  <rfmt sheetId="1" sqref="B250">
    <dxf>
      <fill>
        <patternFill patternType="solid">
          <bgColor theme="5" tint="0.59999389629810485"/>
        </patternFill>
      </fill>
    </dxf>
  </rfmt>
  <rcc rId="2741" sId="1" numFmtId="4">
    <oc r="D250">
      <f>ROUND((F286+G286+H286+I286+J286+K286+M286+O286+P286+Q286+R286+S286)*0.0214,2)</f>
    </oc>
    <nc r="D250">
      <v>65760.160000000003</v>
    </nc>
  </rcc>
  <rfmt sheetId="1" sqref="D250">
    <dxf>
      <fill>
        <patternFill patternType="solid">
          <bgColor theme="5" tint="0.59999389629810485"/>
        </patternFill>
      </fill>
    </dxf>
  </rfmt>
  <rcc rId="2742" sId="1" numFmtId="4">
    <oc r="E249">
      <v>354047.36</v>
    </oc>
    <nc r="E249">
      <v>465316.8</v>
    </nc>
  </rcc>
  <rfmt sheetId="1" sqref="E249">
    <dxf>
      <fill>
        <patternFill patternType="solid">
          <bgColor theme="5" tint="0.59999389629810485"/>
        </patternFill>
      </fill>
    </dxf>
  </rfmt>
  <rfmt sheetId="1" sqref="B249:C249">
    <dxf>
      <fill>
        <patternFill patternType="solid">
          <bgColor theme="5" tint="0.59999389629810485"/>
        </patternFill>
      </fill>
    </dxf>
  </rfmt>
  <rcc rId="2743" sId="1" numFmtId="4">
    <oc r="E243">
      <v>342636.41</v>
    </oc>
    <nc r="E243">
      <v>188207.93</v>
    </nc>
  </rcc>
  <rfmt sheetId="1" sqref="B243:E243">
    <dxf>
      <fill>
        <patternFill patternType="solid">
          <bgColor theme="5" tint="0.59999389629810485"/>
        </patternFill>
      </fill>
    </dxf>
  </rfmt>
  <rcc rId="2744" sId="1" numFmtId="4">
    <oc r="G309">
      <v>1425359.42</v>
    </oc>
    <nc r="G309">
      <v>2105855.9900000002</v>
    </nc>
  </rcc>
  <rfmt sheetId="1" sqref="G309">
    <dxf>
      <fill>
        <patternFill patternType="solid">
          <bgColor theme="5" tint="0.59999389629810485"/>
        </patternFill>
      </fill>
    </dxf>
  </rfmt>
  <rfmt sheetId="1" sqref="B309:D309">
    <dxf>
      <fill>
        <patternFill patternType="solid">
          <bgColor theme="5" tint="0.59999389629810485"/>
        </patternFill>
      </fill>
    </dxf>
  </rfmt>
  <rcc rId="2745" sId="1" numFmtId="4">
    <oc r="D309">
      <f>ROUND((F227+G227+H227+I227+J227+K227+M227+O227+P227+Q227+R227+S227)*0.0214,2)</f>
    </oc>
    <nc r="D309">
      <v>18026.13</v>
    </nc>
  </rcc>
  <rcc rId="2746" sId="1" numFmtId="4">
    <oc r="G241">
      <v>4489514.2</v>
    </oc>
    <nc r="G241">
      <v>5017962.96</v>
    </nc>
  </rcc>
  <rcc rId="2747" sId="1" numFmtId="4">
    <oc r="D241">
      <f>ROUND((F295+G295+H295+I295+J295+K295+M295+O295+P295+Q295+R295+S295)*0.0214,2)</f>
    </oc>
    <nc r="D241">
      <v>22530.65</v>
    </nc>
  </rcc>
  <rfmt sheetId="1" sqref="B241:D241">
    <dxf>
      <fill>
        <patternFill patternType="solid">
          <bgColor theme="5" tint="0.59999389629810485"/>
        </patternFill>
      </fill>
    </dxf>
  </rfmt>
  <rfmt sheetId="1" sqref="G241">
    <dxf>
      <fill>
        <patternFill patternType="solid">
          <bgColor theme="5" tint="0.59999389629810485"/>
        </patternFill>
      </fill>
    </dxf>
  </rfmt>
  <rfmt sheetId="1" sqref="J241">
    <dxf>
      <fill>
        <patternFill patternType="solid">
          <bgColor theme="5" tint="0.59999389629810485"/>
        </patternFill>
      </fill>
    </dxf>
  </rfmt>
  <rcc rId="2748" sId="1" numFmtId="4">
    <oc r="G240">
      <v>3892413.85</v>
    </oc>
    <nc r="G240">
      <v>1944263.33</v>
    </nc>
  </rcc>
  <rcc rId="2749" sId="1" numFmtId="4">
    <oc r="D240">
      <f>ROUND((F296+G296+H296+I296+J296+K296+M296+O296+P296+Q296+R296+S296)*0.0214,2)</f>
    </oc>
    <nc r="D240">
      <v>8729.74</v>
    </nc>
  </rcc>
  <rfmt sheetId="1" sqref="B240:D240">
    <dxf>
      <fill>
        <patternFill patternType="solid">
          <bgColor theme="5" tint="0.59999389629810485"/>
        </patternFill>
      </fill>
    </dxf>
  </rfmt>
  <rcc rId="2750" sId="1" numFmtId="4">
    <oc r="R237">
      <v>10000000</v>
    </oc>
    <nc r="R237">
      <v>8830173.5999999996</v>
    </nc>
  </rcc>
  <rfmt sheetId="1" sqref="R237">
    <dxf>
      <fill>
        <patternFill patternType="solid">
          <bgColor theme="5" tint="0.59999389629810485"/>
        </patternFill>
      </fill>
    </dxf>
  </rfmt>
  <rfmt sheetId="1" sqref="B238:C238">
    <dxf>
      <fill>
        <patternFill patternType="solid">
          <bgColor theme="5" tint="0.59999389629810485"/>
        </patternFill>
      </fill>
    </dxf>
  </rfmt>
  <rcc rId="2751" sId="1" numFmtId="4">
    <oc r="D238">
      <f>ROUND((F298+G298+H298+I298+J298+K298+M298+O298+P298+Q298+R298+S298)*0.0214,2)</f>
    </oc>
    <nc r="D238">
      <v>35938.81</v>
    </nc>
  </rcc>
  <rfmt sheetId="1" sqref="D238">
    <dxf>
      <fill>
        <patternFill patternType="solid">
          <bgColor theme="5" tint="0.59999389629810485"/>
        </patternFill>
      </fill>
    </dxf>
  </rfmt>
  <rcc rId="2752" sId="1" numFmtId="4">
    <oc r="E236">
      <v>1771341.84</v>
    </oc>
    <nc r="E236">
      <v>1744771.71</v>
    </nc>
  </rcc>
  <rfmt sheetId="1" sqref="E236">
    <dxf>
      <fill>
        <patternFill patternType="solid">
          <bgColor theme="5" tint="0.59999389629810485"/>
        </patternFill>
      </fill>
    </dxf>
  </rfmt>
  <rfmt sheetId="1" sqref="B236:C236">
    <dxf>
      <fill>
        <patternFill patternType="solid">
          <bgColor theme="5" tint="0.59999389629810485"/>
        </patternFill>
      </fill>
    </dxf>
  </rfmt>
  <rcc rId="2753" sId="1" numFmtId="4">
    <oc r="E235">
      <v>42986.16</v>
    </oc>
    <nc r="E235">
      <v>1110883.69</v>
    </nc>
  </rcc>
  <rcc rId="2754" sId="1" numFmtId="4">
    <oc r="D235">
      <f>ROUND((F301+G301+H301+I301+J301+K301+M301+O301+P301+Q301+R301+S301)*0.0214,2)</f>
    </oc>
    <nc r="D235">
      <v>69496.97</v>
    </nc>
  </rcc>
  <rcc rId="2755" sId="1" numFmtId="4">
    <oc r="M235">
      <v>19833518.43</v>
    </oc>
    <nc r="M235">
      <v>12873980.689999999</v>
    </nc>
  </rcc>
  <rfmt sheetId="1" sqref="M235">
    <dxf>
      <fill>
        <patternFill patternType="solid">
          <bgColor theme="5" tint="0.59999389629810485"/>
        </patternFill>
      </fill>
    </dxf>
  </rfmt>
  <rfmt sheetId="1" sqref="B235:D235">
    <dxf>
      <fill>
        <patternFill patternType="solid">
          <bgColor theme="5" tint="0.59999389629810485"/>
        </patternFill>
      </fill>
    </dxf>
  </rfmt>
  <rfmt sheetId="1" sqref="D233">
    <dxf>
      <fill>
        <patternFill patternType="solid">
          <bgColor theme="5" tint="0.59999389629810485"/>
        </patternFill>
      </fill>
    </dxf>
  </rfmt>
  <rfmt sheetId="1" sqref="M233">
    <dxf>
      <fill>
        <patternFill patternType="solid">
          <bgColor theme="5" tint="0.59999389629810485"/>
        </patternFill>
      </fill>
    </dxf>
  </rfmt>
  <rfmt sheetId="1" sqref="B233:C233">
    <dxf>
      <fill>
        <patternFill patternType="solid">
          <bgColor theme="5" tint="0.59999389629810485"/>
        </patternFill>
      </fill>
    </dxf>
  </rfmt>
  <rcc rId="2756" sId="1" numFmtId="4">
    <oc r="E233">
      <v>43353.02</v>
    </oc>
    <nc r="E233">
      <v>536060.55000000005</v>
    </nc>
  </rcc>
  <rfmt sheetId="1" sqref="E233">
    <dxf>
      <fill>
        <patternFill patternType="solid">
          <bgColor theme="5" tint="0.59999389629810485"/>
        </patternFill>
      </fill>
    </dxf>
  </rfmt>
  <rcc rId="2757" sId="1" numFmtId="4">
    <oc r="M233">
      <v>20900799.010000002</v>
    </oc>
    <nc r="M233">
      <v>11731813.619999999</v>
    </nc>
  </rcc>
  <rcc rId="2758" sId="1" numFmtId="4">
    <oc r="M234">
      <v>18948472.699999999</v>
    </oc>
    <nc r="M234">
      <v>13201937.24</v>
    </nc>
  </rcc>
  <rfmt sheetId="1" sqref="M234">
    <dxf>
      <fill>
        <patternFill patternType="solid">
          <bgColor theme="5" tint="0.59999389629810485"/>
        </patternFill>
      </fill>
    </dxf>
  </rfmt>
  <rcc rId="2759" sId="1" numFmtId="4">
    <oc r="D234">
      <f>ROUND((F302+G302+H302+I302+J302+K302+M302+O302+P302+Q302+R302+S302)*0.0214,2)</f>
    </oc>
    <nc r="D234">
      <v>71284.33</v>
    </nc>
  </rcc>
  <rfmt sheetId="1" sqref="D234">
    <dxf>
      <fill>
        <patternFill patternType="solid">
          <bgColor theme="5" tint="0.59999389629810485"/>
        </patternFill>
      </fill>
    </dxf>
  </rfmt>
  <rfmt sheetId="1" sqref="B234:C234">
    <dxf>
      <fill>
        <patternFill patternType="solid">
          <bgColor theme="5" tint="0.59999389629810485"/>
        </patternFill>
      </fill>
    </dxf>
  </rfmt>
  <rcc rId="2760" sId="1" numFmtId="4">
    <oc r="D233">
      <f>ROUND((F303+G303+H303+I303+J303+K303+M303+O303+P303+Q303+R303+S303)*0.0214,2)</f>
    </oc>
    <nc r="D233">
      <v>62996.36</v>
    </nc>
  </rcc>
  <rcc rId="2761" sId="1" numFmtId="4">
    <oc r="M227">
      <v>17791610.890000001</v>
    </oc>
    <nc r="M227">
      <v>12935411.66</v>
    </nc>
  </rcc>
  <rfmt sheetId="1" sqref="M227">
    <dxf>
      <fill>
        <patternFill patternType="solid">
          <bgColor theme="5" tint="0.59999389629810485"/>
        </patternFill>
      </fill>
    </dxf>
  </rfmt>
  <rcc rId="2762" sId="1" numFmtId="4">
    <oc r="D227">
      <f>ROUND((F309+G309+H309+I309+J309+K309+M309+O309+P309+Q309+R309+S309)*0.0214,2)</f>
    </oc>
    <nc r="D227">
      <v>64323.32</v>
    </nc>
  </rcc>
  <rfmt sheetId="1" sqref="D227">
    <dxf>
      <fill>
        <patternFill patternType="solid">
          <bgColor theme="5" tint="0.59999389629810485"/>
        </patternFill>
      </fill>
    </dxf>
  </rfmt>
  <rfmt sheetId="1" sqref="B227:C227">
    <dxf>
      <fill>
        <patternFill patternType="solid">
          <bgColor theme="5" tint="0.59999389629810485"/>
        </patternFill>
      </fill>
    </dxf>
  </rfmt>
  <rcc rId="2763" sId="1" numFmtId="4">
    <oc r="E227">
      <v>768834.12</v>
    </oc>
    <nc r="E227">
      <v>43371.9</v>
    </nc>
  </rcc>
  <rfmt sheetId="1" sqref="E227">
    <dxf>
      <fill>
        <patternFill patternType="solid">
          <bgColor theme="5" tint="0.59999389629810485"/>
        </patternFill>
      </fill>
    </dxf>
  </rfmt>
  <rcc rId="2764" sId="1" numFmtId="4">
    <oc r="E226">
      <v>859947.01</v>
    </oc>
    <nc r="E226">
      <v>43347.92</v>
    </nc>
  </rcc>
  <rfmt sheetId="1" sqref="E226">
    <dxf>
      <fill>
        <patternFill patternType="solid">
          <bgColor theme="5" tint="0.59999389629810485"/>
        </patternFill>
      </fill>
    </dxf>
  </rfmt>
  <rfmt sheetId="1" sqref="B226:C226">
    <dxf>
      <fill>
        <patternFill patternType="solid">
          <bgColor theme="5" tint="0.59999389629810485"/>
        </patternFill>
      </fill>
    </dxf>
  </rfmt>
  <rcc rId="2765" sId="1" numFmtId="4">
    <oc r="E224">
      <v>189696.38</v>
    </oc>
    <nc r="E224">
      <v>166247.42000000001</v>
    </nc>
  </rcc>
  <rfmt sheetId="1" sqref="E224">
    <dxf>
      <fill>
        <patternFill patternType="solid">
          <bgColor theme="5" tint="0.59999389629810485"/>
        </patternFill>
      </fill>
    </dxf>
  </rfmt>
  <rfmt sheetId="1" sqref="B224">
    <dxf>
      <fill>
        <patternFill patternType="solid">
          <bgColor theme="5" tint="0.59999389629810485"/>
        </patternFill>
      </fill>
    </dxf>
  </rfmt>
  <rcc rId="2766" sId="1" numFmtId="4">
    <oc r="D223">
      <f>ROUND((F313+G313+H313+I313+J313+K313+M313+O313+P313+Q313+R313+S313)*0.0214,2)</f>
    </oc>
    <nc r="D223">
      <v>262.95</v>
    </nc>
  </rcc>
  <rfmt sheetId="1" sqref="D223">
    <dxf>
      <fill>
        <patternFill patternType="solid">
          <bgColor theme="5" tint="0.59999389629810485"/>
        </patternFill>
      </fill>
    </dxf>
  </rfmt>
  <rfmt sheetId="1" sqref="B223">
    <dxf>
      <fill>
        <patternFill patternType="solid">
          <bgColor theme="5" tint="0.59999389629810485"/>
        </patternFill>
      </fill>
    </dxf>
  </rfmt>
  <rcc rId="2767" sId="1" numFmtId="4">
    <oc r="D220">
      <f>ROUND((F316+G316+H316+I316+J316+K316+M316+O316+P316+Q316+R316+S316)*0.0214,2)</f>
    </oc>
    <nc r="D220">
      <v>67672.210000000006</v>
    </nc>
  </rcc>
  <rfmt sheetId="1" sqref="D220">
    <dxf>
      <fill>
        <patternFill patternType="solid">
          <bgColor theme="5" tint="0.59999389629810485"/>
        </patternFill>
      </fill>
    </dxf>
  </rfmt>
  <rcc rId="2768" sId="1" numFmtId="4">
    <oc r="M220">
      <v>19680266.010000002</v>
    </oc>
    <nc r="M220">
      <v>12531984.140000001</v>
    </nc>
  </rcc>
  <rfmt sheetId="1" sqref="M220">
    <dxf>
      <fill>
        <patternFill patternType="solid">
          <bgColor theme="5" tint="0.59999389629810485"/>
        </patternFill>
      </fill>
    </dxf>
  </rfmt>
  <rfmt sheetId="1" sqref="B220:C220" start="0" length="2147483647">
    <dxf>
      <font>
        <u/>
      </font>
    </dxf>
  </rfmt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8" sId="2">
    <nc r="A26">
      <v>24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9" sId="2">
    <nc r="A24">
      <v>22</v>
    </nc>
  </rcc>
  <rcc rId="3220" sId="2">
    <nc r="B24" t="inlineStr">
      <is>
        <t>-</t>
      </is>
    </nc>
  </rcc>
  <rcc rId="3221" sId="2">
    <nc r="C24">
      <v>2020</v>
    </nc>
  </rcc>
  <rcc rId="3222" sId="2">
    <nc r="D24" t="inlineStr">
      <is>
        <t>Нефтеюганск</t>
      </is>
    </nc>
  </rcc>
  <rcc rId="3223" sId="2">
    <nc r="E24" t="inlineStr">
      <is>
        <t>мкр. 2-й, д. 22</t>
      </is>
    </nc>
  </rcc>
  <rcc rId="3224" sId="2">
    <nc r="G24" t="inlineStr">
      <is>
        <t>Перенос с 2020 по COVID ()</t>
      </is>
    </nc>
  </rcc>
  <rcc rId="3225" sId="2">
    <nc r="G25" t="inlineStr">
      <is>
        <t>Перенос с 2020 по COVID ()</t>
      </is>
    </nc>
  </rcc>
  <rcc rId="3226" sId="2">
    <nc r="A25">
      <v>23</v>
    </nc>
  </rcc>
  <rcc rId="3227" sId="2">
    <nc r="B25" t="inlineStr">
      <is>
        <t>+</t>
      </is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8" sId="2">
    <nc r="E26" t="inlineStr">
      <is>
        <t>ул. Железнодорожная, д. 37</t>
      </is>
    </nc>
  </rcc>
  <rcc rId="3229" sId="2">
    <nc r="F26">
      <v>1251215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0" sId="2">
    <nc r="B26" t="inlineStr">
      <is>
        <t>+</t>
      </is>
    </nc>
  </rcc>
  <rcc rId="3231" sId="2">
    <nc r="C26">
      <v>2021</v>
    </nc>
  </rcc>
  <rcc rId="3232" sId="2">
    <nc r="D26" t="inlineStr">
      <is>
        <t>Югорск</t>
      </is>
    </nc>
  </rcc>
  <rcc rId="3233" sId="2">
    <nc r="G26" t="inlineStr">
      <is>
        <t>Перенос с 2020 по COVID ()</t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4" sId="2">
    <nc r="C25">
      <v>2021</v>
    </nc>
  </rcc>
  <rcc rId="3235" sId="2">
    <nc r="D25" t="inlineStr">
      <is>
        <t>Нефтеюганск</t>
      </is>
    </nc>
  </rcc>
  <rcc rId="3236" sId="2">
    <nc r="E25" t="inlineStr">
      <is>
        <t>мкр. 2-й, д. 22</t>
      </is>
    </nc>
  </rcc>
  <rcc rId="3237" sId="2">
    <nc r="F24">
      <v>1550641.52</v>
    </nc>
  </rcc>
  <rcc rId="3238" sId="2">
    <nc r="F25">
      <v>1550641.52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39" sId="1" ref="A1534:XFD1534" action="insertRow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0" sId="1" odxf="1" dxf="1" numFmtId="4">
    <nc r="A1534">
      <v>785</v>
    </nc>
    <odxf>
      <numFmt numFmtId="0" formatCode="General"/>
      <alignment wrapText="1"/>
    </odxf>
    <ndxf>
      <numFmt numFmtId="1" formatCode="0"/>
      <alignment wrapText="0"/>
    </ndxf>
  </rcc>
  <rcc rId="3241" sId="1" odxf="1" dxf="1">
    <nc r="B1534" t="inlineStr">
      <is>
        <t>ул. Толстого, д. 14</t>
      </is>
    </nc>
    <odxf>
      <numFmt numFmtId="2" formatCode="0.00"/>
      <fill>
        <patternFill patternType="none">
          <bgColor indexed="65"/>
        </patternFill>
      </fill>
    </odxf>
    <ndxf>
      <numFmt numFmtId="0" formatCode="General"/>
      <fill>
        <patternFill patternType="solid">
          <bgColor theme="5" tint="0.59999389629810485"/>
        </patternFill>
      </fill>
    </ndxf>
  </rcc>
  <rcc rId="3242" sId="1" odxf="1" dxf="1">
    <nc r="C1534">
      <f>ROUND(SUM(D1534+E1534+F1534+G1534+H1534+I1534+J1534+K1534+M1534+O1534+P1534+Q1534+R1534+S1534),2)</f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243" sId="1">
    <nc r="D1534">
      <f>ROUND((F1534+G1534+H1534+I1534+J1534+K1534+M1534+O1534+P1534+Q1534+R1534+S1534)*0.0214,2)</f>
    </nc>
  </rcc>
  <rfmt sheetId="1" sqref="F1534" start="0" length="0">
    <dxf>
      <numFmt numFmtId="166" formatCode="#\ ###\ ###\ ##0.00"/>
      <alignment wrapText="1"/>
      <border outline="0">
        <left style="thin">
          <color indexed="64"/>
        </left>
      </border>
    </dxf>
  </rfmt>
  <rcc rId="3244" sId="1" odxf="1" dxf="1" numFmtId="4">
    <nc r="G1534">
      <v>2601664.5499999998</v>
    </nc>
    <odxf>
      <numFmt numFmtId="4" formatCode="#,##0.00"/>
      <fill>
        <patternFill patternType="none">
          <bgColor indexed="65"/>
        </patternFill>
      </fill>
      <alignment wrapText="0"/>
      <border outline="0">
        <left/>
      </border>
    </odxf>
    <ndxf>
      <numFmt numFmtId="166" formatCode="#\ ###\ ###\ ##0.00"/>
      <fill>
        <patternFill patternType="solid">
          <bgColor theme="5" tint="0.59999389629810485"/>
        </patternFill>
      </fill>
      <alignment wrapText="1"/>
      <border outline="0">
        <left style="thin">
          <color indexed="64"/>
        </left>
      </border>
    </ndxf>
  </rcc>
  <rcc rId="3245" sId="1" odxf="1" dxf="1" numFmtId="4">
    <nc r="H1534">
      <v>2178150.27</v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cc rId="3246" sId="1" odxf="1" dxf="1" numFmtId="4">
    <nc r="I1534">
      <v>1041640.03</v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cc rId="3247" sId="1" odxf="1" dxf="1" numFmtId="4">
    <nc r="J1534">
      <v>1245758.06</v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fmt sheetId="1" sqref="O1534" start="0" length="0">
    <dxf>
      <numFmt numFmtId="4" formatCode="#,##0.00"/>
      <alignment wrapText="0"/>
    </dxf>
  </rfmt>
  <rfmt sheetId="1" sqref="Q1534" start="0" length="0">
    <dxf>
      <border outline="0">
        <left style="thin">
          <color indexed="64"/>
        </left>
      </border>
    </dxf>
  </rfmt>
  <rfmt sheetId="1" sqref="S1534" start="0" length="0">
    <dxf>
      <border outline="0">
        <left style="thin">
          <color indexed="64"/>
        </left>
        <right style="thin">
          <color indexed="64"/>
        </right>
      </border>
    </dxf>
  </rfmt>
  <rfmt sheetId="1" sqref="A1534:XFD1534">
    <dxf>
      <fill>
        <patternFill>
          <bgColor rgb="FFFFFF00"/>
        </patternFill>
      </fill>
    </dxf>
  </rfmt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8" sId="2">
    <nc r="E27" t="inlineStr">
      <is>
        <t>ул. Толстого, д. 14</t>
      </is>
    </nc>
  </rcc>
  <rcc rId="3249" sId="2">
    <nc r="F27">
      <v>7218451.2699999996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0" sId="2">
    <nc r="A27">
      <v>25</v>
    </nc>
  </rcc>
  <rcc rId="3251" sId="2">
    <nc r="B27" t="inlineStr">
      <is>
        <t>+</t>
      </is>
    </nc>
  </rcc>
  <rcc rId="3252" sId="2">
    <nc r="C27">
      <v>2021</v>
    </nc>
  </rcc>
  <rcc rId="3253" sId="2">
    <nc r="D27" t="inlineStr">
      <is>
        <t>Югорск</t>
      </is>
    </nc>
  </rcc>
  <rcc rId="3254" sId="2">
    <nc r="G27" t="inlineStr">
      <is>
        <t>Перенос с 2020 по COVID ()</t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5" sId="1" numFmtId="4">
    <oc r="A1534">
      <v>785</v>
    </oc>
    <nc r="A1534"/>
  </rcc>
  <rcc rId="3256" sId="1" numFmtId="4">
    <oc r="A1521">
      <v>779</v>
    </oc>
    <nc r="A1521"/>
  </rcc>
  <rcc rId="3257" sId="1" numFmtId="4">
    <oc r="A1520">
      <v>778</v>
    </oc>
    <nc r="A1520"/>
  </rcc>
  <rcc rId="3258" sId="1" numFmtId="4">
    <oc r="A1517">
      <v>777</v>
    </oc>
    <nc r="A1517"/>
  </rcc>
  <rfmt sheetId="1" sqref="G827:J827">
    <dxf>
      <fill>
        <patternFill>
          <bgColor rgb="FFFFFF00"/>
        </patternFill>
      </fill>
    </dxf>
  </rfmt>
  <rcc rId="3259" sId="1" numFmtId="4">
    <oc r="G827">
      <v>2601664.5499999998</v>
    </oc>
    <nc r="G827"/>
  </rcc>
  <rcc rId="3260" sId="1" numFmtId="4">
    <oc r="H827">
      <v>2178150.27</v>
    </oc>
    <nc r="H827"/>
  </rcc>
  <rcc rId="3261" sId="1" numFmtId="4">
    <oc r="I827">
      <v>1041640.03</v>
    </oc>
    <nc r="I827"/>
  </rcc>
  <rcc rId="3262" sId="1" numFmtId="4">
    <oc r="J827">
      <v>1245758.06</v>
    </oc>
    <nc r="J827"/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20:C220" start="0" length="2147483647">
    <dxf>
      <font>
        <u val="none"/>
      </font>
    </dxf>
  </rfmt>
  <rfmt sheetId="1" sqref="B220:C220">
    <dxf>
      <fill>
        <patternFill patternType="solid">
          <bgColor theme="5" tint="0.59999389629810485"/>
        </patternFill>
      </fill>
    </dxf>
  </rfmt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37:XFD137">
    <dxf>
      <fill>
        <patternFill patternType="solid">
          <bgColor rgb="FFFFFF00"/>
        </patternFill>
      </fill>
    </dxf>
  </rfmt>
  <rrc rId="3263" sId="1" ref="A933:XFD933" action="insertRow"/>
  <rcc rId="3264" sId="1">
    <nc r="A933">
      <v>117</v>
    </nc>
  </rcc>
  <rcc rId="3265" sId="1">
    <nc r="B933" t="inlineStr">
      <is>
        <t>мкр. 2-й, д. 23</t>
      </is>
    </nc>
  </rcc>
  <rcc rId="3266" sId="1">
    <nc r="C933">
      <f>ROUND(SUM(D933+E933+F933+G933+H933+I933+J933+K933+M933+O933+P933+Q933+R933+S933),2)</f>
    </nc>
  </rcc>
  <rcc rId="3267" sId="1">
    <nc r="D933">
      <f>ROUND((F933+G933+H933+I933+J933+K933+M933+O933+P933+Q933+R933+S933)*0.0214,2)</f>
    </nc>
  </rcc>
  <rcc rId="3268" sId="1" numFmtId="4">
    <nc r="G933">
      <v>2246999.52</v>
    </nc>
  </rcc>
  <rcc rId="3269" sId="1" numFmtId="4">
    <nc r="H933">
      <v>1345411.5</v>
    </nc>
  </rcc>
  <rcc rId="3270" sId="1" numFmtId="4">
    <nc r="I933">
      <v>581393.37</v>
    </nc>
  </rcc>
  <rcc rId="3271" sId="1" numFmtId="4">
    <nc r="J933">
      <v>1034155.97</v>
    </nc>
  </rcc>
  <rfmt sheetId="1" sqref="O933" start="0" length="0">
    <dxf>
      <border outline="0">
        <left style="thin">
          <color indexed="64"/>
        </left>
      </border>
    </dxf>
  </rfmt>
  <rrc rId="3272" sId="1" ref="A137:XFD137" action="deleteRow">
    <rfmt sheetId="1" xfDxf="1" sqref="A137:XFD137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37">
        <v>117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">
        <f>ROUND(SUM(D137+E137+F137+G137+H137+I137+J137+K137+M137+O137+P137+Q137+R137+S137),2)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">
        <f>ROUND((F137+G137+H137+I137+J137+K137+M137+O137+P137+Q137+R137+S137)*0.0214,2)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7">
        <v>2246999.52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7">
        <v>1345411.5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7">
        <v>581393.37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7">
        <v>1034155.97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3" sId="2">
    <nc r="A28">
      <v>26</v>
    </nc>
  </rcc>
  <rfmt sheetId="2" sqref="A28:A41" start="0" length="0">
    <dxf>
      <border>
        <left style="thin">
          <color indexed="64"/>
        </left>
      </border>
    </dxf>
  </rfmt>
  <rfmt sheetId="2" sqref="G28:G41" start="0" length="0">
    <dxf>
      <border>
        <right style="thin">
          <color indexed="64"/>
        </right>
      </border>
    </dxf>
  </rfmt>
  <rfmt sheetId="2" sqref="A41:G41" start="0" length="0">
    <dxf>
      <border>
        <bottom style="thin">
          <color indexed="64"/>
        </bottom>
      </border>
    </dxf>
  </rfmt>
  <rcc rId="3274" sId="2">
    <nc r="A29">
      <v>27</v>
    </nc>
  </rcc>
  <rcc rId="3275" sId="2">
    <nc r="B28" t="inlineStr">
      <is>
        <t>-</t>
      </is>
    </nc>
  </rcc>
  <rcc rId="3276" sId="2">
    <nc r="B29" t="inlineStr">
      <is>
        <t>+</t>
      </is>
    </nc>
  </rcc>
  <rcc rId="3277" sId="2">
    <nc r="C28">
      <v>2020</v>
    </nc>
  </rcc>
  <rcc rId="3278" sId="2">
    <nc r="C29">
      <v>2021</v>
    </nc>
  </rcc>
  <rcc rId="3279" sId="2">
    <nc r="D28" t="inlineStr">
      <is>
        <t>Нефтеюганск</t>
      </is>
    </nc>
  </rcc>
  <rcc rId="3280" sId="2">
    <nc r="D29" t="inlineStr">
      <is>
        <t>Нефтеюганск</t>
      </is>
    </nc>
  </rcc>
  <rcc rId="3281" sId="2">
    <nc r="E28" t="inlineStr">
      <is>
        <t>мкр. 2-й, д. 23</t>
      </is>
    </nc>
  </rcc>
  <rcc rId="3282" sId="2">
    <nc r="E29" t="inlineStr">
      <is>
        <t>мкр. 2-й, д.23</t>
      </is>
    </nc>
  </rcc>
  <rcc rId="3283" sId="2">
    <nc r="G28" t="inlineStr">
      <is>
        <t>Перенос с 2020 по COVID ()</t>
      </is>
    </nc>
  </rcc>
  <rcc rId="3284" sId="2">
    <nc r="G29" t="inlineStr">
      <is>
        <t>Перенос с 2020 по COVID ()</t>
      </is>
    </nc>
  </rcc>
  <rcc rId="3285" sId="2">
    <nc r="F28">
      <v>5319410.71</v>
    </nc>
  </rcc>
  <rcc rId="3286" sId="2">
    <nc r="F29">
      <v>5319410.71</v>
    </nc>
  </rcc>
  <rcv guid="{C2BC3CC9-5A33-4838-B0C9-765C41E09E42}" action="delete"/>
  <rdn rId="0" localSheetId="1" customView="1" name="Z_C2BC3CC9_5A33_4838_B0C9_765C41E09E42_.wvu.FilterData" hidden="1" oldHidden="1">
    <formula>'2020-2022'!$A$7:$S$2069</formula>
    <oldFormula>'2020-2022'!$A$7:$S$2069</oldFormula>
  </rdn>
  <rdn rId="0" localSheetId="2" customView="1" name="Z_C2BC3CC9_5A33_4838_B0C9_765C41E09E42_.wvu.FilterData" hidden="1" oldHidden="1">
    <formula>Примечания!$A$2:$G$27</formula>
    <oldFormula>Примечания!$A$2:$G$14</oldFormula>
  </rdn>
  <rcv guid="{C2BC3CC9-5A33-4838-B0C9-765C41E09E42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89" sId="2">
    <oc r="E29" t="inlineStr">
      <is>
        <t>мкр. 2-й, д.23</t>
      </is>
    </oc>
    <nc r="E29" t="inlineStr">
      <is>
        <t>мкр. 2-й, д. 23</t>
      </is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39:XFD139">
    <dxf>
      <fill>
        <patternFill patternType="solid">
          <bgColor rgb="FFFFFF00"/>
        </patternFill>
      </fill>
    </dxf>
  </rfmt>
  <rrc rId="3290" sId="1" ref="A935:XFD935" action="insertRow"/>
  <rcc rId="3291" sId="1" odxf="1" dxf="1">
    <nc r="A935">
      <v>120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92" sId="1" odxf="1" dxf="1">
    <nc r="B935" t="inlineStr">
      <is>
        <t>мкр. 2-й, д. 6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93" sId="1" odxf="1" dxf="1">
    <nc r="C935">
      <f>ROUND(SUM(D935+E935+F935+G935+H935+I935+J935+K935+M935+O935+P935+Q935+R935+S935),2)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94" sId="1" odxf="1" dxf="1">
    <nc r="D935">
      <f>ROUND((F935+G935+H935+I935+J935+K935+M935+O935+Q935+S935)*0.0214,2)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35" start="0" length="0">
    <dxf>
      <fill>
        <patternFill patternType="solid">
          <bgColor rgb="FFFFFF00"/>
        </patternFill>
      </fill>
    </dxf>
  </rfmt>
  <rfmt sheetId="1" sqref="F935" start="0" length="0">
    <dxf>
      <fill>
        <patternFill patternType="solid">
          <bgColor rgb="FFFFFF00"/>
        </patternFill>
      </fill>
    </dxf>
  </rfmt>
  <rcc rId="3295" sId="1" odxf="1" dxf="1" numFmtId="4">
    <nc r="G935">
      <v>1896583.53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cc rId="3296" sId="1" odxf="1" dxf="1" numFmtId="4">
    <nc r="H935">
      <v>5547969.29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97" sId="1" odxf="1" dxf="1" numFmtId="4">
    <nc r="I935">
      <v>3258964.88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98" sId="1" odxf="1" dxf="1" numFmtId="4">
    <nc r="J935">
      <v>3173048.22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K935" start="0" length="0">
    <dxf>
      <fill>
        <patternFill patternType="solid">
          <bgColor rgb="FFFFFF00"/>
        </patternFill>
      </fill>
    </dxf>
  </rfmt>
  <rfmt sheetId="1" sqref="L935" start="0" length="0">
    <dxf>
      <fill>
        <patternFill patternType="solid">
          <bgColor rgb="FFFFFF00"/>
        </patternFill>
      </fill>
    </dxf>
  </rfmt>
  <rfmt sheetId="1" sqref="M935" start="0" length="0">
    <dxf>
      <fill>
        <patternFill patternType="solid">
          <bgColor rgb="FFFFFF00"/>
        </patternFill>
      </fill>
    </dxf>
  </rfmt>
  <rfmt sheetId="1" sqref="N935" start="0" length="0">
    <dxf>
      <fill>
        <patternFill patternType="solid">
          <bgColor rgb="FFFFFF00"/>
        </patternFill>
      </fill>
    </dxf>
  </rfmt>
  <rfmt sheetId="1" sqref="O935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P935" start="0" length="0">
    <dxf>
      <fill>
        <patternFill patternType="solid">
          <bgColor rgb="FFFFFF00"/>
        </patternFill>
      </fill>
    </dxf>
  </rfmt>
  <rfmt sheetId="1" sqref="Q935" start="0" length="0">
    <dxf>
      <fill>
        <patternFill patternType="solid">
          <bgColor rgb="FFFFFF00"/>
        </patternFill>
      </fill>
    </dxf>
  </rfmt>
  <rfmt sheetId="1" sqref="R935" start="0" length="0">
    <dxf>
      <fill>
        <patternFill patternType="solid">
          <bgColor rgb="FFFFFF00"/>
        </patternFill>
      </fill>
    </dxf>
  </rfmt>
  <rfmt sheetId="1" sqref="S935" start="0" length="0">
    <dxf>
      <fill>
        <patternFill patternType="solid">
          <bgColor rgb="FFFFFF00"/>
        </patternFill>
      </fill>
    </dxf>
  </rfmt>
  <rfmt sheetId="1" sqref="T935" start="0" length="0">
    <dxf>
      <fill>
        <patternFill patternType="solid">
          <bgColor rgb="FFFFFF00"/>
        </patternFill>
      </fill>
    </dxf>
  </rfmt>
  <rfmt sheetId="1" sqref="A935:XFD935" start="0" length="0">
    <dxf>
      <fill>
        <patternFill patternType="solid">
          <bgColor rgb="FFFFFF00"/>
        </patternFill>
      </fill>
    </dxf>
  </rfmt>
  <rfmt sheetId="1" sqref="H935:J935">
    <dxf>
      <fill>
        <patternFill>
          <bgColor rgb="FFFF0000"/>
        </patternFill>
      </fill>
    </dxf>
  </rfmt>
  <rfmt sheetId="1" sqref="H139:J139">
    <dxf>
      <fill>
        <patternFill>
          <bgColor rgb="FFFF0000"/>
        </patternFill>
      </fill>
    </dxf>
  </rfmt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41:XFD141">
    <dxf>
      <fill>
        <patternFill>
          <bgColor rgb="FFFFFF00"/>
        </patternFill>
      </fill>
    </dxf>
  </rfmt>
  <rrc rId="3299" sId="1" ref="A940:XFD940" action="insertRow"/>
  <rcc rId="3300" sId="1" odxf="1" dxf="1">
    <nc r="A940">
      <v>122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01" sId="1" odxf="1" dxf="1">
    <nc r="B940" t="inlineStr">
      <is>
        <t>мкр. 3-й, д. 12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02" sId="1" odxf="1" dxf="1">
    <nc r="C940">
      <f>ROUND(SUM(D940+E940+F940+G940+H940+I940+J940+K940+M940+O940+P940+Q940+R940+S940),2)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03" sId="1" odxf="1" dxf="1">
    <nc r="D940">
      <f>ROUND((F940+G940+H940+I940+J940+K940+M940+O940+Q940+S940)*0.0214,2)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40" start="0" length="0">
    <dxf>
      <fill>
        <patternFill patternType="solid">
          <bgColor rgb="FFFFFF00"/>
        </patternFill>
      </fill>
    </dxf>
  </rfmt>
  <rfmt sheetId="1" sqref="F940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G940" start="0" length="0">
    <dxf>
      <fill>
        <patternFill patternType="solid">
          <bgColor rgb="FFFFFF00"/>
        </patternFill>
      </fill>
    </dxf>
  </rfmt>
  <rfmt sheetId="1" sqref="H940" start="0" length="0">
    <dxf>
      <fill>
        <patternFill patternType="solid">
          <bgColor rgb="FFFFFF00"/>
        </patternFill>
      </fill>
      <border outline="0">
        <left/>
      </border>
    </dxf>
  </rfmt>
  <rfmt sheetId="1" sqref="I940" start="0" length="0">
    <dxf>
      <fill>
        <patternFill patternType="solid">
          <bgColor rgb="FFFFFF00"/>
        </patternFill>
      </fill>
      <border outline="0">
        <left/>
      </border>
    </dxf>
  </rfmt>
  <rfmt sheetId="1" sqref="J940" start="0" length="0">
    <dxf>
      <fill>
        <patternFill patternType="solid">
          <bgColor rgb="FFFFFF00"/>
        </patternFill>
      </fill>
      <border outline="0">
        <left/>
      </border>
    </dxf>
  </rfmt>
  <rfmt sheetId="1" sqref="K940" start="0" length="0">
    <dxf>
      <fill>
        <patternFill patternType="solid">
          <bgColor rgb="FFFFFF00"/>
        </patternFill>
      </fill>
    </dxf>
  </rfmt>
  <rfmt sheetId="1" sqref="L940" start="0" length="0">
    <dxf>
      <fill>
        <patternFill patternType="solid">
          <bgColor rgb="FFFFFF00"/>
        </patternFill>
      </fill>
    </dxf>
  </rfmt>
  <rfmt sheetId="1" sqref="M940" start="0" length="0">
    <dxf>
      <fill>
        <patternFill patternType="solid">
          <bgColor rgb="FFFFFF00"/>
        </patternFill>
      </fill>
    </dxf>
  </rfmt>
  <rfmt sheetId="1" sqref="N940" start="0" length="0">
    <dxf>
      <fill>
        <patternFill patternType="solid">
          <bgColor rgb="FFFFFF00"/>
        </patternFill>
      </fill>
    </dxf>
  </rfmt>
  <rfmt sheetId="1" sqref="O940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P940" start="0" length="0">
    <dxf>
      <fill>
        <patternFill patternType="solid">
          <bgColor rgb="FFFFFF00"/>
        </patternFill>
      </fill>
    </dxf>
  </rfmt>
  <rfmt sheetId="1" sqref="Q940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R940" start="0" length="0">
    <dxf>
      <fill>
        <patternFill patternType="solid">
          <bgColor rgb="FFFFFF00"/>
        </patternFill>
      </fill>
    </dxf>
  </rfmt>
  <rfmt sheetId="1" sqref="S940" start="0" length="0">
    <dxf>
      <fill>
        <patternFill patternType="solid">
          <bgColor rgb="FFFFFF00"/>
        </patternFill>
      </fill>
    </dxf>
  </rfmt>
  <rfmt sheetId="1" sqref="T940" start="0" length="0">
    <dxf>
      <fill>
        <patternFill patternType="solid">
          <bgColor rgb="FFFFFF00"/>
        </patternFill>
      </fill>
    </dxf>
  </rfmt>
  <rfmt sheetId="1" sqref="A940:XFD940" start="0" length="0">
    <dxf>
      <fill>
        <patternFill patternType="solid">
          <bgColor rgb="FFFFFF00"/>
        </patternFill>
      </fill>
    </dxf>
  </rfmt>
  <rcc rId="3304" sId="1" numFmtId="4">
    <nc r="G940">
      <v>1433419.9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5" sId="2">
    <nc r="A30">
      <v>28</v>
    </nc>
  </rcc>
  <rcc rId="3306" sId="2">
    <nc r="B30" t="inlineStr">
      <is>
        <t>+</t>
      </is>
    </nc>
  </rcc>
  <rcc rId="3307" sId="2">
    <nc r="C30">
      <v>2021</v>
    </nc>
  </rcc>
  <rcc rId="3308" sId="2">
    <nc r="D30" t="inlineStr">
      <is>
        <t>Нефтеюганск</t>
      </is>
    </nc>
  </rcc>
  <rcc rId="3309" sId="2">
    <nc r="E30" t="inlineStr">
      <is>
        <t>мкр. 3-й, д. 12</t>
      </is>
    </nc>
  </rcc>
  <rcc rId="3310" sId="2">
    <nc r="F30">
      <v>1464095.09</v>
    </nc>
  </rcc>
  <rcc rId="3311" sId="2">
    <nc r="G30" t="inlineStr">
      <is>
        <t>Перенос с 2020 по COVID ()</t>
      </is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42:XFD142">
    <dxf>
      <fill>
        <patternFill>
          <bgColor rgb="FFFFFF00"/>
        </patternFill>
      </fill>
    </dxf>
  </rfmt>
  <rrc rId="3312" sId="1" ref="A941:XFD941" action="insertRow"/>
  <rcc rId="3313" sId="1">
    <nc r="A941">
      <v>123</v>
    </nc>
  </rcc>
  <rcc rId="3314" sId="1">
    <nc r="B941" t="inlineStr">
      <is>
        <t>мкр. 3-й, д. 13</t>
      </is>
    </nc>
  </rcc>
  <rcc rId="3315" sId="1">
    <nc r="C941">
      <f>ROUND(SUM(D941+E941+F941+G941+H941+I941+J941+K941+M941+O941+P941+Q941+R941+S941),2)</f>
    </nc>
  </rcc>
  <rcc rId="3316" sId="1" numFmtId="4">
    <nc r="G941">
      <v>1200328.5</v>
    </nc>
  </rcc>
  <rcc rId="3317" sId="1">
    <nc r="D941">
      <f>ROUND((F941+G941+H941+I941+J941+K941+M941+O941+Q941+S941)*0.0214,2)</f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8" sId="2">
    <nc r="A31">
      <v>29</v>
    </nc>
  </rcc>
  <rcc rId="3319" sId="2">
    <nc r="B31" t="inlineStr">
      <is>
        <t>+</t>
      </is>
    </nc>
  </rcc>
  <rcc rId="3320" sId="2">
    <nc r="C31">
      <v>2021</v>
    </nc>
  </rcc>
  <rcc rId="3321" sId="2" xfDxf="1" dxf="1">
    <nc r="D31" t="inlineStr">
      <is>
        <t>Нефтеюганск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" sId="2">
    <nc r="E31" t="inlineStr">
      <is>
        <t>мкр. 3-й, д. 13</t>
      </is>
    </nc>
  </rcc>
  <rcc rId="3323" sId="2">
    <nc r="F31">
      <v>1226015.53</v>
    </nc>
  </rcc>
  <rcc rId="3324" sId="2">
    <nc r="G31" t="inlineStr">
      <is>
        <t>Перенос с 2020 по COVID ()</t>
      </is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5" sId="1">
    <oc r="D941">
      <f>ROUND((F941+G941+H941+I941+J941+K941+M941+O941+Q941+S941)*0.0214,2)</f>
    </oc>
    <nc r="D941"/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53:XFD153">
    <dxf>
      <fill>
        <patternFill>
          <bgColor rgb="FFFFFF00"/>
        </patternFill>
      </fill>
    </dxf>
  </rfmt>
  <rrc rId="3326" sId="1" ref="A949:XFD949" action="insertRow"/>
  <rcc rId="3327" sId="1" odxf="1" dxf="1">
    <nc r="A949">
      <v>134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28" sId="1" odxf="1" dxf="1">
    <nc r="B949" t="inlineStr">
      <is>
        <t>мкр. 5-й, д. 65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29" sId="1" odxf="1" dxf="1">
    <nc r="C949">
      <f>ROUND(SUM(D949+E949+F949+G949+H949+I949+J949+K949+M949+O949+P949+Q949+R949+S949),2)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30" sId="1" odxf="1" dxf="1">
    <nc r="D949">
      <f>ROUND((F949+G949+H949+I949+J949+K949+M949+O949+Q949+S949)*0.0214,2)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49" start="0" length="0">
    <dxf>
      <fill>
        <patternFill patternType="solid">
          <bgColor rgb="FFFFFF00"/>
        </patternFill>
      </fill>
    </dxf>
  </rfmt>
  <rfmt sheetId="1" sqref="F949" start="0" length="0">
    <dxf>
      <fill>
        <patternFill patternType="solid">
          <bgColor rgb="FFFFFF00"/>
        </patternFill>
      </fill>
    </dxf>
  </rfmt>
  <rfmt sheetId="1" sqref="G949" start="0" length="0">
    <dxf>
      <fill>
        <patternFill patternType="solid">
          <bgColor rgb="FFFFFF00"/>
        </patternFill>
      </fill>
    </dxf>
  </rfmt>
  <rfmt sheetId="1" sqref="H949" start="0" length="0">
    <dxf>
      <fill>
        <patternFill patternType="solid">
          <bgColor rgb="FFFFFF00"/>
        </patternFill>
      </fill>
    </dxf>
  </rfmt>
  <rfmt sheetId="1" sqref="I949" start="0" length="0">
    <dxf>
      <fill>
        <patternFill patternType="solid">
          <bgColor rgb="FFFFFF00"/>
        </patternFill>
      </fill>
    </dxf>
  </rfmt>
  <rfmt sheetId="1" sqref="J949" start="0" length="0">
    <dxf>
      <fill>
        <patternFill patternType="solid">
          <bgColor rgb="FFFFFF00"/>
        </patternFill>
      </fill>
    </dxf>
  </rfmt>
  <rfmt sheetId="1" sqref="K949" start="0" length="0">
    <dxf>
      <fill>
        <patternFill patternType="solid">
          <bgColor rgb="FFFFFF00"/>
        </patternFill>
      </fill>
    </dxf>
  </rfmt>
  <rfmt sheetId="1" sqref="L949" start="0" length="0">
    <dxf>
      <fill>
        <patternFill patternType="solid">
          <bgColor rgb="FFFFFF00"/>
        </patternFill>
      </fill>
    </dxf>
  </rfmt>
  <rfmt sheetId="1" sqref="M949" start="0" length="0">
    <dxf>
      <fill>
        <patternFill patternType="solid">
          <bgColor rgb="FFFFFF00"/>
        </patternFill>
      </fill>
    </dxf>
  </rfmt>
  <rfmt sheetId="1" sqref="N949" start="0" length="0">
    <dxf>
      <fill>
        <patternFill patternType="solid">
          <bgColor rgb="FFFFFF00"/>
        </patternFill>
      </fill>
    </dxf>
  </rfmt>
  <rfmt sheetId="1" sqref="O949" start="0" length="0">
    <dxf>
      <fill>
        <patternFill patternType="solid">
          <bgColor rgb="FFFFFF00"/>
        </patternFill>
      </fill>
    </dxf>
  </rfmt>
  <rfmt sheetId="1" sqref="P949" start="0" length="0">
    <dxf>
      <fill>
        <patternFill patternType="solid">
          <bgColor rgb="FFFFFF00"/>
        </patternFill>
      </fill>
    </dxf>
  </rfmt>
  <rfmt sheetId="1" sqref="Q949" start="0" length="0">
    <dxf>
      <fill>
        <patternFill patternType="solid">
          <bgColor rgb="FFFFFF00"/>
        </patternFill>
      </fill>
      <border outline="0">
        <left style="thin">
          <color indexed="64"/>
        </left>
      </border>
    </dxf>
  </rfmt>
  <rfmt sheetId="1" sqref="R949" start="0" length="0">
    <dxf>
      <fill>
        <patternFill patternType="solid">
          <bgColor rgb="FFFFFF00"/>
        </patternFill>
      </fill>
    </dxf>
  </rfmt>
  <rfmt sheetId="1" sqref="S949" start="0" length="0">
    <dxf>
      <fill>
        <patternFill patternType="solid">
          <bgColor rgb="FFFFFF00"/>
        </patternFill>
      </fill>
    </dxf>
  </rfmt>
  <rfmt sheetId="1" sqref="T949" start="0" length="0">
    <dxf>
      <fill>
        <patternFill patternType="solid">
          <bgColor rgb="FFFFFF00"/>
        </patternFill>
      </fill>
    </dxf>
  </rfmt>
  <rfmt sheetId="1" sqref="A949:XFD949" start="0" length="0">
    <dxf>
      <fill>
        <patternFill patternType="solid">
          <bgColor rgb="FFFFFF00"/>
        </patternFill>
      </fill>
    </dxf>
  </rfmt>
  <rcc rId="3331" sId="1" numFmtId="4">
    <nc r="G949">
      <v>409059.2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D79CF2A0-0B28-42CF-A282-F527A04D6332}" name="Шелепова Анастасия Михайловна" id="-900957884" dateTime="2020-09-09T09:29:21"/>
  <userInfo guid="{D79CF2A0-0B28-42CF-A282-F527A04D6332}" name="Шелепова Анастасия Михайловна" id="-900929286" dateTime="2020-09-09T09:36:5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microsoft.com/office/2006/relationships/wsSortMap" Target="wsSortMap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Relationship Id="rId9" Type="http://schemas.microsoft.com/office/2006/relationships/wsSortMap" Target="wsSortMa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63"/>
  <sheetViews>
    <sheetView tabSelected="1" zoomScale="70" zoomScaleNormal="70" workbookViewId="0">
      <pane xSplit="2" ySplit="7" topLeftCell="C1371" activePane="bottomRight" state="frozen"/>
      <selection pane="topRight" activeCell="C1" sqref="C1"/>
      <selection pane="bottomLeft" activeCell="A8" sqref="A8"/>
      <selection pane="bottomRight" activeCell="A1954" sqref="A1954:XFD2060"/>
    </sheetView>
  </sheetViews>
  <sheetFormatPr defaultColWidth="9.140625" defaultRowHeight="15" x14ac:dyDescent="0.25"/>
  <cols>
    <col min="1" max="1" width="9.140625" style="2"/>
    <col min="2" max="2" width="32.42578125" style="2" customWidth="1"/>
    <col min="3" max="3" width="20.140625" style="2" customWidth="1"/>
    <col min="4" max="4" width="15.7109375" style="2" customWidth="1"/>
    <col min="5" max="5" width="15" style="2" customWidth="1"/>
    <col min="6" max="6" width="14.28515625" style="2" bestFit="1" customWidth="1"/>
    <col min="7" max="7" width="18.7109375" style="2" customWidth="1"/>
    <col min="8" max="8" width="18.28515625" style="2" bestFit="1" customWidth="1"/>
    <col min="9" max="9" width="19.140625" style="2" bestFit="1" customWidth="1"/>
    <col min="10" max="10" width="16.28515625" style="2" customWidth="1"/>
    <col min="11" max="11" width="15.5703125" style="2" customWidth="1"/>
    <col min="12" max="12" width="8.140625" style="2" bestFit="1" customWidth="1"/>
    <col min="13" max="13" width="14.42578125" style="2" bestFit="1" customWidth="1"/>
    <col min="14" max="14" width="8.140625" style="2" customWidth="1"/>
    <col min="15" max="15" width="18.140625" style="2" customWidth="1"/>
    <col min="16" max="16" width="18" style="2" customWidth="1"/>
    <col min="17" max="17" width="19.140625" style="2" customWidth="1"/>
    <col min="18" max="18" width="15.5703125" style="2" customWidth="1"/>
    <col min="19" max="19" width="15" style="2" customWidth="1"/>
    <col min="20" max="16384" width="9.140625" style="2"/>
  </cols>
  <sheetData>
    <row r="1" spans="1:19" x14ac:dyDescent="0.25">
      <c r="A1" s="1"/>
      <c r="C1" s="3"/>
      <c r="D1" s="3"/>
      <c r="E1" s="3"/>
      <c r="F1" s="4"/>
      <c r="G1" s="4"/>
      <c r="H1" s="4"/>
      <c r="I1" s="4"/>
      <c r="J1" s="4"/>
      <c r="K1" s="4"/>
      <c r="L1" s="5"/>
      <c r="M1" s="4"/>
      <c r="N1" s="4"/>
      <c r="O1" s="6"/>
      <c r="P1" s="6"/>
      <c r="Q1" s="6"/>
      <c r="R1" s="6"/>
      <c r="S1" s="7"/>
    </row>
    <row r="2" spans="1:19" ht="15.75" x14ac:dyDescent="0.25">
      <c r="A2" s="135" t="s">
        <v>0</v>
      </c>
      <c r="B2" s="135"/>
      <c r="C2" s="136"/>
      <c r="D2" s="135"/>
      <c r="E2" s="135"/>
      <c r="F2" s="135"/>
      <c r="G2" s="135"/>
      <c r="H2" s="135"/>
      <c r="I2" s="135"/>
      <c r="J2" s="135"/>
      <c r="K2" s="135"/>
      <c r="L2" s="137"/>
      <c r="M2" s="135"/>
      <c r="N2" s="137"/>
      <c r="O2" s="138"/>
      <c r="P2" s="138"/>
      <c r="Q2" s="138"/>
      <c r="R2" s="138"/>
      <c r="S2" s="138"/>
    </row>
    <row r="3" spans="1:19" x14ac:dyDescent="0.25">
      <c r="A3" s="139" t="s">
        <v>1177</v>
      </c>
      <c r="B3" s="141" t="s">
        <v>1</v>
      </c>
      <c r="C3" s="143" t="s">
        <v>2</v>
      </c>
      <c r="D3" s="145" t="s">
        <v>3</v>
      </c>
      <c r="E3" s="143" t="s">
        <v>4</v>
      </c>
      <c r="F3" s="146" t="s">
        <v>5</v>
      </c>
      <c r="G3" s="147"/>
      <c r="H3" s="147"/>
      <c r="I3" s="147"/>
      <c r="J3" s="147"/>
      <c r="K3" s="147"/>
      <c r="L3" s="148"/>
      <c r="M3" s="147"/>
      <c r="N3" s="148"/>
      <c r="O3" s="149"/>
      <c r="P3" s="149"/>
      <c r="Q3" s="149"/>
      <c r="R3" s="149"/>
      <c r="S3" s="150"/>
    </row>
    <row r="4" spans="1:19" x14ac:dyDescent="0.25">
      <c r="A4" s="139"/>
      <c r="B4" s="141"/>
      <c r="C4" s="143"/>
      <c r="D4" s="143"/>
      <c r="E4" s="143"/>
      <c r="F4" s="151" t="s">
        <v>6</v>
      </c>
      <c r="G4" s="152"/>
      <c r="H4" s="152"/>
      <c r="I4" s="152"/>
      <c r="J4" s="152"/>
      <c r="K4" s="153"/>
      <c r="L4" s="154" t="s">
        <v>7</v>
      </c>
      <c r="M4" s="155"/>
      <c r="N4" s="158" t="s">
        <v>8</v>
      </c>
      <c r="O4" s="159"/>
      <c r="P4" s="127" t="s">
        <v>9</v>
      </c>
      <c r="Q4" s="128" t="s">
        <v>10</v>
      </c>
      <c r="R4" s="128" t="s">
        <v>11</v>
      </c>
      <c r="S4" s="128" t="s">
        <v>12</v>
      </c>
    </row>
    <row r="5" spans="1:19" x14ac:dyDescent="0.25">
      <c r="A5" s="139"/>
      <c r="B5" s="141"/>
      <c r="C5" s="144"/>
      <c r="D5" s="144"/>
      <c r="E5" s="144"/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156"/>
      <c r="M5" s="157"/>
      <c r="N5" s="158"/>
      <c r="O5" s="159"/>
      <c r="P5" s="127"/>
      <c r="Q5" s="129"/>
      <c r="R5" s="129"/>
      <c r="S5" s="129"/>
    </row>
    <row r="6" spans="1:19" x14ac:dyDescent="0.25">
      <c r="A6" s="140"/>
      <c r="B6" s="142"/>
      <c r="C6" s="9" t="s">
        <v>19</v>
      </c>
      <c r="D6" s="9"/>
      <c r="E6" s="9" t="s">
        <v>19</v>
      </c>
      <c r="F6" s="114" t="s">
        <v>19</v>
      </c>
      <c r="G6" s="114" t="s">
        <v>19</v>
      </c>
      <c r="H6" s="114" t="s">
        <v>19</v>
      </c>
      <c r="I6" s="114" t="s">
        <v>19</v>
      </c>
      <c r="J6" s="114" t="s">
        <v>19</v>
      </c>
      <c r="K6" s="114" t="s">
        <v>19</v>
      </c>
      <c r="L6" s="10" t="s">
        <v>20</v>
      </c>
      <c r="M6" s="114" t="s">
        <v>19</v>
      </c>
      <c r="N6" s="114" t="s">
        <v>21</v>
      </c>
      <c r="O6" s="116" t="s">
        <v>19</v>
      </c>
      <c r="P6" s="116" t="s">
        <v>19</v>
      </c>
      <c r="Q6" s="116" t="s">
        <v>19</v>
      </c>
      <c r="R6" s="116" t="s">
        <v>19</v>
      </c>
      <c r="S6" s="116" t="s">
        <v>19</v>
      </c>
    </row>
    <row r="7" spans="1:1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</row>
    <row r="8" spans="1:19" ht="24" x14ac:dyDescent="0.25">
      <c r="A8" s="13">
        <f>A10+A797+A1553</f>
        <v>1928</v>
      </c>
      <c r="B8" s="14" t="s">
        <v>22</v>
      </c>
      <c r="C8" s="15">
        <f>ROUND(SUM(D8+E8+F8+G8+H8+I8+J8+K8+M8+O8+P8+Q8+S8+R8),2)</f>
        <v>16070472001.860001</v>
      </c>
      <c r="D8" s="13">
        <f t="shared" ref="D8:M8" si="0">D10+D797+D1553</f>
        <v>322263142.22000003</v>
      </c>
      <c r="E8" s="16">
        <f t="shared" si="0"/>
        <v>360643319.43000001</v>
      </c>
      <c r="F8" s="16">
        <f t="shared" si="0"/>
        <v>628696467.70000005</v>
      </c>
      <c r="G8" s="16">
        <f t="shared" si="0"/>
        <v>2943552828.9099998</v>
      </c>
      <c r="H8" s="16">
        <f t="shared" si="0"/>
        <v>1528283598.8199999</v>
      </c>
      <c r="I8" s="16">
        <f t="shared" si="0"/>
        <v>766969397.88999999</v>
      </c>
      <c r="J8" s="16">
        <f t="shared" si="0"/>
        <v>1030862979.48</v>
      </c>
      <c r="K8" s="16">
        <f t="shared" si="0"/>
        <v>29814678.27</v>
      </c>
      <c r="L8" s="17">
        <f t="shared" si="0"/>
        <v>300</v>
      </c>
      <c r="M8" s="16">
        <f t="shared" si="0"/>
        <v>829726651.24000001</v>
      </c>
      <c r="N8" s="119" t="s">
        <v>23</v>
      </c>
      <c r="O8" s="16">
        <f>O10+O797+O1553</f>
        <v>3108315225.4499998</v>
      </c>
      <c r="P8" s="16">
        <f>P10+P797+P1553</f>
        <v>604741463.70000005</v>
      </c>
      <c r="Q8" s="16">
        <f>Q10+Q797+Q1553</f>
        <v>1751371627.96</v>
      </c>
      <c r="R8" s="16">
        <f>R10+R797+R1553</f>
        <v>2162024217.8499999</v>
      </c>
      <c r="S8" s="16">
        <f>S10+S797+S1553</f>
        <v>3206402.9400000004</v>
      </c>
    </row>
    <row r="9" spans="1:19" ht="15.75" x14ac:dyDescent="0.25">
      <c r="A9" s="130" t="s">
        <v>24</v>
      </c>
      <c r="B9" s="131"/>
      <c r="C9" s="132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3"/>
    </row>
    <row r="10" spans="1:19" ht="25.5" x14ac:dyDescent="0.25">
      <c r="A10" s="18">
        <f>A794</f>
        <v>745</v>
      </c>
      <c r="B10" s="117" t="s">
        <v>25</v>
      </c>
      <c r="C10" s="15">
        <f>ROUND(SUM(D10+E10+F10+G10+H10+I10+J10+K10+M10+O10+P10+Q10+S10+R10),2)</f>
        <v>2479613012.1300001</v>
      </c>
      <c r="D10" s="16">
        <f t="shared" ref="D10:M10" si="1">ROUND(SUM(D22+D34+D65+D93+D111+D166+D198+D295+D312+D355+D358+D376+D398+D416+D594+D621+D687+D708+D775+D795),2)</f>
        <v>41397874.020000003</v>
      </c>
      <c r="E10" s="16">
        <f t="shared" si="1"/>
        <v>165705460.34</v>
      </c>
      <c r="F10" s="16">
        <f t="shared" si="1"/>
        <v>64143648.829999998</v>
      </c>
      <c r="G10" s="16">
        <f t="shared" si="1"/>
        <v>126297175.16</v>
      </c>
      <c r="H10" s="16">
        <f t="shared" si="1"/>
        <v>46700021.100000001</v>
      </c>
      <c r="I10" s="16">
        <f t="shared" si="1"/>
        <v>21991797.629999999</v>
      </c>
      <c r="J10" s="16">
        <f t="shared" si="1"/>
        <v>66102199.549999997</v>
      </c>
      <c r="K10" s="16">
        <f t="shared" si="1"/>
        <v>0</v>
      </c>
      <c r="L10" s="16">
        <f t="shared" si="1"/>
        <v>251</v>
      </c>
      <c r="M10" s="16">
        <f t="shared" si="1"/>
        <v>694725557.54999995</v>
      </c>
      <c r="N10" s="119" t="s">
        <v>23</v>
      </c>
      <c r="O10" s="16">
        <f>ROUND(SUM(O22+O34+O65+O93+O111+O166+O198+O295+O312+O355+O358+O376+O398+O416+O594+O621+O687+O708+O775+O795),2)</f>
        <v>578106108.69000006</v>
      </c>
      <c r="P10" s="16">
        <f>ROUND(SUM(P22+P34+P65+P93+P111+P166+P198+P295+P312+P355+P358+P376+P398+P416+P594+P621+P687+P708+P775+P795),2)</f>
        <v>30807089.84</v>
      </c>
      <c r="Q10" s="16">
        <f>ROUND(SUM(Q22+Q34+Q65+Q93+Q111+Q166+Q198+Q295+Q312+Q355+Q358+Q376+Q398+Q416+Q594+Q621+Q687+Q708+Q775+Q795),2)</f>
        <v>215981910.22999999</v>
      </c>
      <c r="R10" s="16">
        <f>ROUND(SUM(R22+R34+R65+R93+R111+R166+R198+R295+R312+R355+R358+R376+R398+R416+R594+R621+R687+R708+R775+R795),2)</f>
        <v>427418163.08999997</v>
      </c>
      <c r="S10" s="16">
        <f>ROUND(SUM(S22+S34+S65+S93+S111+S166+S198+S295+S312+S355+S358+S376+S398+S416+S594+S621+S687+S708+S775+S795),2)</f>
        <v>236006.1</v>
      </c>
    </row>
    <row r="11" spans="1:19" ht="15.75" hidden="1" x14ac:dyDescent="0.25">
      <c r="A11" s="130" t="s">
        <v>26</v>
      </c>
      <c r="B11" s="131"/>
      <c r="C11" s="134"/>
      <c r="D11" s="19"/>
      <c r="E11" s="115"/>
      <c r="F11" s="20"/>
      <c r="G11" s="21"/>
      <c r="H11" s="21"/>
      <c r="I11" s="21"/>
      <c r="J11" s="21"/>
      <c r="K11" s="21"/>
      <c r="L11" s="22"/>
      <c r="M11" s="21"/>
      <c r="N11" s="23"/>
      <c r="O11" s="21"/>
      <c r="P11" s="21"/>
      <c r="Q11" s="21"/>
      <c r="R11" s="21"/>
      <c r="S11" s="21"/>
    </row>
    <row r="12" spans="1:19" hidden="1" x14ac:dyDescent="0.25">
      <c r="A12" s="24">
        <v>1</v>
      </c>
      <c r="B12" s="25" t="s">
        <v>27</v>
      </c>
      <c r="C12" s="26">
        <f t="shared" ref="C12:C21" si="2">ROUND(SUM(D12+E12+F12+G12+H12+I12+J12+K12+M12+O12+P12+Q12+R12+S12),2)</f>
        <v>11362.45</v>
      </c>
      <c r="D12" s="27"/>
      <c r="E12" s="28">
        <v>11362.45</v>
      </c>
      <c r="F12" s="28"/>
      <c r="G12" s="28"/>
      <c r="H12" s="28"/>
      <c r="I12" s="28"/>
      <c r="J12" s="28"/>
      <c r="K12" s="28"/>
      <c r="L12" s="29"/>
      <c r="M12" s="28"/>
      <c r="N12" s="28"/>
      <c r="O12" s="30"/>
      <c r="P12" s="28"/>
      <c r="Q12" s="28"/>
      <c r="R12" s="28"/>
      <c r="S12" s="28"/>
    </row>
    <row r="13" spans="1:19" hidden="1" x14ac:dyDescent="0.25">
      <c r="A13" s="24">
        <v>2</v>
      </c>
      <c r="B13" s="31" t="s">
        <v>28</v>
      </c>
      <c r="C13" s="32">
        <f t="shared" si="2"/>
        <v>27242.82</v>
      </c>
      <c r="D13" s="33"/>
      <c r="E13" s="34">
        <v>27242.82</v>
      </c>
      <c r="F13" s="34"/>
      <c r="G13" s="34"/>
      <c r="H13" s="34"/>
      <c r="I13" s="34"/>
      <c r="J13" s="34"/>
      <c r="K13" s="34"/>
      <c r="L13" s="35"/>
      <c r="M13" s="34"/>
      <c r="N13" s="34"/>
      <c r="O13" s="36"/>
      <c r="P13" s="34"/>
      <c r="Q13" s="36"/>
      <c r="R13" s="34"/>
      <c r="S13" s="34"/>
    </row>
    <row r="14" spans="1:19" hidden="1" x14ac:dyDescent="0.25">
      <c r="A14" s="24">
        <v>3</v>
      </c>
      <c r="B14" s="37" t="s">
        <v>29</v>
      </c>
      <c r="C14" s="32">
        <f t="shared" si="2"/>
        <v>167906.24</v>
      </c>
      <c r="D14" s="33"/>
      <c r="E14" s="34">
        <v>167906.24</v>
      </c>
      <c r="F14" s="38"/>
      <c r="G14" s="34"/>
      <c r="H14" s="38"/>
      <c r="I14" s="38"/>
      <c r="J14" s="38"/>
      <c r="K14" s="34"/>
      <c r="L14" s="35"/>
      <c r="M14" s="34"/>
      <c r="N14" s="34"/>
      <c r="O14" s="36"/>
      <c r="P14" s="34"/>
      <c r="Q14" s="36"/>
      <c r="R14" s="34"/>
      <c r="S14" s="34"/>
    </row>
    <row r="15" spans="1:19" hidden="1" x14ac:dyDescent="0.25">
      <c r="A15" s="24">
        <v>4</v>
      </c>
      <c r="B15" s="37" t="s">
        <v>30</v>
      </c>
      <c r="C15" s="32">
        <f t="shared" si="2"/>
        <v>18462619.98</v>
      </c>
      <c r="D15" s="33">
        <v>400180</v>
      </c>
      <c r="E15" s="34">
        <v>144936.32000000001</v>
      </c>
      <c r="F15" s="39"/>
      <c r="G15" s="34"/>
      <c r="H15" s="39">
        <v>1502547.51</v>
      </c>
      <c r="I15" s="39">
        <v>615238.35</v>
      </c>
      <c r="J15" s="39">
        <v>925150.60000000009</v>
      </c>
      <c r="K15" s="34"/>
      <c r="L15" s="35"/>
      <c r="M15" s="34"/>
      <c r="N15" s="34"/>
      <c r="O15" s="36"/>
      <c r="P15" s="34"/>
      <c r="Q15" s="39"/>
      <c r="R15" s="34">
        <v>14874567.199999999</v>
      </c>
      <c r="S15" s="34"/>
    </row>
    <row r="16" spans="1:19" hidden="1" x14ac:dyDescent="0.25">
      <c r="A16" s="24">
        <v>5</v>
      </c>
      <c r="B16" s="31" t="s">
        <v>31</v>
      </c>
      <c r="C16" s="32">
        <f t="shared" si="2"/>
        <v>18463281.239999998</v>
      </c>
      <c r="D16" s="33">
        <v>400180</v>
      </c>
      <c r="E16" s="34">
        <v>145438.67000000001</v>
      </c>
      <c r="F16" s="34"/>
      <c r="G16" s="34"/>
      <c r="H16" s="39">
        <v>2000000</v>
      </c>
      <c r="I16" s="39">
        <v>800000</v>
      </c>
      <c r="J16" s="39">
        <v>1000000</v>
      </c>
      <c r="K16" s="34"/>
      <c r="L16" s="35"/>
      <c r="M16" s="34"/>
      <c r="N16" s="34"/>
      <c r="O16" s="36"/>
      <c r="P16" s="34"/>
      <c r="Q16" s="38"/>
      <c r="R16" s="34">
        <v>14117662.57</v>
      </c>
      <c r="S16" s="34"/>
    </row>
    <row r="17" spans="1:19" hidden="1" x14ac:dyDescent="0.25">
      <c r="A17" s="24">
        <v>6</v>
      </c>
      <c r="B17" s="37" t="s">
        <v>32</v>
      </c>
      <c r="C17" s="32">
        <f t="shared" si="2"/>
        <v>146038.45000000001</v>
      </c>
      <c r="D17" s="33"/>
      <c r="E17" s="34">
        <v>146038.45000000001</v>
      </c>
      <c r="F17" s="34"/>
      <c r="G17" s="34"/>
      <c r="H17" s="34"/>
      <c r="I17" s="34"/>
      <c r="J17" s="34"/>
      <c r="K17" s="34"/>
      <c r="L17" s="35"/>
      <c r="M17" s="36"/>
      <c r="N17" s="34"/>
      <c r="O17" s="36"/>
      <c r="P17" s="34"/>
      <c r="Q17" s="36"/>
      <c r="R17" s="34"/>
      <c r="S17" s="34"/>
    </row>
    <row r="18" spans="1:19" hidden="1" x14ac:dyDescent="0.25">
      <c r="A18" s="24">
        <v>7</v>
      </c>
      <c r="B18" s="37" t="s">
        <v>33</v>
      </c>
      <c r="C18" s="32">
        <f t="shared" si="2"/>
        <v>81776.990000000005</v>
      </c>
      <c r="D18" s="33"/>
      <c r="E18" s="34">
        <v>81776.990000000005</v>
      </c>
      <c r="F18" s="34"/>
      <c r="G18" s="34"/>
      <c r="H18" s="34"/>
      <c r="I18" s="34"/>
      <c r="J18" s="34"/>
      <c r="K18" s="34"/>
      <c r="L18" s="35"/>
      <c r="M18" s="34"/>
      <c r="N18" s="34"/>
      <c r="O18" s="36"/>
      <c r="P18" s="34"/>
      <c r="Q18" s="34"/>
      <c r="R18" s="34"/>
      <c r="S18" s="34"/>
    </row>
    <row r="19" spans="1:19" hidden="1" x14ac:dyDescent="0.25">
      <c r="A19" s="24">
        <v>8</v>
      </c>
      <c r="B19" s="37" t="s">
        <v>34</v>
      </c>
      <c r="C19" s="32">
        <f t="shared" si="2"/>
        <v>6150156.2800000003</v>
      </c>
      <c r="D19" s="33">
        <f>ROUND((F19+G19+H19+I19+J19+K19+M19+O19+P19+Q19+R19+S19)*0.0214,2)</f>
        <v>127517.55</v>
      </c>
      <c r="E19" s="34">
        <v>63874.54</v>
      </c>
      <c r="F19" s="34"/>
      <c r="G19" s="34"/>
      <c r="H19" s="34">
        <v>3404309.8</v>
      </c>
      <c r="I19" s="34">
        <v>916836.32</v>
      </c>
      <c r="J19" s="34">
        <v>1637618.07</v>
      </c>
      <c r="K19" s="34"/>
      <c r="L19" s="35"/>
      <c r="M19" s="34"/>
      <c r="N19" s="34"/>
      <c r="O19" s="36"/>
      <c r="P19" s="34"/>
      <c r="Q19" s="34"/>
      <c r="R19" s="34"/>
      <c r="S19" s="34"/>
    </row>
    <row r="20" spans="1:19" hidden="1" x14ac:dyDescent="0.25">
      <c r="A20" s="24">
        <v>9</v>
      </c>
      <c r="B20" s="37" t="s">
        <v>35</v>
      </c>
      <c r="C20" s="32">
        <f t="shared" si="2"/>
        <v>82107.490000000005</v>
      </c>
      <c r="D20" s="33"/>
      <c r="E20" s="34">
        <v>82107.490000000005</v>
      </c>
      <c r="F20" s="34"/>
      <c r="G20" s="34"/>
      <c r="H20" s="34"/>
      <c r="I20" s="34"/>
      <c r="J20" s="34"/>
      <c r="K20" s="34"/>
      <c r="L20" s="35"/>
      <c r="M20" s="34"/>
      <c r="N20" s="34"/>
      <c r="O20" s="36"/>
      <c r="P20" s="34"/>
      <c r="Q20" s="34"/>
      <c r="R20" s="34"/>
      <c r="S20" s="34"/>
    </row>
    <row r="21" spans="1:19" hidden="1" x14ac:dyDescent="0.25">
      <c r="A21" s="24">
        <v>10</v>
      </c>
      <c r="B21" s="37" t="s">
        <v>36</v>
      </c>
      <c r="C21" s="32">
        <f t="shared" si="2"/>
        <v>99316.04</v>
      </c>
      <c r="D21" s="33"/>
      <c r="E21" s="34">
        <v>99316.04</v>
      </c>
      <c r="F21" s="34"/>
      <c r="G21" s="34"/>
      <c r="H21" s="34"/>
      <c r="I21" s="34"/>
      <c r="J21" s="34"/>
      <c r="K21" s="34"/>
      <c r="L21" s="35"/>
      <c r="M21" s="34"/>
      <c r="N21" s="34"/>
      <c r="O21" s="36"/>
      <c r="P21" s="34"/>
      <c r="Q21" s="34"/>
      <c r="R21" s="34"/>
      <c r="S21" s="34"/>
    </row>
    <row r="22" spans="1:19" hidden="1" x14ac:dyDescent="0.25">
      <c r="A22" s="163" t="s">
        <v>37</v>
      </c>
      <c r="B22" s="164"/>
      <c r="C22" s="15">
        <f t="shared" ref="C22" si="3">ROUND(SUM(D22+E22+F22+G22+H22+I22+J22+K22+M22+O22+P22+Q22+R22+S22),2)</f>
        <v>43691807.979999997</v>
      </c>
      <c r="D22" s="119">
        <f>ROUND(SUM(D12:D21),2)</f>
        <v>927877.55</v>
      </c>
      <c r="E22" s="92">
        <f t="shared" ref="E22:S22" si="4">ROUND(SUM(E12:E21),2)</f>
        <v>970000.01</v>
      </c>
      <c r="F22" s="119">
        <f t="shared" si="4"/>
        <v>0</v>
      </c>
      <c r="G22" s="119">
        <f t="shared" si="4"/>
        <v>0</v>
      </c>
      <c r="H22" s="119">
        <f t="shared" si="4"/>
        <v>6906857.3099999996</v>
      </c>
      <c r="I22" s="119">
        <f t="shared" si="4"/>
        <v>2332074.67</v>
      </c>
      <c r="J22" s="119">
        <f t="shared" si="4"/>
        <v>3562768.67</v>
      </c>
      <c r="K22" s="119">
        <f t="shared" si="4"/>
        <v>0</v>
      </c>
      <c r="L22" s="119">
        <f t="shared" si="4"/>
        <v>0</v>
      </c>
      <c r="M22" s="119">
        <f t="shared" si="4"/>
        <v>0</v>
      </c>
      <c r="N22" s="119">
        <f t="shared" si="4"/>
        <v>0</v>
      </c>
      <c r="O22" s="40">
        <f t="shared" si="4"/>
        <v>0</v>
      </c>
      <c r="P22" s="40">
        <f t="shared" si="4"/>
        <v>0</v>
      </c>
      <c r="Q22" s="40">
        <f t="shared" si="4"/>
        <v>0</v>
      </c>
      <c r="R22" s="40">
        <f t="shared" si="4"/>
        <v>28992229.77</v>
      </c>
      <c r="S22" s="40">
        <f t="shared" si="4"/>
        <v>0</v>
      </c>
    </row>
    <row r="23" spans="1:19" ht="15.75" hidden="1" x14ac:dyDescent="0.25">
      <c r="A23" s="130" t="s">
        <v>38</v>
      </c>
      <c r="B23" s="131"/>
      <c r="C23" s="134"/>
      <c r="D23" s="19"/>
      <c r="E23" s="41"/>
      <c r="F23" s="41"/>
      <c r="G23" s="41"/>
      <c r="H23" s="41"/>
      <c r="I23" s="41"/>
      <c r="J23" s="41"/>
      <c r="K23" s="41"/>
      <c r="L23" s="12"/>
      <c r="M23" s="41"/>
      <c r="N23" s="42"/>
      <c r="O23" s="41"/>
      <c r="P23" s="41"/>
      <c r="Q23" s="41"/>
      <c r="R23" s="41"/>
      <c r="S23" s="43"/>
    </row>
    <row r="24" spans="1:19" hidden="1" x14ac:dyDescent="0.25">
      <c r="A24" s="24">
        <v>11</v>
      </c>
      <c r="B24" s="25" t="s">
        <v>39</v>
      </c>
      <c r="C24" s="26">
        <f t="shared" ref="C24:C33" si="5">ROUND(SUM(D24+E24+F24+G24+H24+I24+J24+K24+M24+O24+P24+Q24+R24+S24),2)</f>
        <v>40871.449999999997</v>
      </c>
      <c r="D24" s="27"/>
      <c r="E24" s="28">
        <v>40871.449999999997</v>
      </c>
      <c r="F24" s="28"/>
      <c r="G24" s="28"/>
      <c r="H24" s="28"/>
      <c r="I24" s="28"/>
      <c r="J24" s="28"/>
      <c r="K24" s="28"/>
      <c r="L24" s="29"/>
      <c r="M24" s="28"/>
      <c r="N24" s="28"/>
      <c r="O24" s="30"/>
      <c r="P24" s="28"/>
      <c r="Q24" s="28"/>
      <c r="R24" s="28"/>
      <c r="S24" s="28"/>
    </row>
    <row r="25" spans="1:19" hidden="1" x14ac:dyDescent="0.25">
      <c r="A25" s="24">
        <v>12</v>
      </c>
      <c r="B25" s="31" t="s">
        <v>40</v>
      </c>
      <c r="C25" s="26">
        <f t="shared" si="5"/>
        <v>99770.59</v>
      </c>
      <c r="D25" s="33"/>
      <c r="E25" s="34">
        <v>99770.59</v>
      </c>
      <c r="F25" s="34"/>
      <c r="G25" s="34"/>
      <c r="H25" s="34"/>
      <c r="I25" s="34"/>
      <c r="J25" s="34"/>
      <c r="K25" s="34"/>
      <c r="L25" s="35"/>
      <c r="M25" s="34"/>
      <c r="N25" s="34"/>
      <c r="O25" s="36"/>
      <c r="P25" s="34"/>
      <c r="Q25" s="36"/>
      <c r="R25" s="34"/>
      <c r="S25" s="34"/>
    </row>
    <row r="26" spans="1:19" ht="25.5" hidden="1" x14ac:dyDescent="0.25">
      <c r="A26" s="24">
        <v>13</v>
      </c>
      <c r="B26" s="31" t="s">
        <v>41</v>
      </c>
      <c r="C26" s="26">
        <f t="shared" si="5"/>
        <v>141161</v>
      </c>
      <c r="D26" s="33"/>
      <c r="E26" s="34">
        <v>141161</v>
      </c>
      <c r="F26" s="34"/>
      <c r="G26" s="34"/>
      <c r="H26" s="34"/>
      <c r="I26" s="34"/>
      <c r="J26" s="34"/>
      <c r="K26" s="34"/>
      <c r="L26" s="35"/>
      <c r="M26" s="34"/>
      <c r="N26" s="34"/>
      <c r="O26" s="36"/>
      <c r="P26" s="34"/>
      <c r="Q26" s="36"/>
      <c r="R26" s="34"/>
      <c r="S26" s="34"/>
    </row>
    <row r="27" spans="1:19" ht="25.5" hidden="1" x14ac:dyDescent="0.25">
      <c r="A27" s="24">
        <v>14</v>
      </c>
      <c r="B27" s="31" t="s">
        <v>42</v>
      </c>
      <c r="C27" s="26">
        <f t="shared" si="5"/>
        <v>23296.69</v>
      </c>
      <c r="D27" s="33"/>
      <c r="E27" s="34">
        <v>23296.69</v>
      </c>
      <c r="F27" s="34"/>
      <c r="G27" s="34"/>
      <c r="H27" s="34"/>
      <c r="I27" s="34"/>
      <c r="J27" s="34"/>
      <c r="K27" s="34"/>
      <c r="L27" s="35"/>
      <c r="M27" s="34"/>
      <c r="N27" s="34"/>
      <c r="O27" s="36"/>
      <c r="P27" s="34"/>
      <c r="Q27" s="36"/>
      <c r="R27" s="34"/>
      <c r="S27" s="34"/>
    </row>
    <row r="28" spans="1:19" ht="25.5" hidden="1" x14ac:dyDescent="0.25">
      <c r="A28" s="24">
        <v>15</v>
      </c>
      <c r="B28" s="31" t="s">
        <v>43</v>
      </c>
      <c r="C28" s="26">
        <f t="shared" si="5"/>
        <v>124920.18</v>
      </c>
      <c r="D28" s="33"/>
      <c r="E28" s="34">
        <v>124920.18</v>
      </c>
      <c r="F28" s="34"/>
      <c r="G28" s="34"/>
      <c r="H28" s="34"/>
      <c r="I28" s="34"/>
      <c r="J28" s="34"/>
      <c r="K28" s="34"/>
      <c r="L28" s="35"/>
      <c r="M28" s="34"/>
      <c r="N28" s="34"/>
      <c r="O28" s="36"/>
      <c r="P28" s="34"/>
      <c r="Q28" s="36"/>
      <c r="R28" s="34"/>
      <c r="S28" s="34"/>
    </row>
    <row r="29" spans="1:19" ht="25.5" hidden="1" x14ac:dyDescent="0.25">
      <c r="A29" s="24">
        <v>16</v>
      </c>
      <c r="B29" s="31" t="s">
        <v>44</v>
      </c>
      <c r="C29" s="26">
        <f t="shared" si="5"/>
        <v>249624</v>
      </c>
      <c r="D29" s="33"/>
      <c r="E29" s="34">
        <v>249624</v>
      </c>
      <c r="F29" s="34"/>
      <c r="G29" s="34"/>
      <c r="H29" s="34"/>
      <c r="I29" s="34"/>
      <c r="J29" s="34"/>
      <c r="K29" s="34"/>
      <c r="L29" s="35"/>
      <c r="M29" s="34"/>
      <c r="N29" s="34"/>
      <c r="O29" s="36"/>
      <c r="P29" s="34"/>
      <c r="Q29" s="36"/>
      <c r="R29" s="34"/>
      <c r="S29" s="34"/>
    </row>
    <row r="30" spans="1:19" ht="25.5" hidden="1" x14ac:dyDescent="0.25">
      <c r="A30" s="24">
        <v>17</v>
      </c>
      <c r="B30" s="31" t="s">
        <v>45</v>
      </c>
      <c r="C30" s="26">
        <f t="shared" si="5"/>
        <v>155422.31</v>
      </c>
      <c r="D30" s="33"/>
      <c r="E30" s="34">
        <v>155422.31</v>
      </c>
      <c r="F30" s="34"/>
      <c r="G30" s="34"/>
      <c r="H30" s="34"/>
      <c r="I30" s="34"/>
      <c r="J30" s="34"/>
      <c r="K30" s="34"/>
      <c r="L30" s="35"/>
      <c r="M30" s="34"/>
      <c r="N30" s="34"/>
      <c r="O30" s="36"/>
      <c r="P30" s="34"/>
      <c r="Q30" s="36"/>
      <c r="R30" s="34"/>
      <c r="S30" s="34"/>
    </row>
    <row r="31" spans="1:19" hidden="1" x14ac:dyDescent="0.25">
      <c r="A31" s="24">
        <v>18</v>
      </c>
      <c r="B31" s="31" t="s">
        <v>46</v>
      </c>
      <c r="C31" s="26">
        <f t="shared" si="5"/>
        <v>213209.83</v>
      </c>
      <c r="D31" s="33"/>
      <c r="E31" s="34">
        <v>213209.83</v>
      </c>
      <c r="F31" s="34"/>
      <c r="G31" s="34"/>
      <c r="H31" s="34"/>
      <c r="I31" s="34"/>
      <c r="J31" s="34"/>
      <c r="K31" s="34"/>
      <c r="L31" s="35"/>
      <c r="M31" s="34"/>
      <c r="N31" s="34"/>
      <c r="O31" s="36"/>
      <c r="P31" s="34"/>
      <c r="Q31" s="36"/>
      <c r="R31" s="34"/>
      <c r="S31" s="34"/>
    </row>
    <row r="32" spans="1:19" hidden="1" x14ac:dyDescent="0.25">
      <c r="A32" s="24">
        <v>19</v>
      </c>
      <c r="B32" s="37" t="s">
        <v>47</v>
      </c>
      <c r="C32" s="26">
        <f t="shared" si="5"/>
        <v>95143.72</v>
      </c>
      <c r="D32" s="33"/>
      <c r="E32" s="34">
        <v>95143.72</v>
      </c>
      <c r="F32" s="36"/>
      <c r="G32" s="34"/>
      <c r="H32" s="36"/>
      <c r="I32" s="36"/>
      <c r="J32" s="36"/>
      <c r="K32" s="34"/>
      <c r="L32" s="35"/>
      <c r="M32" s="34"/>
      <c r="N32" s="34"/>
      <c r="O32" s="36"/>
      <c r="P32" s="34"/>
      <c r="Q32" s="36"/>
      <c r="R32" s="34"/>
      <c r="S32" s="34"/>
    </row>
    <row r="33" spans="1:19" hidden="1" x14ac:dyDescent="0.25">
      <c r="A33" s="24">
        <v>20</v>
      </c>
      <c r="B33" s="37" t="s">
        <v>48</v>
      </c>
      <c r="C33" s="26">
        <f t="shared" si="5"/>
        <v>210068.32</v>
      </c>
      <c r="D33" s="33"/>
      <c r="E33" s="34">
        <v>210068.32</v>
      </c>
      <c r="F33" s="34"/>
      <c r="G33" s="34"/>
      <c r="H33" s="34"/>
      <c r="I33" s="34"/>
      <c r="J33" s="34"/>
      <c r="K33" s="34"/>
      <c r="L33" s="35"/>
      <c r="M33" s="34"/>
      <c r="N33" s="34"/>
      <c r="O33" s="36"/>
      <c r="P33" s="34"/>
      <c r="Q33" s="34"/>
      <c r="R33" s="34"/>
      <c r="S33" s="34"/>
    </row>
    <row r="34" spans="1:19" hidden="1" x14ac:dyDescent="0.25">
      <c r="A34" s="165" t="s">
        <v>49</v>
      </c>
      <c r="B34" s="166"/>
      <c r="C34" s="15">
        <f t="shared" ref="C34" si="6">ROUND(SUM(D34+E34+F34+G34+H34+I34+J34+K34+M34+O34+P34+Q34+R34+S34),2)</f>
        <v>1353488.09</v>
      </c>
      <c r="D34" s="119">
        <f t="shared" ref="D34:S34" si="7">ROUND(SUM(D24:D33),2)</f>
        <v>0</v>
      </c>
      <c r="E34" s="92">
        <f t="shared" si="7"/>
        <v>1353488.09</v>
      </c>
      <c r="F34" s="119">
        <f t="shared" si="7"/>
        <v>0</v>
      </c>
      <c r="G34" s="119">
        <f t="shared" si="7"/>
        <v>0</v>
      </c>
      <c r="H34" s="119">
        <f t="shared" si="7"/>
        <v>0</v>
      </c>
      <c r="I34" s="119">
        <f t="shared" si="7"/>
        <v>0</v>
      </c>
      <c r="J34" s="119">
        <f t="shared" si="7"/>
        <v>0</v>
      </c>
      <c r="K34" s="119">
        <f t="shared" si="7"/>
        <v>0</v>
      </c>
      <c r="L34" s="119">
        <f t="shared" si="7"/>
        <v>0</v>
      </c>
      <c r="M34" s="119">
        <f t="shared" si="7"/>
        <v>0</v>
      </c>
      <c r="N34" s="119">
        <f t="shared" si="7"/>
        <v>0</v>
      </c>
      <c r="O34" s="40">
        <f t="shared" si="7"/>
        <v>0</v>
      </c>
      <c r="P34" s="40">
        <f t="shared" si="7"/>
        <v>0</v>
      </c>
      <c r="Q34" s="40">
        <f t="shared" si="7"/>
        <v>0</v>
      </c>
      <c r="R34" s="40">
        <f t="shared" si="7"/>
        <v>0</v>
      </c>
      <c r="S34" s="40">
        <f t="shared" si="7"/>
        <v>0</v>
      </c>
    </row>
    <row r="35" spans="1:19" ht="15.75" hidden="1" x14ac:dyDescent="0.25">
      <c r="A35" s="130" t="s">
        <v>50</v>
      </c>
      <c r="B35" s="131"/>
      <c r="C35" s="134"/>
      <c r="D35" s="19"/>
      <c r="E35" s="41"/>
      <c r="F35" s="41"/>
      <c r="G35" s="41"/>
      <c r="H35" s="41"/>
      <c r="I35" s="41"/>
      <c r="J35" s="41"/>
      <c r="K35" s="41"/>
      <c r="L35" s="12"/>
      <c r="M35" s="41"/>
      <c r="N35" s="42"/>
      <c r="O35" s="41"/>
      <c r="P35" s="41"/>
      <c r="Q35" s="41"/>
      <c r="R35" s="41"/>
      <c r="S35" s="43"/>
    </row>
    <row r="36" spans="1:19" hidden="1" x14ac:dyDescent="0.25">
      <c r="A36" s="11">
        <v>21</v>
      </c>
      <c r="B36" s="25" t="s">
        <v>51</v>
      </c>
      <c r="C36" s="26">
        <f t="shared" ref="C36:C64" si="8">ROUND(SUM(D36+E36+F36+G36+H36+I36+J36+K36+M36+O36+P36+Q36+R36+S36),2)</f>
        <v>279889.65999999997</v>
      </c>
      <c r="D36" s="27"/>
      <c r="E36" s="28">
        <v>279889.65999999997</v>
      </c>
      <c r="F36" s="28"/>
      <c r="G36" s="28"/>
      <c r="H36" s="28"/>
      <c r="I36" s="28"/>
      <c r="J36" s="28"/>
      <c r="K36" s="28"/>
      <c r="L36" s="29"/>
      <c r="M36" s="28"/>
      <c r="N36" s="28"/>
      <c r="O36" s="30"/>
      <c r="P36" s="28"/>
      <c r="Q36" s="28"/>
      <c r="R36" s="28"/>
      <c r="S36" s="28"/>
    </row>
    <row r="37" spans="1:19" hidden="1" x14ac:dyDescent="0.25">
      <c r="A37" s="11">
        <v>22</v>
      </c>
      <c r="B37" s="31" t="s">
        <v>52</v>
      </c>
      <c r="C37" s="32">
        <f t="shared" si="8"/>
        <v>402441.32</v>
      </c>
      <c r="D37" s="33"/>
      <c r="E37" s="34">
        <v>402441.32</v>
      </c>
      <c r="F37" s="34"/>
      <c r="G37" s="34"/>
      <c r="H37" s="34"/>
      <c r="I37" s="34"/>
      <c r="J37" s="34"/>
      <c r="K37" s="34"/>
      <c r="L37" s="35"/>
      <c r="M37" s="34"/>
      <c r="N37" s="34"/>
      <c r="O37" s="36"/>
      <c r="P37" s="34"/>
      <c r="Q37" s="36"/>
      <c r="R37" s="34"/>
      <c r="S37" s="34"/>
    </row>
    <row r="38" spans="1:19" hidden="1" x14ac:dyDescent="0.25">
      <c r="A38" s="11">
        <v>23</v>
      </c>
      <c r="B38" s="31" t="s">
        <v>53</v>
      </c>
      <c r="C38" s="32">
        <f t="shared" si="8"/>
        <v>403068.89</v>
      </c>
      <c r="D38" s="33"/>
      <c r="E38" s="34">
        <v>403068.89</v>
      </c>
      <c r="F38" s="34"/>
      <c r="G38" s="34"/>
      <c r="H38" s="34"/>
      <c r="I38" s="34"/>
      <c r="J38" s="34"/>
      <c r="K38" s="34"/>
      <c r="L38" s="35"/>
      <c r="M38" s="34"/>
      <c r="N38" s="34"/>
      <c r="O38" s="36"/>
      <c r="P38" s="34"/>
      <c r="Q38" s="36"/>
      <c r="R38" s="34"/>
      <c r="S38" s="34"/>
    </row>
    <row r="39" spans="1:19" hidden="1" x14ac:dyDescent="0.25">
      <c r="A39" s="11">
        <v>24</v>
      </c>
      <c r="B39" s="31" t="s">
        <v>54</v>
      </c>
      <c r="C39" s="26">
        <f t="shared" si="8"/>
        <v>190448.91</v>
      </c>
      <c r="D39" s="33"/>
      <c r="E39" s="28">
        <v>190448.91</v>
      </c>
      <c r="F39" s="34"/>
      <c r="G39" s="34"/>
      <c r="H39" s="34"/>
      <c r="I39" s="34"/>
      <c r="J39" s="34"/>
      <c r="K39" s="34"/>
      <c r="L39" s="35"/>
      <c r="M39" s="34"/>
      <c r="N39" s="34"/>
      <c r="O39" s="36"/>
      <c r="P39" s="34"/>
      <c r="Q39" s="36"/>
      <c r="R39" s="34"/>
      <c r="S39" s="34"/>
    </row>
    <row r="40" spans="1:19" hidden="1" x14ac:dyDescent="0.25">
      <c r="A40" s="11">
        <v>25</v>
      </c>
      <c r="B40" s="31" t="s">
        <v>55</v>
      </c>
      <c r="C40" s="26">
        <f t="shared" si="8"/>
        <v>5584706.5999999996</v>
      </c>
      <c r="D40" s="33">
        <f>ROUND((F40+G40+H40+I40+J40+K40+M40+O40+P40+Q40+R40+S40)*0.0214,2)</f>
        <v>113695.49</v>
      </c>
      <c r="E40" s="28">
        <v>158137.67000000001</v>
      </c>
      <c r="F40" s="34"/>
      <c r="G40" s="34"/>
      <c r="H40" s="34"/>
      <c r="I40" s="34"/>
      <c r="J40" s="34"/>
      <c r="K40" s="34"/>
      <c r="L40" s="35"/>
      <c r="M40" s="34"/>
      <c r="N40" s="34"/>
      <c r="O40" s="36"/>
      <c r="P40" s="34"/>
      <c r="Q40" s="36"/>
      <c r="R40" s="34">
        <v>5312873.4359999998</v>
      </c>
      <c r="S40" s="34"/>
    </row>
    <row r="41" spans="1:19" hidden="1" x14ac:dyDescent="0.25">
      <c r="A41" s="11">
        <v>26</v>
      </c>
      <c r="B41" s="31" t="s">
        <v>56</v>
      </c>
      <c r="C41" s="26">
        <f t="shared" si="8"/>
        <v>10642721.619999999</v>
      </c>
      <c r="D41" s="33">
        <f>ROUND((F41+G41+H41+I41+J41+K41+M41+O41+P41+Q41+R41+S41)*0.0214,2)</f>
        <v>222982.42</v>
      </c>
      <c r="E41" s="28"/>
      <c r="F41" s="34"/>
      <c r="G41" s="34">
        <v>10419739.199999999</v>
      </c>
      <c r="H41" s="34"/>
      <c r="I41" s="34"/>
      <c r="J41" s="34"/>
      <c r="K41" s="34"/>
      <c r="L41" s="35"/>
      <c r="M41" s="34"/>
      <c r="N41" s="34"/>
      <c r="O41" s="36"/>
      <c r="P41" s="34"/>
      <c r="Q41" s="36"/>
      <c r="R41" s="34"/>
      <c r="S41" s="34"/>
    </row>
    <row r="42" spans="1:19" hidden="1" x14ac:dyDescent="0.25">
      <c r="A42" s="11">
        <v>27</v>
      </c>
      <c r="B42" s="31" t="s">
        <v>57</v>
      </c>
      <c r="C42" s="26">
        <f t="shared" si="8"/>
        <v>16506335.4</v>
      </c>
      <c r="D42" s="33">
        <f>ROUND((F42+G42+H42+I42+J42+K42+M42+O42+P42+Q42+R42+S42)*0.0214,2)</f>
        <v>345834.71</v>
      </c>
      <c r="E42" s="28"/>
      <c r="F42" s="34"/>
      <c r="G42" s="34">
        <v>6872543.5499999998</v>
      </c>
      <c r="H42" s="34"/>
      <c r="I42" s="34"/>
      <c r="J42" s="34"/>
      <c r="K42" s="34"/>
      <c r="L42" s="35"/>
      <c r="M42" s="34"/>
      <c r="N42" s="34" t="s">
        <v>64</v>
      </c>
      <c r="O42" s="36">
        <v>9287957.1400000006</v>
      </c>
      <c r="P42" s="34"/>
      <c r="Q42" s="36"/>
      <c r="R42" s="34"/>
      <c r="S42" s="34"/>
    </row>
    <row r="43" spans="1:19" hidden="1" x14ac:dyDescent="0.25">
      <c r="A43" s="11">
        <v>28</v>
      </c>
      <c r="B43" s="37" t="s">
        <v>58</v>
      </c>
      <c r="C43" s="32">
        <f t="shared" si="8"/>
        <v>329850.90000000002</v>
      </c>
      <c r="D43" s="33"/>
      <c r="E43" s="34">
        <v>329850.90000000002</v>
      </c>
      <c r="F43" s="36"/>
      <c r="G43" s="34"/>
      <c r="H43" s="36"/>
      <c r="I43" s="36"/>
      <c r="J43" s="36"/>
      <c r="K43" s="34"/>
      <c r="L43" s="35"/>
      <c r="M43" s="34"/>
      <c r="N43" s="34"/>
      <c r="O43" s="36"/>
      <c r="P43" s="34"/>
      <c r="Q43" s="36"/>
      <c r="R43" s="34"/>
      <c r="S43" s="34"/>
    </row>
    <row r="44" spans="1:19" hidden="1" x14ac:dyDescent="0.25">
      <c r="A44" s="11">
        <v>29</v>
      </c>
      <c r="B44" s="37" t="s">
        <v>59</v>
      </c>
      <c r="C44" s="32">
        <f t="shared" si="8"/>
        <v>352937.15</v>
      </c>
      <c r="D44" s="33"/>
      <c r="E44" s="34">
        <v>352937.15</v>
      </c>
      <c r="F44" s="34"/>
      <c r="G44" s="34"/>
      <c r="H44" s="34"/>
      <c r="I44" s="34"/>
      <c r="J44" s="34"/>
      <c r="K44" s="34"/>
      <c r="L44" s="35"/>
      <c r="M44" s="34"/>
      <c r="N44" s="34"/>
      <c r="O44" s="36"/>
      <c r="P44" s="34"/>
      <c r="Q44" s="34"/>
      <c r="R44" s="34"/>
      <c r="S44" s="34"/>
    </row>
    <row r="45" spans="1:19" hidden="1" x14ac:dyDescent="0.25">
      <c r="A45" s="11">
        <v>30</v>
      </c>
      <c r="B45" s="37" t="s">
        <v>60</v>
      </c>
      <c r="C45" s="32">
        <f t="shared" si="8"/>
        <v>189593.7</v>
      </c>
      <c r="D45" s="33"/>
      <c r="E45" s="34">
        <v>189593.7</v>
      </c>
      <c r="F45" s="34"/>
      <c r="G45" s="34"/>
      <c r="H45" s="34"/>
      <c r="I45" s="34"/>
      <c r="J45" s="34"/>
      <c r="K45" s="34"/>
      <c r="L45" s="35"/>
      <c r="M45" s="36"/>
      <c r="N45" s="34"/>
      <c r="O45" s="36"/>
      <c r="P45" s="34"/>
      <c r="Q45" s="36"/>
      <c r="R45" s="34"/>
      <c r="S45" s="34"/>
    </row>
    <row r="46" spans="1:19" hidden="1" x14ac:dyDescent="0.25">
      <c r="A46" s="11">
        <v>31</v>
      </c>
      <c r="B46" s="37" t="s">
        <v>61</v>
      </c>
      <c r="C46" s="32">
        <f t="shared" si="8"/>
        <v>447339.47</v>
      </c>
      <c r="D46" s="33"/>
      <c r="E46" s="34">
        <v>447339.47</v>
      </c>
      <c r="F46" s="34"/>
      <c r="G46" s="34"/>
      <c r="H46" s="34"/>
      <c r="I46" s="34"/>
      <c r="J46" s="34"/>
      <c r="K46" s="34"/>
      <c r="L46" s="35"/>
      <c r="M46" s="34"/>
      <c r="N46" s="34"/>
      <c r="O46" s="36"/>
      <c r="P46" s="34"/>
      <c r="Q46" s="34"/>
      <c r="R46" s="34"/>
      <c r="S46" s="34"/>
    </row>
    <row r="47" spans="1:19" hidden="1" x14ac:dyDescent="0.25">
      <c r="A47" s="11">
        <v>32</v>
      </c>
      <c r="B47" s="37" t="s">
        <v>62</v>
      </c>
      <c r="C47" s="32">
        <f t="shared" si="8"/>
        <v>501806.22</v>
      </c>
      <c r="D47" s="33"/>
      <c r="E47" s="34">
        <v>501806.22</v>
      </c>
      <c r="F47" s="34"/>
      <c r="G47" s="34"/>
      <c r="H47" s="34"/>
      <c r="I47" s="34"/>
      <c r="J47" s="34"/>
      <c r="K47" s="34"/>
      <c r="L47" s="35"/>
      <c r="M47" s="34"/>
      <c r="N47" s="34"/>
      <c r="O47" s="36"/>
      <c r="P47" s="34"/>
      <c r="Q47" s="34"/>
      <c r="R47" s="34"/>
      <c r="S47" s="34"/>
    </row>
    <row r="48" spans="1:19" hidden="1" x14ac:dyDescent="0.25">
      <c r="A48" s="11">
        <v>33</v>
      </c>
      <c r="B48" s="37" t="s">
        <v>63</v>
      </c>
      <c r="C48" s="32">
        <f t="shared" si="8"/>
        <v>20738693.190000001</v>
      </c>
      <c r="D48" s="33">
        <f>ROUND((F48+G48+H48+I48+J48+K48+M48+O48+P48+Q48+R48+S48)*0.0214,2)</f>
        <v>428408.48</v>
      </c>
      <c r="E48" s="34">
        <v>291196.93</v>
      </c>
      <c r="F48" s="34"/>
      <c r="G48" s="34"/>
      <c r="H48" s="34"/>
      <c r="I48" s="34"/>
      <c r="J48" s="34"/>
      <c r="K48" s="34"/>
      <c r="L48" s="35"/>
      <c r="M48" s="34"/>
      <c r="N48" s="34" t="s">
        <v>64</v>
      </c>
      <c r="O48" s="36">
        <v>8455818.4800000004</v>
      </c>
      <c r="P48" s="34"/>
      <c r="Q48" s="34"/>
      <c r="R48" s="34">
        <v>11563269.300000001</v>
      </c>
      <c r="S48" s="34"/>
    </row>
    <row r="49" spans="1:19" hidden="1" x14ac:dyDescent="0.25">
      <c r="A49" s="11">
        <v>34</v>
      </c>
      <c r="B49" s="37" t="s">
        <v>65</v>
      </c>
      <c r="C49" s="32">
        <f t="shared" si="8"/>
        <v>402908.84</v>
      </c>
      <c r="D49" s="33"/>
      <c r="E49" s="34">
        <v>402908.84</v>
      </c>
      <c r="F49" s="34"/>
      <c r="G49" s="34"/>
      <c r="H49" s="34"/>
      <c r="I49" s="34"/>
      <c r="J49" s="34"/>
      <c r="K49" s="34"/>
      <c r="L49" s="35"/>
      <c r="M49" s="34"/>
      <c r="N49" s="34"/>
      <c r="O49" s="36"/>
      <c r="P49" s="34"/>
      <c r="Q49" s="34"/>
      <c r="R49" s="34"/>
      <c r="S49" s="34"/>
    </row>
    <row r="50" spans="1:19" hidden="1" x14ac:dyDescent="0.25">
      <c r="A50" s="11">
        <v>35</v>
      </c>
      <c r="B50" s="37" t="s">
        <v>66</v>
      </c>
      <c r="C50" s="32">
        <f t="shared" si="8"/>
        <v>313644.34000000003</v>
      </c>
      <c r="D50" s="33"/>
      <c r="E50" s="34">
        <v>313644.34000000003</v>
      </c>
      <c r="F50" s="34"/>
      <c r="G50" s="34"/>
      <c r="H50" s="34"/>
      <c r="I50" s="34"/>
      <c r="J50" s="34"/>
      <c r="K50" s="34"/>
      <c r="L50" s="35"/>
      <c r="M50" s="34"/>
      <c r="N50" s="34"/>
      <c r="O50" s="36"/>
      <c r="P50" s="34"/>
      <c r="Q50" s="34"/>
      <c r="R50" s="34"/>
      <c r="S50" s="34"/>
    </row>
    <row r="51" spans="1:19" hidden="1" x14ac:dyDescent="0.25">
      <c r="A51" s="11">
        <v>36</v>
      </c>
      <c r="B51" s="37" t="s">
        <v>68</v>
      </c>
      <c r="C51" s="32">
        <f t="shared" si="8"/>
        <v>1967077.08</v>
      </c>
      <c r="D51" s="33">
        <f>ROUND((F51+G51+H51+I51+J51+K51+M51+O51+P51+Q51+R51+S51)*0.0214,2)</f>
        <v>41213.480000000003</v>
      </c>
      <c r="E51" s="34"/>
      <c r="F51" s="36"/>
      <c r="G51" s="38"/>
      <c r="H51" s="34">
        <v>931467.6</v>
      </c>
      <c r="I51" s="34">
        <v>368861.8</v>
      </c>
      <c r="J51" s="34">
        <v>625534.19999999995</v>
      </c>
      <c r="K51" s="34"/>
      <c r="L51" s="35"/>
      <c r="M51" s="34"/>
      <c r="N51" s="44"/>
      <c r="O51" s="34"/>
      <c r="P51" s="34"/>
      <c r="Q51" s="34"/>
      <c r="R51" s="34"/>
      <c r="S51" s="34"/>
    </row>
    <row r="52" spans="1:19" hidden="1" x14ac:dyDescent="0.25">
      <c r="A52" s="11">
        <v>37</v>
      </c>
      <c r="B52" s="37" t="s">
        <v>69</v>
      </c>
      <c r="C52" s="32">
        <f t="shared" si="8"/>
        <v>6239955</v>
      </c>
      <c r="D52" s="33">
        <f>ROUND((F52+G52+H52+I52+J52+K52+M52+O52+P52+Q52+R52+S52)*0.0214,2)</f>
        <v>128361.32</v>
      </c>
      <c r="E52" s="34">
        <v>113401.02</v>
      </c>
      <c r="F52" s="36"/>
      <c r="G52" s="34"/>
      <c r="H52" s="34"/>
      <c r="I52" s="34"/>
      <c r="J52" s="34"/>
      <c r="K52" s="34"/>
      <c r="L52" s="35"/>
      <c r="M52" s="34"/>
      <c r="N52" s="44" t="s">
        <v>64</v>
      </c>
      <c r="O52" s="36">
        <v>5998192.6600000001</v>
      </c>
      <c r="P52" s="34"/>
      <c r="Q52" s="36"/>
      <c r="R52" s="34"/>
      <c r="S52" s="34"/>
    </row>
    <row r="53" spans="1:19" hidden="1" x14ac:dyDescent="0.25">
      <c r="A53" s="11">
        <v>38</v>
      </c>
      <c r="B53" s="37" t="s">
        <v>70</v>
      </c>
      <c r="C53" s="32">
        <f t="shared" si="8"/>
        <v>2223877.0299999998</v>
      </c>
      <c r="D53" s="33">
        <f>ROUND((F53+G53+H53+I53+J53+K53+M53+O53+P53+Q53+R53+S53)*0.0214,2)</f>
        <v>45403.53</v>
      </c>
      <c r="E53" s="34">
        <v>56813.31</v>
      </c>
      <c r="F53" s="36"/>
      <c r="G53" s="36"/>
      <c r="H53" s="36"/>
      <c r="I53" s="36"/>
      <c r="J53" s="36"/>
      <c r="K53" s="34"/>
      <c r="L53" s="35"/>
      <c r="M53" s="34"/>
      <c r="N53" s="34"/>
      <c r="O53" s="34"/>
      <c r="P53" s="34">
        <v>2121660.19</v>
      </c>
      <c r="Q53" s="36"/>
      <c r="R53" s="34"/>
      <c r="S53" s="34"/>
    </row>
    <row r="54" spans="1:19" hidden="1" x14ac:dyDescent="0.25">
      <c r="A54" s="11">
        <v>39</v>
      </c>
      <c r="B54" s="37" t="s">
        <v>71</v>
      </c>
      <c r="C54" s="32">
        <f t="shared" si="8"/>
        <v>320153.82</v>
      </c>
      <c r="D54" s="33"/>
      <c r="E54" s="34">
        <v>320153.82</v>
      </c>
      <c r="F54" s="36"/>
      <c r="G54" s="36"/>
      <c r="H54" s="36"/>
      <c r="I54" s="36"/>
      <c r="J54" s="36"/>
      <c r="K54" s="34"/>
      <c r="L54" s="35"/>
      <c r="M54" s="34"/>
      <c r="N54" s="34"/>
      <c r="O54" s="34"/>
      <c r="P54" s="34"/>
      <c r="Q54" s="34"/>
      <c r="R54" s="34"/>
      <c r="S54" s="34"/>
    </row>
    <row r="55" spans="1:19" hidden="1" x14ac:dyDescent="0.25">
      <c r="A55" s="11">
        <v>40</v>
      </c>
      <c r="B55" s="37" t="s">
        <v>72</v>
      </c>
      <c r="C55" s="32">
        <f t="shared" si="8"/>
        <v>233518.3</v>
      </c>
      <c r="D55" s="33"/>
      <c r="E55" s="34">
        <v>233518.3</v>
      </c>
      <c r="F55" s="36"/>
      <c r="G55" s="36"/>
      <c r="H55" s="36"/>
      <c r="I55" s="36"/>
      <c r="J55" s="36"/>
      <c r="K55" s="34"/>
      <c r="L55" s="35"/>
      <c r="M55" s="34"/>
      <c r="N55" s="34"/>
      <c r="O55" s="36"/>
      <c r="P55" s="34"/>
      <c r="Q55" s="34"/>
      <c r="R55" s="34"/>
      <c r="S55" s="34"/>
    </row>
    <row r="56" spans="1:19" hidden="1" x14ac:dyDescent="0.25">
      <c r="A56" s="11">
        <v>41</v>
      </c>
      <c r="B56" s="37" t="s">
        <v>73</v>
      </c>
      <c r="C56" s="32">
        <f t="shared" si="8"/>
        <v>476642.77</v>
      </c>
      <c r="D56" s="33"/>
      <c r="E56" s="34">
        <v>476642.77</v>
      </c>
      <c r="F56" s="34"/>
      <c r="G56" s="36"/>
      <c r="H56" s="34"/>
      <c r="I56" s="34"/>
      <c r="J56" s="34"/>
      <c r="K56" s="34"/>
      <c r="L56" s="35"/>
      <c r="M56" s="34"/>
      <c r="N56" s="34"/>
      <c r="O56" s="34"/>
      <c r="P56" s="34"/>
      <c r="Q56" s="36"/>
      <c r="R56" s="34"/>
      <c r="S56" s="34"/>
    </row>
    <row r="57" spans="1:19" hidden="1" x14ac:dyDescent="0.25">
      <c r="A57" s="11">
        <v>42</v>
      </c>
      <c r="B57" s="37" t="s">
        <v>74</v>
      </c>
      <c r="C57" s="32">
        <f t="shared" si="8"/>
        <v>353914.96</v>
      </c>
      <c r="D57" s="33"/>
      <c r="E57" s="34">
        <v>353914.96</v>
      </c>
      <c r="F57" s="34"/>
      <c r="G57" s="36"/>
      <c r="H57" s="34"/>
      <c r="I57" s="34"/>
      <c r="J57" s="34"/>
      <c r="K57" s="34"/>
      <c r="L57" s="35"/>
      <c r="M57" s="34"/>
      <c r="N57" s="34"/>
      <c r="O57" s="34"/>
      <c r="P57" s="34"/>
      <c r="Q57" s="34"/>
      <c r="R57" s="34"/>
      <c r="S57" s="34"/>
    </row>
    <row r="58" spans="1:19" hidden="1" x14ac:dyDescent="0.25">
      <c r="A58" s="11">
        <v>43</v>
      </c>
      <c r="B58" s="37" t="s">
        <v>75</v>
      </c>
      <c r="C58" s="32">
        <f t="shared" si="8"/>
        <v>491091.54</v>
      </c>
      <c r="D58" s="33"/>
      <c r="E58" s="34">
        <v>491091.54</v>
      </c>
      <c r="F58" s="36"/>
      <c r="G58" s="36"/>
      <c r="H58" s="36"/>
      <c r="I58" s="36"/>
      <c r="J58" s="36"/>
      <c r="K58" s="34"/>
      <c r="L58" s="35"/>
      <c r="M58" s="34"/>
      <c r="N58" s="34"/>
      <c r="O58" s="36"/>
      <c r="P58" s="36"/>
      <c r="Q58" s="34"/>
      <c r="R58" s="34"/>
      <c r="S58" s="34"/>
    </row>
    <row r="59" spans="1:19" hidden="1" x14ac:dyDescent="0.25">
      <c r="A59" s="11">
        <v>44</v>
      </c>
      <c r="B59" s="37" t="s">
        <v>76</v>
      </c>
      <c r="C59" s="32">
        <f t="shared" si="8"/>
        <v>89226.31</v>
      </c>
      <c r="D59" s="33"/>
      <c r="E59" s="34">
        <v>89226.31</v>
      </c>
      <c r="F59" s="36"/>
      <c r="G59" s="34"/>
      <c r="H59" s="36"/>
      <c r="I59" s="36"/>
      <c r="J59" s="36"/>
      <c r="K59" s="34"/>
      <c r="L59" s="35"/>
      <c r="M59" s="34"/>
      <c r="N59" s="34"/>
      <c r="O59" s="34"/>
      <c r="P59" s="34"/>
      <c r="Q59" s="34"/>
      <c r="R59" s="34"/>
      <c r="S59" s="34"/>
    </row>
    <row r="60" spans="1:19" hidden="1" x14ac:dyDescent="0.25">
      <c r="A60" s="11">
        <v>45</v>
      </c>
      <c r="B60" s="37" t="s">
        <v>77</v>
      </c>
      <c r="C60" s="32">
        <f t="shared" si="8"/>
        <v>305752.62</v>
      </c>
      <c r="D60" s="33"/>
      <c r="E60" s="34">
        <v>305752.62</v>
      </c>
      <c r="F60" s="34"/>
      <c r="G60" s="39"/>
      <c r="H60" s="39"/>
      <c r="I60" s="39"/>
      <c r="J60" s="39"/>
      <c r="K60" s="34"/>
      <c r="L60" s="35"/>
      <c r="M60" s="34"/>
      <c r="N60" s="34"/>
      <c r="O60" s="39"/>
      <c r="P60" s="39"/>
      <c r="Q60" s="36"/>
      <c r="R60" s="34"/>
      <c r="S60" s="34"/>
    </row>
    <row r="61" spans="1:19" hidden="1" x14ac:dyDescent="0.25">
      <c r="A61" s="11">
        <v>46</v>
      </c>
      <c r="B61" s="37" t="s">
        <v>1169</v>
      </c>
      <c r="C61" s="32">
        <f t="shared" si="8"/>
        <v>216586.23999999999</v>
      </c>
      <c r="D61" s="33">
        <f>ROUND((F61+G61+H61+I61+J61+K61+M61+O61+P61+Q61+R61+S61)*0.0214,2)</f>
        <v>4537.84</v>
      </c>
      <c r="E61" s="34"/>
      <c r="F61" s="34"/>
      <c r="G61" s="39"/>
      <c r="H61" s="34"/>
      <c r="I61" s="34"/>
      <c r="J61" s="34"/>
      <c r="K61" s="34"/>
      <c r="L61" s="35"/>
      <c r="M61" s="34"/>
      <c r="N61" s="34" t="s">
        <v>124</v>
      </c>
      <c r="O61" s="39">
        <v>212048.4</v>
      </c>
      <c r="P61" s="34"/>
      <c r="Q61" s="36"/>
      <c r="R61" s="34"/>
      <c r="S61" s="34"/>
    </row>
    <row r="62" spans="1:19" hidden="1" x14ac:dyDescent="0.25">
      <c r="A62" s="11">
        <v>47</v>
      </c>
      <c r="B62" s="37" t="s">
        <v>1170</v>
      </c>
      <c r="C62" s="32">
        <f t="shared" si="8"/>
        <v>323453.27</v>
      </c>
      <c r="D62" s="33">
        <f>ROUND((F62+G62+H62+I62+J62+K62+M62+O62+P62+Q62+R62+S62)*0.0214,2)</f>
        <v>6776.87</v>
      </c>
      <c r="E62" s="34"/>
      <c r="F62" s="34"/>
      <c r="G62" s="39"/>
      <c r="H62" s="34"/>
      <c r="I62" s="34"/>
      <c r="J62" s="34"/>
      <c r="K62" s="34"/>
      <c r="L62" s="35"/>
      <c r="M62" s="34"/>
      <c r="N62" s="34" t="s">
        <v>124</v>
      </c>
      <c r="O62" s="39">
        <v>316676.40000000002</v>
      </c>
      <c r="P62" s="34"/>
      <c r="Q62" s="36"/>
      <c r="R62" s="34"/>
      <c r="S62" s="34"/>
    </row>
    <row r="63" spans="1:19" hidden="1" x14ac:dyDescent="0.25">
      <c r="A63" s="11">
        <v>48</v>
      </c>
      <c r="B63" s="37" t="s">
        <v>1171</v>
      </c>
      <c r="C63" s="32">
        <f t="shared" si="8"/>
        <v>216586.23999999999</v>
      </c>
      <c r="D63" s="33">
        <f>ROUND((F63+G63+H63+I63+J63+K63+M63+O63+P63+Q63+R63+S63)*0.0214,2)</f>
        <v>4537.84</v>
      </c>
      <c r="E63" s="34"/>
      <c r="F63" s="34"/>
      <c r="G63" s="39"/>
      <c r="H63" s="34"/>
      <c r="I63" s="34"/>
      <c r="J63" s="34"/>
      <c r="K63" s="34"/>
      <c r="L63" s="35"/>
      <c r="M63" s="34"/>
      <c r="N63" s="34" t="s">
        <v>124</v>
      </c>
      <c r="O63" s="39">
        <v>212048.4</v>
      </c>
      <c r="P63" s="34"/>
      <c r="Q63" s="36"/>
      <c r="R63" s="34"/>
      <c r="S63" s="34"/>
    </row>
    <row r="64" spans="1:19" hidden="1" x14ac:dyDescent="0.25">
      <c r="A64" s="11">
        <v>49</v>
      </c>
      <c r="B64" s="37" t="s">
        <v>79</v>
      </c>
      <c r="C64" s="32">
        <f t="shared" si="8"/>
        <v>6945395.7000000002</v>
      </c>
      <c r="D64" s="33">
        <f>ROUND((F64+G64+H64+I64+J64+K64+M64+O64+P64+Q64+R64+S64)*0.0214,2)</f>
        <v>143378.45000000001</v>
      </c>
      <c r="E64" s="34">
        <v>102089.45</v>
      </c>
      <c r="F64" s="36"/>
      <c r="G64" s="36"/>
      <c r="H64" s="34"/>
      <c r="I64" s="34"/>
      <c r="J64" s="34"/>
      <c r="K64" s="34"/>
      <c r="L64" s="35"/>
      <c r="M64" s="34"/>
      <c r="N64" s="34"/>
      <c r="O64" s="36"/>
      <c r="P64" s="34"/>
      <c r="Q64" s="36"/>
      <c r="R64" s="34">
        <v>6699927.7999999998</v>
      </c>
      <c r="S64" s="34"/>
    </row>
    <row r="65" spans="1:19" hidden="1" x14ac:dyDescent="0.25">
      <c r="A65" s="160" t="s">
        <v>80</v>
      </c>
      <c r="B65" s="160"/>
      <c r="C65" s="15">
        <f>ROUND(SUM(E65+F65+G65+H65+I65+J65+K65+M65+O65+P65+Q65+S65+D65+R65),2)</f>
        <v>77689617.090000004</v>
      </c>
      <c r="D65" s="119">
        <f t="shared" ref="D65:M65" si="9">ROUND(SUM(D36:D64),2)</f>
        <v>1485130.43</v>
      </c>
      <c r="E65" s="119">
        <f t="shared" si="9"/>
        <v>6805868.0999999996</v>
      </c>
      <c r="F65" s="119">
        <f t="shared" si="9"/>
        <v>0</v>
      </c>
      <c r="G65" s="119">
        <f t="shared" si="9"/>
        <v>17292282.75</v>
      </c>
      <c r="H65" s="119">
        <f t="shared" si="9"/>
        <v>931467.6</v>
      </c>
      <c r="I65" s="119">
        <f t="shared" si="9"/>
        <v>368861.8</v>
      </c>
      <c r="J65" s="119">
        <f t="shared" si="9"/>
        <v>625534.19999999995</v>
      </c>
      <c r="K65" s="119">
        <f t="shared" si="9"/>
        <v>0</v>
      </c>
      <c r="L65" s="119">
        <f t="shared" si="9"/>
        <v>0</v>
      </c>
      <c r="M65" s="119">
        <f t="shared" si="9"/>
        <v>0</v>
      </c>
      <c r="N65" s="119" t="s">
        <v>23</v>
      </c>
      <c r="O65" s="119">
        <f>ROUND(SUM(O36:O64),2)</f>
        <v>24482741.48</v>
      </c>
      <c r="P65" s="119">
        <f>ROUND(SUM(P36:P64),2)</f>
        <v>2121660.19</v>
      </c>
      <c r="Q65" s="119">
        <f>ROUND(SUM(Q36:Q64),2)</f>
        <v>0</v>
      </c>
      <c r="R65" s="119">
        <f>ROUND(SUM(R36:R64),2)</f>
        <v>23576070.539999999</v>
      </c>
      <c r="S65" s="119">
        <f>ROUND(SUM(S36:S64),2)</f>
        <v>0</v>
      </c>
    </row>
    <row r="66" spans="1:19" ht="15.75" hidden="1" x14ac:dyDescent="0.25">
      <c r="A66" s="130" t="s">
        <v>81</v>
      </c>
      <c r="B66" s="131"/>
      <c r="C66" s="134"/>
      <c r="D66" s="19"/>
      <c r="E66" s="41"/>
      <c r="F66" s="41"/>
      <c r="G66" s="41"/>
      <c r="H66" s="41"/>
      <c r="I66" s="41"/>
      <c r="J66" s="41"/>
      <c r="K66" s="41"/>
      <c r="L66" s="12"/>
      <c r="M66" s="41"/>
      <c r="N66" s="42"/>
      <c r="O66" s="41"/>
      <c r="P66" s="41"/>
      <c r="Q66" s="41"/>
      <c r="R66" s="41"/>
      <c r="S66" s="43"/>
    </row>
    <row r="67" spans="1:19" hidden="1" x14ac:dyDescent="0.25">
      <c r="A67" s="24">
        <v>50</v>
      </c>
      <c r="B67" s="25" t="s">
        <v>82</v>
      </c>
      <c r="C67" s="26">
        <f t="shared" ref="C67:C92" si="10">ROUND(SUM(D67+E67+F67+G67+H67+I67+J67+K67+M67+O67+P67+Q67+R67+S67),2)</f>
        <v>282714.68</v>
      </c>
      <c r="D67" s="27"/>
      <c r="E67" s="28">
        <v>282714.68</v>
      </c>
      <c r="F67" s="28"/>
      <c r="G67" s="28"/>
      <c r="H67" s="28"/>
      <c r="I67" s="28"/>
      <c r="J67" s="28"/>
      <c r="K67" s="28"/>
      <c r="L67" s="29"/>
      <c r="M67" s="28"/>
      <c r="N67" s="28"/>
      <c r="O67" s="30"/>
      <c r="P67" s="28"/>
      <c r="Q67" s="28"/>
      <c r="R67" s="28"/>
      <c r="S67" s="28"/>
    </row>
    <row r="68" spans="1:19" hidden="1" x14ac:dyDescent="0.25">
      <c r="A68" s="24">
        <v>51</v>
      </c>
      <c r="B68" s="31" t="s">
        <v>83</v>
      </c>
      <c r="C68" s="26">
        <f t="shared" si="10"/>
        <v>325900.52</v>
      </c>
      <c r="D68" s="33"/>
      <c r="E68" s="34">
        <v>325900.52</v>
      </c>
      <c r="F68" s="34"/>
      <c r="G68" s="34"/>
      <c r="H68" s="34"/>
      <c r="I68" s="34"/>
      <c r="J68" s="34"/>
      <c r="K68" s="34"/>
      <c r="L68" s="35"/>
      <c r="M68" s="34"/>
      <c r="N68" s="34"/>
      <c r="O68" s="36"/>
      <c r="P68" s="34"/>
      <c r="Q68" s="36"/>
      <c r="R68" s="34"/>
      <c r="S68" s="34"/>
    </row>
    <row r="69" spans="1:19" hidden="1" x14ac:dyDescent="0.25">
      <c r="A69" s="24">
        <v>52</v>
      </c>
      <c r="B69" s="31" t="s">
        <v>84</v>
      </c>
      <c r="C69" s="26">
        <f t="shared" si="10"/>
        <v>298566.56</v>
      </c>
      <c r="D69" s="33"/>
      <c r="E69" s="34">
        <v>298566.56</v>
      </c>
      <c r="F69" s="34"/>
      <c r="G69" s="34"/>
      <c r="H69" s="34"/>
      <c r="I69" s="34"/>
      <c r="J69" s="34"/>
      <c r="K69" s="34"/>
      <c r="L69" s="35"/>
      <c r="M69" s="34"/>
      <c r="N69" s="34"/>
      <c r="O69" s="36"/>
      <c r="P69" s="34"/>
      <c r="Q69" s="36"/>
      <c r="R69" s="34"/>
      <c r="S69" s="34"/>
    </row>
    <row r="70" spans="1:19" hidden="1" x14ac:dyDescent="0.25">
      <c r="A70" s="24">
        <v>53</v>
      </c>
      <c r="B70" s="31" t="s">
        <v>85</v>
      </c>
      <c r="C70" s="26">
        <f t="shared" si="10"/>
        <v>261041.58</v>
      </c>
      <c r="D70" s="33"/>
      <c r="E70" s="34">
        <v>261041.58</v>
      </c>
      <c r="F70" s="34"/>
      <c r="G70" s="34"/>
      <c r="H70" s="34"/>
      <c r="I70" s="34"/>
      <c r="J70" s="34"/>
      <c r="K70" s="34"/>
      <c r="L70" s="35"/>
      <c r="M70" s="34"/>
      <c r="N70" s="34"/>
      <c r="O70" s="36"/>
      <c r="P70" s="34"/>
      <c r="Q70" s="36"/>
      <c r="R70" s="34"/>
      <c r="S70" s="34"/>
    </row>
    <row r="71" spans="1:19" hidden="1" x14ac:dyDescent="0.25">
      <c r="A71" s="24">
        <v>54</v>
      </c>
      <c r="B71" s="37" t="s">
        <v>86</v>
      </c>
      <c r="C71" s="26">
        <f t="shared" si="10"/>
        <v>532256.89</v>
      </c>
      <c r="D71" s="33"/>
      <c r="E71" s="34">
        <v>532256.89</v>
      </c>
      <c r="F71" s="36"/>
      <c r="G71" s="34"/>
      <c r="H71" s="36"/>
      <c r="I71" s="36"/>
      <c r="J71" s="36"/>
      <c r="K71" s="34"/>
      <c r="L71" s="35"/>
      <c r="M71" s="34"/>
      <c r="N71" s="34"/>
      <c r="O71" s="36"/>
      <c r="P71" s="34"/>
      <c r="Q71" s="36"/>
      <c r="R71" s="34"/>
      <c r="S71" s="34"/>
    </row>
    <row r="72" spans="1:19" hidden="1" x14ac:dyDescent="0.25">
      <c r="A72" s="24">
        <v>55</v>
      </c>
      <c r="B72" s="37" t="s">
        <v>87</v>
      </c>
      <c r="C72" s="26">
        <f t="shared" si="10"/>
        <v>329381.63</v>
      </c>
      <c r="D72" s="33"/>
      <c r="E72" s="34">
        <v>329381.63</v>
      </c>
      <c r="F72" s="34"/>
      <c r="G72" s="34"/>
      <c r="H72" s="34"/>
      <c r="I72" s="34"/>
      <c r="J72" s="34"/>
      <c r="K72" s="34"/>
      <c r="L72" s="35"/>
      <c r="M72" s="34"/>
      <c r="N72" s="34"/>
      <c r="O72" s="36"/>
      <c r="P72" s="34"/>
      <c r="Q72" s="34"/>
      <c r="R72" s="34"/>
      <c r="S72" s="34"/>
    </row>
    <row r="73" spans="1:19" hidden="1" x14ac:dyDescent="0.25">
      <c r="A73" s="24">
        <v>56</v>
      </c>
      <c r="B73" s="37" t="s">
        <v>88</v>
      </c>
      <c r="C73" s="26">
        <f t="shared" si="10"/>
        <v>128155.06</v>
      </c>
      <c r="D73" s="33"/>
      <c r="E73" s="34">
        <v>128155.06</v>
      </c>
      <c r="F73" s="34"/>
      <c r="G73" s="34"/>
      <c r="H73" s="34"/>
      <c r="I73" s="34"/>
      <c r="J73" s="34"/>
      <c r="K73" s="34"/>
      <c r="L73" s="35"/>
      <c r="M73" s="36"/>
      <c r="N73" s="34"/>
      <c r="O73" s="36"/>
      <c r="P73" s="34"/>
      <c r="Q73" s="36"/>
      <c r="R73" s="34"/>
      <c r="S73" s="34"/>
    </row>
    <row r="74" spans="1:19" hidden="1" x14ac:dyDescent="0.25">
      <c r="A74" s="24">
        <v>57</v>
      </c>
      <c r="B74" s="37" t="s">
        <v>90</v>
      </c>
      <c r="C74" s="26">
        <f t="shared" si="10"/>
        <v>109405.39</v>
      </c>
      <c r="D74" s="33"/>
      <c r="E74" s="34">
        <v>109405.39</v>
      </c>
      <c r="F74" s="34"/>
      <c r="G74" s="34"/>
      <c r="H74" s="34"/>
      <c r="I74" s="34"/>
      <c r="J74" s="34"/>
      <c r="K74" s="34"/>
      <c r="L74" s="35"/>
      <c r="M74" s="34"/>
      <c r="N74" s="34"/>
      <c r="O74" s="38"/>
      <c r="P74" s="34"/>
      <c r="Q74" s="34"/>
      <c r="R74" s="34"/>
      <c r="S74" s="34"/>
    </row>
    <row r="75" spans="1:19" hidden="1" x14ac:dyDescent="0.25">
      <c r="A75" s="24">
        <v>58</v>
      </c>
      <c r="B75" s="37" t="s">
        <v>91</v>
      </c>
      <c r="C75" s="26">
        <f t="shared" si="10"/>
        <v>109848.86</v>
      </c>
      <c r="D75" s="33"/>
      <c r="E75" s="34">
        <v>109848.86</v>
      </c>
      <c r="F75" s="38"/>
      <c r="G75" s="38"/>
      <c r="H75" s="38"/>
      <c r="I75" s="38"/>
      <c r="J75" s="38"/>
      <c r="K75" s="34"/>
      <c r="L75" s="35"/>
      <c r="M75" s="34"/>
      <c r="N75" s="34"/>
      <c r="O75" s="34"/>
      <c r="P75" s="34"/>
      <c r="Q75" s="34"/>
      <c r="R75" s="34"/>
      <c r="S75" s="34"/>
    </row>
    <row r="76" spans="1:19" hidden="1" x14ac:dyDescent="0.25">
      <c r="A76" s="24">
        <v>59</v>
      </c>
      <c r="B76" s="37" t="s">
        <v>92</v>
      </c>
      <c r="C76" s="26">
        <f t="shared" si="10"/>
        <v>299588.28000000003</v>
      </c>
      <c r="D76" s="33"/>
      <c r="E76" s="34">
        <v>299588.28000000003</v>
      </c>
      <c r="F76" s="34"/>
      <c r="G76" s="39"/>
      <c r="H76" s="34"/>
      <c r="I76" s="34"/>
      <c r="J76" s="34"/>
      <c r="K76" s="34"/>
      <c r="L76" s="35"/>
      <c r="M76" s="34"/>
      <c r="N76" s="34"/>
      <c r="O76" s="38"/>
      <c r="P76" s="34"/>
      <c r="Q76" s="34"/>
      <c r="R76" s="34"/>
      <c r="S76" s="34"/>
    </row>
    <row r="77" spans="1:19" hidden="1" x14ac:dyDescent="0.25">
      <c r="A77" s="24">
        <v>60</v>
      </c>
      <c r="B77" s="37" t="s">
        <v>93</v>
      </c>
      <c r="C77" s="26">
        <f t="shared" si="10"/>
        <v>338225.7</v>
      </c>
      <c r="D77" s="33"/>
      <c r="E77" s="34">
        <v>338225.7</v>
      </c>
      <c r="F77" s="34"/>
      <c r="G77" s="34"/>
      <c r="H77" s="34"/>
      <c r="I77" s="34"/>
      <c r="J77" s="34"/>
      <c r="K77" s="34"/>
      <c r="L77" s="35"/>
      <c r="M77" s="34"/>
      <c r="N77" s="34"/>
      <c r="O77" s="38"/>
      <c r="P77" s="34"/>
      <c r="Q77" s="34"/>
      <c r="R77" s="34"/>
      <c r="S77" s="34"/>
    </row>
    <row r="78" spans="1:19" hidden="1" x14ac:dyDescent="0.25">
      <c r="A78" s="24">
        <v>61</v>
      </c>
      <c r="B78" s="37" t="s">
        <v>94</v>
      </c>
      <c r="C78" s="26">
        <f t="shared" si="10"/>
        <v>299692.01</v>
      </c>
      <c r="D78" s="33"/>
      <c r="E78" s="34">
        <v>299692.01</v>
      </c>
      <c r="F78" s="34"/>
      <c r="G78" s="34"/>
      <c r="H78" s="34"/>
      <c r="I78" s="34"/>
      <c r="J78" s="34"/>
      <c r="K78" s="34"/>
      <c r="L78" s="35"/>
      <c r="M78" s="34"/>
      <c r="N78" s="34"/>
      <c r="O78" s="38"/>
      <c r="P78" s="34"/>
      <c r="Q78" s="34"/>
      <c r="R78" s="34"/>
      <c r="S78" s="34"/>
    </row>
    <row r="79" spans="1:19" hidden="1" x14ac:dyDescent="0.25">
      <c r="A79" s="24">
        <v>62</v>
      </c>
      <c r="B79" s="37" t="s">
        <v>95</v>
      </c>
      <c r="C79" s="26">
        <f t="shared" si="10"/>
        <v>333284.28999999998</v>
      </c>
      <c r="D79" s="33"/>
      <c r="E79" s="34">
        <v>333284.28999999998</v>
      </c>
      <c r="F79" s="34"/>
      <c r="G79" s="34"/>
      <c r="H79" s="34"/>
      <c r="I79" s="34"/>
      <c r="J79" s="34"/>
      <c r="K79" s="34"/>
      <c r="L79" s="35"/>
      <c r="M79" s="34"/>
      <c r="N79" s="34"/>
      <c r="O79" s="38"/>
      <c r="P79" s="34"/>
      <c r="Q79" s="34"/>
      <c r="R79" s="34"/>
      <c r="S79" s="34"/>
    </row>
    <row r="80" spans="1:19" hidden="1" x14ac:dyDescent="0.25">
      <c r="A80" s="24">
        <v>63</v>
      </c>
      <c r="B80" s="37" t="s">
        <v>98</v>
      </c>
      <c r="C80" s="26">
        <f t="shared" si="10"/>
        <v>298227.71000000002</v>
      </c>
      <c r="D80" s="33"/>
      <c r="E80" s="34">
        <v>298227.71000000002</v>
      </c>
      <c r="F80" s="38"/>
      <c r="G80" s="34"/>
      <c r="H80" s="34"/>
      <c r="I80" s="34"/>
      <c r="J80" s="34"/>
      <c r="K80" s="34"/>
      <c r="L80" s="35"/>
      <c r="M80" s="34"/>
      <c r="N80" s="34"/>
      <c r="O80" s="36"/>
      <c r="P80" s="34"/>
      <c r="Q80" s="38"/>
      <c r="R80" s="34"/>
      <c r="S80" s="34"/>
    </row>
    <row r="81" spans="1:19" hidden="1" x14ac:dyDescent="0.25">
      <c r="A81" s="24">
        <v>64</v>
      </c>
      <c r="B81" s="37" t="s">
        <v>99</v>
      </c>
      <c r="C81" s="26">
        <f t="shared" si="10"/>
        <v>297051.26</v>
      </c>
      <c r="D81" s="33"/>
      <c r="E81" s="34">
        <v>297051.26</v>
      </c>
      <c r="F81" s="38"/>
      <c r="G81" s="38"/>
      <c r="H81" s="38"/>
      <c r="I81" s="38"/>
      <c r="J81" s="38"/>
      <c r="K81" s="34"/>
      <c r="L81" s="35"/>
      <c r="M81" s="34"/>
      <c r="N81" s="34"/>
      <c r="O81" s="39"/>
      <c r="P81" s="34"/>
      <c r="Q81" s="38"/>
      <c r="R81" s="34"/>
      <c r="S81" s="34"/>
    </row>
    <row r="82" spans="1:19" hidden="1" x14ac:dyDescent="0.25">
      <c r="A82" s="24">
        <v>65</v>
      </c>
      <c r="B82" s="37" t="s">
        <v>100</v>
      </c>
      <c r="C82" s="26">
        <f t="shared" si="10"/>
        <v>343919.3</v>
      </c>
      <c r="D82" s="33"/>
      <c r="E82" s="34">
        <v>343919.3</v>
      </c>
      <c r="F82" s="38"/>
      <c r="G82" s="38"/>
      <c r="H82" s="38"/>
      <c r="I82" s="38"/>
      <c r="J82" s="38"/>
      <c r="K82" s="34"/>
      <c r="L82" s="35"/>
      <c r="M82" s="34"/>
      <c r="N82" s="34"/>
      <c r="O82" s="39"/>
      <c r="P82" s="34"/>
      <c r="Q82" s="34"/>
      <c r="R82" s="34"/>
      <c r="S82" s="34"/>
    </row>
    <row r="83" spans="1:19" hidden="1" x14ac:dyDescent="0.25">
      <c r="A83" s="24">
        <v>66</v>
      </c>
      <c r="B83" s="37" t="s">
        <v>101</v>
      </c>
      <c r="C83" s="26">
        <f t="shared" si="10"/>
        <v>299003.94</v>
      </c>
      <c r="D83" s="33"/>
      <c r="E83" s="34">
        <v>299003.94</v>
      </c>
      <c r="F83" s="38"/>
      <c r="G83" s="38"/>
      <c r="H83" s="38"/>
      <c r="I83" s="38"/>
      <c r="J83" s="38"/>
      <c r="K83" s="34"/>
      <c r="L83" s="35"/>
      <c r="M83" s="34"/>
      <c r="N83" s="34"/>
      <c r="O83" s="39"/>
      <c r="P83" s="34"/>
      <c r="Q83" s="34"/>
      <c r="R83" s="34"/>
      <c r="S83" s="34"/>
    </row>
    <row r="84" spans="1:19" hidden="1" x14ac:dyDescent="0.25">
      <c r="A84" s="24">
        <v>67</v>
      </c>
      <c r="B84" s="37" t="s">
        <v>102</v>
      </c>
      <c r="C84" s="26">
        <f t="shared" si="10"/>
        <v>296381.53000000003</v>
      </c>
      <c r="D84" s="33"/>
      <c r="E84" s="34">
        <v>296381.53000000003</v>
      </c>
      <c r="F84" s="36"/>
      <c r="G84" s="36"/>
      <c r="H84" s="36"/>
      <c r="I84" s="36"/>
      <c r="J84" s="36"/>
      <c r="K84" s="34"/>
      <c r="L84" s="35"/>
      <c r="M84" s="34"/>
      <c r="N84" s="34"/>
      <c r="O84" s="34"/>
      <c r="P84" s="34"/>
      <c r="Q84" s="34"/>
      <c r="R84" s="34"/>
      <c r="S84" s="34"/>
    </row>
    <row r="85" spans="1:19" hidden="1" x14ac:dyDescent="0.25">
      <c r="A85" s="24">
        <v>68</v>
      </c>
      <c r="B85" s="37" t="s">
        <v>103</v>
      </c>
      <c r="C85" s="26">
        <f t="shared" si="10"/>
        <v>16105196.189999999</v>
      </c>
      <c r="D85" s="33">
        <f>ROUND((F85+G85+H85+I85+J85+K85+M85+O85+P85+Q85+R85+S85)*0.0214,2)</f>
        <v>337430.19</v>
      </c>
      <c r="E85" s="34"/>
      <c r="F85" s="36"/>
      <c r="G85" s="38"/>
      <c r="H85" s="38"/>
      <c r="I85" s="38"/>
      <c r="J85" s="38"/>
      <c r="K85" s="34"/>
      <c r="L85" s="35"/>
      <c r="M85" s="34"/>
      <c r="N85" s="44" t="s">
        <v>64</v>
      </c>
      <c r="O85" s="45">
        <v>15767766</v>
      </c>
      <c r="P85" s="34"/>
      <c r="Q85" s="39"/>
      <c r="R85" s="34"/>
      <c r="S85" s="34"/>
    </row>
    <row r="86" spans="1:19" hidden="1" x14ac:dyDescent="0.25">
      <c r="A86" s="24">
        <v>69</v>
      </c>
      <c r="B86" s="37" t="s">
        <v>106</v>
      </c>
      <c r="C86" s="26">
        <f t="shared" si="10"/>
        <v>371158.21</v>
      </c>
      <c r="D86" s="33"/>
      <c r="E86" s="34">
        <v>371158.21</v>
      </c>
      <c r="F86" s="36"/>
      <c r="G86" s="36"/>
      <c r="H86" s="36"/>
      <c r="I86" s="36"/>
      <c r="J86" s="36"/>
      <c r="K86" s="34"/>
      <c r="L86" s="35"/>
      <c r="M86" s="34"/>
      <c r="N86" s="34"/>
      <c r="O86" s="34"/>
      <c r="P86" s="34"/>
      <c r="Q86" s="34"/>
      <c r="R86" s="34"/>
      <c r="S86" s="34"/>
    </row>
    <row r="87" spans="1:19" hidden="1" x14ac:dyDescent="0.25">
      <c r="A87" s="24">
        <v>70</v>
      </c>
      <c r="B87" s="37" t="s">
        <v>107</v>
      </c>
      <c r="C87" s="26">
        <f t="shared" si="10"/>
        <v>302580.65999999997</v>
      </c>
      <c r="D87" s="33"/>
      <c r="E87" s="34">
        <v>302580.65999999997</v>
      </c>
      <c r="F87" s="36"/>
      <c r="G87" s="36"/>
      <c r="H87" s="36"/>
      <c r="I87" s="36"/>
      <c r="J87" s="36"/>
      <c r="K87" s="34"/>
      <c r="L87" s="35"/>
      <c r="M87" s="34"/>
      <c r="N87" s="34"/>
      <c r="O87" s="38"/>
      <c r="P87" s="34"/>
      <c r="Q87" s="34"/>
      <c r="R87" s="34"/>
      <c r="S87" s="34"/>
    </row>
    <row r="88" spans="1:19" hidden="1" x14ac:dyDescent="0.25">
      <c r="A88" s="24">
        <v>71</v>
      </c>
      <c r="B88" s="37" t="s">
        <v>108</v>
      </c>
      <c r="C88" s="26">
        <f t="shared" si="10"/>
        <v>169416.52</v>
      </c>
      <c r="D88" s="33"/>
      <c r="E88" s="34">
        <v>169416.52</v>
      </c>
      <c r="F88" s="39"/>
      <c r="G88" s="36"/>
      <c r="H88" s="39"/>
      <c r="I88" s="39"/>
      <c r="J88" s="39"/>
      <c r="K88" s="34"/>
      <c r="L88" s="35"/>
      <c r="M88" s="34"/>
      <c r="N88" s="34"/>
      <c r="O88" s="34"/>
      <c r="P88" s="34"/>
      <c r="Q88" s="38"/>
      <c r="R88" s="34"/>
      <c r="S88" s="34"/>
    </row>
    <row r="89" spans="1:19" hidden="1" x14ac:dyDescent="0.25">
      <c r="A89" s="24">
        <v>72</v>
      </c>
      <c r="B89" s="37" t="s">
        <v>109</v>
      </c>
      <c r="C89" s="26">
        <f t="shared" si="10"/>
        <v>132380.82999999999</v>
      </c>
      <c r="D89" s="33"/>
      <c r="E89" s="34">
        <v>132380.82999999999</v>
      </c>
      <c r="F89" s="39"/>
      <c r="G89" s="36"/>
      <c r="H89" s="39"/>
      <c r="I89" s="39"/>
      <c r="J89" s="39"/>
      <c r="K89" s="34"/>
      <c r="L89" s="35"/>
      <c r="M89" s="34"/>
      <c r="N89" s="34"/>
      <c r="O89" s="34"/>
      <c r="P89" s="34"/>
      <c r="Q89" s="34"/>
      <c r="R89" s="34"/>
      <c r="S89" s="34"/>
    </row>
    <row r="90" spans="1:19" hidden="1" x14ac:dyDescent="0.25">
      <c r="A90" s="24">
        <v>73</v>
      </c>
      <c r="B90" s="37" t="s">
        <v>110</v>
      </c>
      <c r="C90" s="26">
        <f t="shared" si="10"/>
        <v>132277.63</v>
      </c>
      <c r="D90" s="33"/>
      <c r="E90" s="34">
        <v>132277.63</v>
      </c>
      <c r="F90" s="36"/>
      <c r="G90" s="36"/>
      <c r="H90" s="36"/>
      <c r="I90" s="36"/>
      <c r="J90" s="36"/>
      <c r="K90" s="34"/>
      <c r="L90" s="35"/>
      <c r="M90" s="34"/>
      <c r="N90" s="34"/>
      <c r="O90" s="38"/>
      <c r="P90" s="38"/>
      <c r="Q90" s="34"/>
      <c r="R90" s="34"/>
      <c r="S90" s="34"/>
    </row>
    <row r="91" spans="1:19" hidden="1" x14ac:dyDescent="0.25">
      <c r="A91" s="24">
        <v>74</v>
      </c>
      <c r="B91" s="37" t="s">
        <v>111</v>
      </c>
      <c r="C91" s="26">
        <f t="shared" si="10"/>
        <v>170480.61</v>
      </c>
      <c r="D91" s="33"/>
      <c r="E91" s="34">
        <v>170480.61</v>
      </c>
      <c r="F91" s="36"/>
      <c r="G91" s="39"/>
      <c r="H91" s="36"/>
      <c r="I91" s="36"/>
      <c r="J91" s="36"/>
      <c r="K91" s="34"/>
      <c r="L91" s="35"/>
      <c r="M91" s="34"/>
      <c r="N91" s="34"/>
      <c r="O91" s="39"/>
      <c r="P91" s="34"/>
      <c r="Q91" s="34"/>
      <c r="R91" s="34"/>
      <c r="S91" s="34"/>
    </row>
    <row r="92" spans="1:19" hidden="1" x14ac:dyDescent="0.25">
      <c r="A92" s="24">
        <v>75</v>
      </c>
      <c r="B92" s="37" t="s">
        <v>113</v>
      </c>
      <c r="C92" s="26">
        <f t="shared" si="10"/>
        <v>365051.99</v>
      </c>
      <c r="D92" s="33"/>
      <c r="E92" s="34">
        <v>365051.99</v>
      </c>
      <c r="F92" s="38"/>
      <c r="G92" s="36"/>
      <c r="H92" s="38"/>
      <c r="I92" s="38"/>
      <c r="J92" s="38"/>
      <c r="K92" s="34"/>
      <c r="L92" s="35"/>
      <c r="M92" s="34"/>
      <c r="N92" s="34"/>
      <c r="O92" s="34"/>
      <c r="P92" s="34"/>
      <c r="Q92" s="34"/>
      <c r="R92" s="34"/>
      <c r="S92" s="34"/>
    </row>
    <row r="93" spans="1:19" hidden="1" x14ac:dyDescent="0.25">
      <c r="A93" s="161" t="s">
        <v>116</v>
      </c>
      <c r="B93" s="162"/>
      <c r="C93" s="15">
        <f t="shared" ref="C93" si="11">ROUND(SUM(D93+E93+F93+G93+H93+I93+J93+K93+M93+O93+P93+Q93+R93+S93),2)</f>
        <v>22931187.829999998</v>
      </c>
      <c r="D93" s="119">
        <f t="shared" ref="D93:S93" si="12">ROUND(SUM(D67:D92),2)</f>
        <v>337430.19</v>
      </c>
      <c r="E93" s="119">
        <f t="shared" si="12"/>
        <v>6825991.6399999997</v>
      </c>
      <c r="F93" s="119">
        <f t="shared" si="12"/>
        <v>0</v>
      </c>
      <c r="G93" s="119">
        <f t="shared" si="12"/>
        <v>0</v>
      </c>
      <c r="H93" s="119">
        <f t="shared" si="12"/>
        <v>0</v>
      </c>
      <c r="I93" s="119">
        <f t="shared" si="12"/>
        <v>0</v>
      </c>
      <c r="J93" s="119">
        <f t="shared" si="12"/>
        <v>0</v>
      </c>
      <c r="K93" s="119">
        <f t="shared" si="12"/>
        <v>0</v>
      </c>
      <c r="L93" s="119">
        <f t="shared" si="12"/>
        <v>0</v>
      </c>
      <c r="M93" s="119">
        <f t="shared" si="12"/>
        <v>0</v>
      </c>
      <c r="N93" s="119">
        <f t="shared" si="12"/>
        <v>0</v>
      </c>
      <c r="O93" s="119">
        <f t="shared" si="12"/>
        <v>15767766</v>
      </c>
      <c r="P93" s="119">
        <f t="shared" si="12"/>
        <v>0</v>
      </c>
      <c r="Q93" s="119">
        <f t="shared" si="12"/>
        <v>0</v>
      </c>
      <c r="R93" s="119">
        <f t="shared" si="12"/>
        <v>0</v>
      </c>
      <c r="S93" s="119">
        <f t="shared" si="12"/>
        <v>0</v>
      </c>
    </row>
    <row r="94" spans="1:19" ht="15.75" hidden="1" x14ac:dyDescent="0.25">
      <c r="A94" s="130" t="s">
        <v>117</v>
      </c>
      <c r="B94" s="131"/>
      <c r="C94" s="134"/>
      <c r="D94" s="19"/>
      <c r="E94" s="41"/>
      <c r="F94" s="41"/>
      <c r="G94" s="41"/>
      <c r="H94" s="41"/>
      <c r="I94" s="41"/>
      <c r="J94" s="41"/>
      <c r="K94" s="41"/>
      <c r="L94" s="12"/>
      <c r="M94" s="41"/>
      <c r="N94" s="42"/>
      <c r="O94" s="41"/>
      <c r="P94" s="41"/>
      <c r="Q94" s="41"/>
      <c r="R94" s="41"/>
      <c r="S94" s="43"/>
    </row>
    <row r="95" spans="1:19" ht="22.5" hidden="1" customHeight="1" x14ac:dyDescent="0.25">
      <c r="A95" s="11">
        <v>76</v>
      </c>
      <c r="B95" s="37" t="s">
        <v>118</v>
      </c>
      <c r="C95" s="26">
        <f t="shared" ref="C95:C110" si="13">ROUND(SUM(D95+E95+F95+G95+H95+I95+J95+K95+M95+O95+P95+Q95+R95+S95),2)</f>
        <v>57301.02</v>
      </c>
      <c r="D95" s="33"/>
      <c r="E95" s="34">
        <v>57301.02</v>
      </c>
      <c r="F95" s="38"/>
      <c r="G95" s="38"/>
      <c r="H95" s="38"/>
      <c r="I95" s="38"/>
      <c r="J95" s="38"/>
      <c r="K95" s="34"/>
      <c r="L95" s="35"/>
      <c r="M95" s="34"/>
      <c r="N95" s="34"/>
      <c r="O95" s="39"/>
      <c r="P95" s="34"/>
      <c r="Q95" s="39"/>
      <c r="R95" s="34"/>
      <c r="S95" s="34"/>
    </row>
    <row r="96" spans="1:19" hidden="1" x14ac:dyDescent="0.25">
      <c r="A96" s="11">
        <v>77</v>
      </c>
      <c r="B96" s="37" t="s">
        <v>119</v>
      </c>
      <c r="C96" s="26">
        <f t="shared" si="13"/>
        <v>102109.57</v>
      </c>
      <c r="D96" s="33"/>
      <c r="E96" s="34">
        <v>102109.57</v>
      </c>
      <c r="F96" s="38"/>
      <c r="G96" s="38"/>
      <c r="H96" s="38"/>
      <c r="I96" s="38"/>
      <c r="J96" s="38"/>
      <c r="K96" s="34"/>
      <c r="L96" s="35"/>
      <c r="M96" s="34"/>
      <c r="N96" s="34"/>
      <c r="O96" s="39"/>
      <c r="P96" s="34"/>
      <c r="Q96" s="39"/>
      <c r="R96" s="34"/>
      <c r="S96" s="34"/>
    </row>
    <row r="97" spans="1:19" hidden="1" x14ac:dyDescent="0.25">
      <c r="A97" s="11">
        <v>78</v>
      </c>
      <c r="B97" s="31" t="s">
        <v>120</v>
      </c>
      <c r="C97" s="26">
        <f t="shared" si="13"/>
        <v>90192.21</v>
      </c>
      <c r="D97" s="33"/>
      <c r="E97" s="34">
        <v>90192.21</v>
      </c>
      <c r="F97" s="39"/>
      <c r="G97" s="34"/>
      <c r="H97" s="39"/>
      <c r="I97" s="39"/>
      <c r="J97" s="39"/>
      <c r="K97" s="34"/>
      <c r="L97" s="35"/>
      <c r="M97" s="34"/>
      <c r="N97" s="34"/>
      <c r="O97" s="36"/>
      <c r="P97" s="34"/>
      <c r="Q97" s="39"/>
      <c r="R97" s="34"/>
      <c r="S97" s="34"/>
    </row>
    <row r="98" spans="1:19" hidden="1" x14ac:dyDescent="0.25">
      <c r="A98" s="11">
        <v>79</v>
      </c>
      <c r="B98" s="31" t="s">
        <v>121</v>
      </c>
      <c r="C98" s="26">
        <f t="shared" si="13"/>
        <v>90332.19</v>
      </c>
      <c r="D98" s="33"/>
      <c r="E98" s="34">
        <v>90332.19</v>
      </c>
      <c r="F98" s="34"/>
      <c r="G98" s="34"/>
      <c r="H98" s="34"/>
      <c r="I98" s="34"/>
      <c r="J98" s="34"/>
      <c r="K98" s="34"/>
      <c r="L98" s="35"/>
      <c r="M98" s="34"/>
      <c r="N98" s="34"/>
      <c r="O98" s="36"/>
      <c r="P98" s="34"/>
      <c r="Q98" s="38"/>
      <c r="R98" s="34"/>
      <c r="S98" s="34"/>
    </row>
    <row r="99" spans="1:19" hidden="1" x14ac:dyDescent="0.25">
      <c r="A99" s="11">
        <v>80</v>
      </c>
      <c r="B99" s="31" t="s">
        <v>122</v>
      </c>
      <c r="C99" s="26">
        <f t="shared" si="13"/>
        <v>797445.59</v>
      </c>
      <c r="D99" s="33"/>
      <c r="E99" s="34">
        <v>797445.59</v>
      </c>
      <c r="F99" s="34"/>
      <c r="G99" s="34"/>
      <c r="H99" s="34"/>
      <c r="I99" s="34"/>
      <c r="J99" s="34"/>
      <c r="K99" s="34"/>
      <c r="L99" s="35"/>
      <c r="M99" s="39"/>
      <c r="N99" s="34"/>
      <c r="O99" s="36"/>
      <c r="P99" s="34"/>
      <c r="Q99" s="36"/>
      <c r="R99" s="34"/>
      <c r="S99" s="34"/>
    </row>
    <row r="100" spans="1:19" hidden="1" x14ac:dyDescent="0.25">
      <c r="A100" s="11">
        <v>81</v>
      </c>
      <c r="B100" s="37" t="s">
        <v>123</v>
      </c>
      <c r="C100" s="26">
        <f t="shared" si="13"/>
        <v>41971077.969999999</v>
      </c>
      <c r="D100" s="33">
        <f>ROUND((F100+G100+H100+I100+J100+K100+M100+O100+P100+Q100+R100+S100)*0.0214,2)</f>
        <v>879362.71</v>
      </c>
      <c r="E100" s="34"/>
      <c r="F100" s="38"/>
      <c r="G100" s="38"/>
      <c r="H100" s="38"/>
      <c r="I100" s="38"/>
      <c r="J100" s="38"/>
      <c r="K100" s="34"/>
      <c r="L100" s="35"/>
      <c r="M100" s="34"/>
      <c r="N100" s="34" t="s">
        <v>124</v>
      </c>
      <c r="O100" s="39">
        <v>16442925.15</v>
      </c>
      <c r="P100" s="34"/>
      <c r="Q100" s="34"/>
      <c r="R100" s="34">
        <v>24648790.109999999</v>
      </c>
      <c r="S100" s="34"/>
    </row>
    <row r="101" spans="1:19" hidden="1" x14ac:dyDescent="0.25">
      <c r="A101" s="11">
        <v>82</v>
      </c>
      <c r="B101" s="31" t="s">
        <v>126</v>
      </c>
      <c r="C101" s="26">
        <f t="shared" si="13"/>
        <v>261300.53</v>
      </c>
      <c r="D101" s="33"/>
      <c r="E101" s="34">
        <v>261300.53</v>
      </c>
      <c r="F101" s="34"/>
      <c r="G101" s="34"/>
      <c r="H101" s="34"/>
      <c r="I101" s="34"/>
      <c r="J101" s="34"/>
      <c r="K101" s="34"/>
      <c r="L101" s="35"/>
      <c r="M101" s="34"/>
      <c r="N101" s="34"/>
      <c r="O101" s="36"/>
      <c r="P101" s="34"/>
      <c r="Q101" s="38"/>
      <c r="R101" s="34"/>
      <c r="S101" s="34"/>
    </row>
    <row r="102" spans="1:19" hidden="1" x14ac:dyDescent="0.25">
      <c r="A102" s="11">
        <v>83</v>
      </c>
      <c r="B102" s="31" t="s">
        <v>127</v>
      </c>
      <c r="C102" s="26">
        <f t="shared" si="13"/>
        <v>340427.57</v>
      </c>
      <c r="D102" s="33"/>
      <c r="E102" s="34">
        <v>340427.57</v>
      </c>
      <c r="F102" s="34"/>
      <c r="G102" s="34"/>
      <c r="H102" s="34"/>
      <c r="I102" s="34"/>
      <c r="J102" s="34"/>
      <c r="K102" s="34"/>
      <c r="L102" s="35"/>
      <c r="M102" s="34"/>
      <c r="N102" s="34"/>
      <c r="O102" s="38"/>
      <c r="P102" s="34"/>
      <c r="Q102" s="38"/>
      <c r="R102" s="34"/>
      <c r="S102" s="34"/>
    </row>
    <row r="103" spans="1:19" hidden="1" x14ac:dyDescent="0.25">
      <c r="A103" s="11">
        <v>84</v>
      </c>
      <c r="B103" s="37" t="s">
        <v>128</v>
      </c>
      <c r="C103" s="26">
        <f t="shared" si="13"/>
        <v>6854239.0599999996</v>
      </c>
      <c r="D103" s="33">
        <v>4996.72</v>
      </c>
      <c r="E103" s="34"/>
      <c r="F103" s="34"/>
      <c r="G103" s="34">
        <v>2904580.15</v>
      </c>
      <c r="H103" s="34">
        <v>916560.99</v>
      </c>
      <c r="I103" s="34">
        <v>389307.87</v>
      </c>
      <c r="J103" s="34">
        <v>2638793.33</v>
      </c>
      <c r="K103" s="34"/>
      <c r="L103" s="35"/>
      <c r="M103" s="34"/>
      <c r="N103" s="34"/>
      <c r="O103" s="38"/>
      <c r="P103" s="34"/>
      <c r="Q103" s="38"/>
      <c r="R103" s="34"/>
      <c r="S103" s="34"/>
    </row>
    <row r="104" spans="1:19" hidden="1" x14ac:dyDescent="0.25">
      <c r="A104" s="11">
        <v>85</v>
      </c>
      <c r="B104" s="37" t="s">
        <v>130</v>
      </c>
      <c r="C104" s="26">
        <f t="shared" si="13"/>
        <v>628964.76</v>
      </c>
      <c r="D104" s="33"/>
      <c r="E104" s="34">
        <v>628964.76</v>
      </c>
      <c r="F104" s="34"/>
      <c r="G104" s="34"/>
      <c r="H104" s="34"/>
      <c r="I104" s="34"/>
      <c r="J104" s="34"/>
      <c r="K104" s="34"/>
      <c r="L104" s="35"/>
      <c r="M104" s="34"/>
      <c r="N104" s="34"/>
      <c r="O104" s="36"/>
      <c r="P104" s="34"/>
      <c r="Q104" s="34"/>
      <c r="R104" s="34"/>
      <c r="S104" s="34"/>
    </row>
    <row r="105" spans="1:19" hidden="1" x14ac:dyDescent="0.25">
      <c r="A105" s="11">
        <v>86</v>
      </c>
      <c r="B105" s="37" t="s">
        <v>131</v>
      </c>
      <c r="C105" s="26">
        <f t="shared" si="13"/>
        <v>599887.53</v>
      </c>
      <c r="D105" s="33"/>
      <c r="E105" s="34">
        <v>599887.53</v>
      </c>
      <c r="F105" s="34"/>
      <c r="G105" s="34"/>
      <c r="H105" s="34"/>
      <c r="I105" s="34"/>
      <c r="J105" s="34"/>
      <c r="K105" s="34"/>
      <c r="L105" s="35"/>
      <c r="M105" s="38"/>
      <c r="N105" s="34"/>
      <c r="O105" s="36"/>
      <c r="P105" s="34"/>
      <c r="Q105" s="38"/>
      <c r="R105" s="34"/>
      <c r="S105" s="34"/>
    </row>
    <row r="106" spans="1:19" hidden="1" x14ac:dyDescent="0.25">
      <c r="A106" s="11">
        <v>87</v>
      </c>
      <c r="B106" s="37" t="s">
        <v>132</v>
      </c>
      <c r="C106" s="26">
        <f t="shared" si="13"/>
        <v>1121486.97</v>
      </c>
      <c r="D106" s="33"/>
      <c r="E106" s="34">
        <v>1121486.97</v>
      </c>
      <c r="F106" s="39"/>
      <c r="G106" s="39"/>
      <c r="H106" s="39"/>
      <c r="I106" s="39"/>
      <c r="J106" s="39"/>
      <c r="K106" s="34"/>
      <c r="L106" s="35"/>
      <c r="M106" s="34"/>
      <c r="N106" s="34"/>
      <c r="O106" s="38"/>
      <c r="P106" s="34"/>
      <c r="Q106" s="34"/>
      <c r="R106" s="34"/>
      <c r="S106" s="34"/>
    </row>
    <row r="107" spans="1:19" hidden="1" x14ac:dyDescent="0.25">
      <c r="A107" s="11">
        <v>88</v>
      </c>
      <c r="B107" s="37" t="s">
        <v>133</v>
      </c>
      <c r="C107" s="26">
        <f t="shared" si="13"/>
        <v>1499876.24</v>
      </c>
      <c r="D107" s="33"/>
      <c r="E107" s="34">
        <v>1499876.24</v>
      </c>
      <c r="F107" s="39"/>
      <c r="G107" s="34"/>
      <c r="H107" s="34"/>
      <c r="I107" s="34"/>
      <c r="J107" s="34"/>
      <c r="K107" s="34"/>
      <c r="L107" s="35"/>
      <c r="M107" s="34"/>
      <c r="N107" s="44"/>
      <c r="O107" s="49"/>
      <c r="P107" s="34"/>
      <c r="Q107" s="39"/>
      <c r="R107" s="34"/>
      <c r="S107" s="34"/>
    </row>
    <row r="108" spans="1:19" hidden="1" x14ac:dyDescent="0.25">
      <c r="A108" s="11">
        <v>89</v>
      </c>
      <c r="B108" s="37" t="s">
        <v>134</v>
      </c>
      <c r="C108" s="26">
        <f t="shared" si="13"/>
        <v>2037741.51</v>
      </c>
      <c r="D108" s="33"/>
      <c r="E108" s="34">
        <v>2037741.51</v>
      </c>
      <c r="F108" s="39"/>
      <c r="G108" s="39"/>
      <c r="H108" s="39"/>
      <c r="I108" s="39"/>
      <c r="J108" s="39"/>
      <c r="K108" s="34"/>
      <c r="L108" s="35"/>
      <c r="M108" s="34"/>
      <c r="N108" s="34"/>
      <c r="O108" s="38"/>
      <c r="P108" s="34"/>
      <c r="Q108" s="39"/>
      <c r="R108" s="34"/>
      <c r="S108" s="34"/>
    </row>
    <row r="109" spans="1:19" hidden="1" x14ac:dyDescent="0.25">
      <c r="A109" s="11">
        <v>90</v>
      </c>
      <c r="B109" s="37" t="s">
        <v>136</v>
      </c>
      <c r="C109" s="26">
        <f t="shared" si="13"/>
        <v>1063819.93</v>
      </c>
      <c r="D109" s="33"/>
      <c r="E109" s="34">
        <v>1063819.93</v>
      </c>
      <c r="F109" s="36"/>
      <c r="G109" s="36"/>
      <c r="H109" s="36"/>
      <c r="I109" s="36"/>
      <c r="J109" s="36"/>
      <c r="K109" s="34"/>
      <c r="L109" s="35"/>
      <c r="M109" s="34"/>
      <c r="N109" s="34"/>
      <c r="O109" s="34"/>
      <c r="P109" s="34"/>
      <c r="Q109" s="34"/>
      <c r="R109" s="34"/>
      <c r="S109" s="34"/>
    </row>
    <row r="110" spans="1:19" hidden="1" x14ac:dyDescent="0.25">
      <c r="A110" s="11">
        <v>91</v>
      </c>
      <c r="B110" s="37" t="s">
        <v>137</v>
      </c>
      <c r="C110" s="26">
        <f t="shared" si="13"/>
        <v>145726.85</v>
      </c>
      <c r="D110" s="33"/>
      <c r="E110" s="34">
        <v>145726.85</v>
      </c>
      <c r="F110" s="36"/>
      <c r="G110" s="39"/>
      <c r="H110" s="39"/>
      <c r="I110" s="39"/>
      <c r="J110" s="39"/>
      <c r="K110" s="34"/>
      <c r="L110" s="35"/>
      <c r="M110" s="34"/>
      <c r="N110" s="34"/>
      <c r="O110" s="38"/>
      <c r="P110" s="34"/>
      <c r="Q110" s="38"/>
      <c r="R110" s="34"/>
      <c r="S110" s="34"/>
    </row>
    <row r="111" spans="1:19" hidden="1" x14ac:dyDescent="0.25">
      <c r="A111" s="161" t="s">
        <v>140</v>
      </c>
      <c r="B111" s="162"/>
      <c r="C111" s="15">
        <f t="shared" ref="C111" si="14">ROUND(SUM(D111+E111+F111+G111+H111+I111+J111+K111+M111+O111+P111+Q111+R111+S111),2)</f>
        <v>57661929.5</v>
      </c>
      <c r="D111" s="119">
        <f t="shared" ref="D111:S111" si="15">ROUND(SUM(D95:D110),2)</f>
        <v>884359.43</v>
      </c>
      <c r="E111" s="119">
        <f t="shared" si="15"/>
        <v>8836612.4700000007</v>
      </c>
      <c r="F111" s="119">
        <f t="shared" si="15"/>
        <v>0</v>
      </c>
      <c r="G111" s="119">
        <f t="shared" si="15"/>
        <v>2904580.15</v>
      </c>
      <c r="H111" s="119">
        <f t="shared" si="15"/>
        <v>916560.99</v>
      </c>
      <c r="I111" s="119">
        <f t="shared" si="15"/>
        <v>389307.87</v>
      </c>
      <c r="J111" s="119">
        <f t="shared" si="15"/>
        <v>2638793.33</v>
      </c>
      <c r="K111" s="119">
        <f t="shared" si="15"/>
        <v>0</v>
      </c>
      <c r="L111" s="119">
        <f t="shared" si="15"/>
        <v>0</v>
      </c>
      <c r="M111" s="119">
        <f t="shared" si="15"/>
        <v>0</v>
      </c>
      <c r="N111" s="119">
        <f t="shared" si="15"/>
        <v>0</v>
      </c>
      <c r="O111" s="119">
        <f t="shared" si="15"/>
        <v>16442925.15</v>
      </c>
      <c r="P111" s="119">
        <f t="shared" si="15"/>
        <v>0</v>
      </c>
      <c r="Q111" s="119">
        <f t="shared" si="15"/>
        <v>0</v>
      </c>
      <c r="R111" s="119">
        <f t="shared" si="15"/>
        <v>24648790.109999999</v>
      </c>
      <c r="S111" s="119">
        <f t="shared" si="15"/>
        <v>0</v>
      </c>
    </row>
    <row r="112" spans="1:19" ht="15.75" hidden="1" x14ac:dyDescent="0.25">
      <c r="A112" s="130" t="s">
        <v>141</v>
      </c>
      <c r="B112" s="131"/>
      <c r="C112" s="134"/>
      <c r="D112" s="19"/>
      <c r="E112" s="41"/>
      <c r="F112" s="41"/>
      <c r="G112" s="41"/>
      <c r="H112" s="41"/>
      <c r="I112" s="41"/>
      <c r="J112" s="41"/>
      <c r="K112" s="41"/>
      <c r="L112" s="12"/>
      <c r="M112" s="41"/>
      <c r="N112" s="42"/>
      <c r="O112" s="41"/>
      <c r="P112" s="41"/>
      <c r="Q112" s="41"/>
      <c r="R112" s="41"/>
      <c r="S112" s="43"/>
    </row>
    <row r="113" spans="1:19" hidden="1" x14ac:dyDescent="0.25">
      <c r="A113" s="24">
        <v>92</v>
      </c>
      <c r="B113" s="25" t="s">
        <v>142</v>
      </c>
      <c r="C113" s="26">
        <f t="shared" ref="C113:C139" si="16">ROUND(SUM(D113+E113+F113+G113+H113+I113+J113+K113+M113+O113+P113+Q113+R113+S113),2)</f>
        <v>5668947.6799999997</v>
      </c>
      <c r="D113" s="33">
        <f>ROUND((F113+G113+H113+I113+J113+K113+M113+O113+P113+Q113+R113+S113)*0.0214,2)</f>
        <v>117700</v>
      </c>
      <c r="E113" s="50">
        <v>51247.68</v>
      </c>
      <c r="F113" s="50"/>
      <c r="G113" s="50"/>
      <c r="H113" s="50"/>
      <c r="I113" s="50"/>
      <c r="J113" s="50"/>
      <c r="K113" s="50"/>
      <c r="L113" s="29">
        <v>2</v>
      </c>
      <c r="M113" s="50">
        <v>5500000</v>
      </c>
      <c r="N113" s="51"/>
      <c r="O113" s="50"/>
      <c r="P113" s="50"/>
      <c r="Q113" s="50"/>
      <c r="R113" s="50"/>
      <c r="S113" s="50"/>
    </row>
    <row r="114" spans="1:19" hidden="1" x14ac:dyDescent="0.25">
      <c r="A114" s="24">
        <v>93</v>
      </c>
      <c r="B114" s="25" t="s">
        <v>143</v>
      </c>
      <c r="C114" s="26">
        <f t="shared" si="16"/>
        <v>420639.93</v>
      </c>
      <c r="D114" s="27"/>
      <c r="E114" s="28">
        <v>420639.93</v>
      </c>
      <c r="F114" s="28"/>
      <c r="G114" s="28"/>
      <c r="H114" s="28"/>
      <c r="I114" s="28"/>
      <c r="J114" s="28"/>
      <c r="K114" s="28"/>
      <c r="L114" s="29"/>
      <c r="M114" s="28"/>
      <c r="N114" s="28"/>
      <c r="O114" s="30"/>
      <c r="P114" s="28"/>
      <c r="Q114" s="28"/>
      <c r="R114" s="28"/>
      <c r="S114" s="28"/>
    </row>
    <row r="115" spans="1:19" hidden="1" x14ac:dyDescent="0.25">
      <c r="A115" s="24">
        <v>94</v>
      </c>
      <c r="B115" s="31" t="s">
        <v>144</v>
      </c>
      <c r="C115" s="32">
        <f t="shared" si="16"/>
        <v>224986.09</v>
      </c>
      <c r="D115" s="33"/>
      <c r="E115" s="34">
        <v>224986.09</v>
      </c>
      <c r="F115" s="34"/>
      <c r="G115" s="34"/>
      <c r="H115" s="34"/>
      <c r="I115" s="34"/>
      <c r="J115" s="34"/>
      <c r="K115" s="34"/>
      <c r="L115" s="35"/>
      <c r="M115" s="34"/>
      <c r="N115" s="34"/>
      <c r="O115" s="36"/>
      <c r="P115" s="34"/>
      <c r="Q115" s="36"/>
      <c r="R115" s="34"/>
      <c r="S115" s="34"/>
    </row>
    <row r="116" spans="1:19" hidden="1" x14ac:dyDescent="0.25">
      <c r="A116" s="24">
        <v>95</v>
      </c>
      <c r="B116" s="31" t="s">
        <v>145</v>
      </c>
      <c r="C116" s="32">
        <f t="shared" si="16"/>
        <v>20824179.859999999</v>
      </c>
      <c r="D116" s="33">
        <f>ROUND((F116+G116+H116+I116+J116+K116+M116+O116+P116+Q116+R116+S116)*0.0214,2)</f>
        <v>432439.39</v>
      </c>
      <c r="E116" s="34">
        <v>184292.16</v>
      </c>
      <c r="F116" s="34"/>
      <c r="G116" s="34"/>
      <c r="H116" s="34"/>
      <c r="I116" s="34"/>
      <c r="J116" s="34"/>
      <c r="K116" s="34"/>
      <c r="L116" s="35">
        <v>6</v>
      </c>
      <c r="M116" s="34">
        <v>20207448.309999999</v>
      </c>
      <c r="N116" s="34"/>
      <c r="O116" s="36"/>
      <c r="P116" s="34"/>
      <c r="Q116" s="36"/>
      <c r="R116" s="34"/>
      <c r="S116" s="34"/>
    </row>
    <row r="117" spans="1:19" hidden="1" x14ac:dyDescent="0.25">
      <c r="A117" s="24">
        <v>96</v>
      </c>
      <c r="B117" s="37" t="s">
        <v>147</v>
      </c>
      <c r="C117" s="32">
        <f t="shared" si="16"/>
        <v>214706.34</v>
      </c>
      <c r="D117" s="33"/>
      <c r="E117" s="34">
        <v>214706.34</v>
      </c>
      <c r="F117" s="34"/>
      <c r="G117" s="34"/>
      <c r="H117" s="34"/>
      <c r="I117" s="34"/>
      <c r="J117" s="34"/>
      <c r="K117" s="34"/>
      <c r="L117" s="35"/>
      <c r="M117" s="34"/>
      <c r="N117" s="34"/>
      <c r="O117" s="36"/>
      <c r="P117" s="34"/>
      <c r="Q117" s="34"/>
      <c r="R117" s="34"/>
      <c r="S117" s="34"/>
    </row>
    <row r="118" spans="1:19" hidden="1" x14ac:dyDescent="0.25">
      <c r="A118" s="24">
        <v>97</v>
      </c>
      <c r="B118" s="37" t="s">
        <v>149</v>
      </c>
      <c r="C118" s="32">
        <f t="shared" si="16"/>
        <v>248099.12</v>
      </c>
      <c r="D118" s="33"/>
      <c r="E118" s="34">
        <v>248099.12</v>
      </c>
      <c r="F118" s="34"/>
      <c r="G118" s="34"/>
      <c r="H118" s="34"/>
      <c r="I118" s="34"/>
      <c r="J118" s="34"/>
      <c r="K118" s="34"/>
      <c r="L118" s="35"/>
      <c r="M118" s="38"/>
      <c r="N118" s="34"/>
      <c r="O118" s="38"/>
      <c r="P118" s="34"/>
      <c r="Q118" s="38"/>
      <c r="R118" s="34"/>
      <c r="S118" s="34"/>
    </row>
    <row r="119" spans="1:19" hidden="1" x14ac:dyDescent="0.25">
      <c r="A119" s="24">
        <v>98</v>
      </c>
      <c r="B119" s="37" t="s">
        <v>150</v>
      </c>
      <c r="C119" s="32">
        <f t="shared" si="16"/>
        <v>3820248.1</v>
      </c>
      <c r="D119" s="33">
        <f>ROUND((F119+G119+H119+I119+J119+K119+M119+O119+P119+Q119+R119+S119)*0.0214,2)</f>
        <v>67414.06</v>
      </c>
      <c r="E119" s="34">
        <v>602644.54</v>
      </c>
      <c r="F119" s="34"/>
      <c r="G119" s="34"/>
      <c r="H119" s="34"/>
      <c r="I119" s="34"/>
      <c r="J119" s="34"/>
      <c r="K119" s="34"/>
      <c r="L119" s="35">
        <v>1</v>
      </c>
      <c r="M119" s="39">
        <v>3150189.5</v>
      </c>
      <c r="N119" s="34"/>
      <c r="O119" s="36"/>
      <c r="P119" s="34"/>
      <c r="Q119" s="39"/>
      <c r="R119" s="34"/>
      <c r="S119" s="34"/>
    </row>
    <row r="120" spans="1:19" hidden="1" x14ac:dyDescent="0.25">
      <c r="A120" s="24">
        <v>99</v>
      </c>
      <c r="B120" s="37" t="s">
        <v>151</v>
      </c>
      <c r="C120" s="32">
        <f t="shared" si="16"/>
        <v>1389763.5</v>
      </c>
      <c r="D120" s="33">
        <v>18983.599999999999</v>
      </c>
      <c r="E120" s="34"/>
      <c r="F120" s="34"/>
      <c r="G120" s="34">
        <v>1370779.9</v>
      </c>
      <c r="H120" s="34"/>
      <c r="I120" s="34"/>
      <c r="J120" s="34"/>
      <c r="K120" s="34"/>
      <c r="L120" s="35"/>
      <c r="M120" s="34"/>
      <c r="N120" s="34"/>
      <c r="O120" s="36"/>
      <c r="P120" s="34"/>
      <c r="Q120" s="34"/>
      <c r="R120" s="34"/>
      <c r="S120" s="34"/>
    </row>
    <row r="121" spans="1:19" hidden="1" x14ac:dyDescent="0.25">
      <c r="A121" s="24">
        <v>100</v>
      </c>
      <c r="B121" s="37" t="s">
        <v>152</v>
      </c>
      <c r="C121" s="32">
        <f t="shared" si="16"/>
        <v>1125999.9099999999</v>
      </c>
      <c r="D121" s="33">
        <v>14505.01</v>
      </c>
      <c r="E121" s="34"/>
      <c r="F121" s="34"/>
      <c r="G121" s="34"/>
      <c r="H121" s="34">
        <v>414514.91</v>
      </c>
      <c r="I121" s="34">
        <v>151166.70000000001</v>
      </c>
      <c r="J121" s="34">
        <v>545813.29</v>
      </c>
      <c r="K121" s="34"/>
      <c r="L121" s="35"/>
      <c r="M121" s="34"/>
      <c r="N121" s="34"/>
      <c r="O121" s="36"/>
      <c r="P121" s="34"/>
      <c r="Q121" s="34"/>
      <c r="R121" s="34"/>
      <c r="S121" s="34"/>
    </row>
    <row r="122" spans="1:19" hidden="1" x14ac:dyDescent="0.25">
      <c r="A122" s="24">
        <v>101</v>
      </c>
      <c r="B122" s="37" t="s">
        <v>155</v>
      </c>
      <c r="C122" s="32">
        <f t="shared" si="16"/>
        <v>201730.8</v>
      </c>
      <c r="D122" s="33"/>
      <c r="E122" s="34">
        <v>201730.8</v>
      </c>
      <c r="F122" s="34"/>
      <c r="G122" s="34"/>
      <c r="H122" s="34"/>
      <c r="I122" s="34"/>
      <c r="J122" s="34"/>
      <c r="K122" s="34"/>
      <c r="L122" s="35"/>
      <c r="M122" s="34"/>
      <c r="N122" s="34"/>
      <c r="O122" s="36"/>
      <c r="P122" s="34"/>
      <c r="Q122" s="34"/>
      <c r="R122" s="34"/>
      <c r="S122" s="34"/>
    </row>
    <row r="123" spans="1:19" hidden="1" x14ac:dyDescent="0.25">
      <c r="A123" s="24">
        <v>102</v>
      </c>
      <c r="B123" s="37" t="s">
        <v>156</v>
      </c>
      <c r="C123" s="32">
        <f t="shared" si="16"/>
        <v>8259200.4400000004</v>
      </c>
      <c r="D123" s="33">
        <f>ROUND((F123+G123+H123+I123+J123+K123+M123+O123+P123+Q123+R123+S123)*0.0214,2)</f>
        <v>162124.4</v>
      </c>
      <c r="E123" s="34">
        <v>521169.51</v>
      </c>
      <c r="F123" s="34"/>
      <c r="G123" s="34"/>
      <c r="H123" s="34"/>
      <c r="I123" s="34"/>
      <c r="J123" s="34"/>
      <c r="K123" s="34"/>
      <c r="L123" s="35">
        <v>2</v>
      </c>
      <c r="M123" s="34">
        <v>7575906.5300000003</v>
      </c>
      <c r="N123" s="34"/>
      <c r="O123" s="36"/>
      <c r="P123" s="34"/>
      <c r="Q123" s="34"/>
      <c r="R123" s="34"/>
      <c r="S123" s="34"/>
    </row>
    <row r="124" spans="1:19" hidden="1" x14ac:dyDescent="0.25">
      <c r="A124" s="24">
        <v>103</v>
      </c>
      <c r="B124" s="37" t="s">
        <v>158</v>
      </c>
      <c r="C124" s="32">
        <f t="shared" si="16"/>
        <v>438473.76</v>
      </c>
      <c r="D124" s="33"/>
      <c r="E124" s="34">
        <v>438473.76</v>
      </c>
      <c r="F124" s="36"/>
      <c r="G124" s="36"/>
      <c r="H124" s="36"/>
      <c r="I124" s="36"/>
      <c r="J124" s="36"/>
      <c r="K124" s="34"/>
      <c r="L124" s="35"/>
      <c r="M124" s="34"/>
      <c r="N124" s="34"/>
      <c r="O124" s="34"/>
      <c r="P124" s="34"/>
      <c r="Q124" s="34"/>
      <c r="R124" s="34"/>
      <c r="S124" s="34"/>
    </row>
    <row r="125" spans="1:19" hidden="1" x14ac:dyDescent="0.25">
      <c r="A125" s="24">
        <v>104</v>
      </c>
      <c r="B125" s="37" t="s">
        <v>159</v>
      </c>
      <c r="C125" s="32">
        <f t="shared" si="16"/>
        <v>3867860.43</v>
      </c>
      <c r="D125" s="33">
        <f>ROUND((F125+G125+H125+I125+J125+K125+M125+O125+Q125+S125)*0.0214,2)</f>
        <v>81038</v>
      </c>
      <c r="E125" s="34"/>
      <c r="F125" s="34"/>
      <c r="G125" s="34">
        <v>1122689.29</v>
      </c>
      <c r="H125" s="34">
        <v>1394347.95</v>
      </c>
      <c r="I125" s="34">
        <v>555617.14</v>
      </c>
      <c r="J125" s="34">
        <v>714168.05</v>
      </c>
      <c r="K125" s="34"/>
      <c r="L125" s="35"/>
      <c r="M125" s="34"/>
      <c r="N125" s="34"/>
      <c r="O125" s="34"/>
      <c r="P125" s="34"/>
      <c r="Q125" s="34"/>
      <c r="R125" s="34"/>
      <c r="S125" s="34"/>
    </row>
    <row r="126" spans="1:19" hidden="1" x14ac:dyDescent="0.25">
      <c r="A126" s="24">
        <v>105</v>
      </c>
      <c r="B126" s="37" t="s">
        <v>160</v>
      </c>
      <c r="C126" s="32">
        <f t="shared" si="16"/>
        <v>2928172.89</v>
      </c>
      <c r="D126" s="33"/>
      <c r="E126" s="34"/>
      <c r="F126" s="34"/>
      <c r="G126" s="34">
        <v>1151702.53</v>
      </c>
      <c r="H126" s="34">
        <v>887272.97</v>
      </c>
      <c r="I126" s="34">
        <v>409451.58</v>
      </c>
      <c r="J126" s="34">
        <v>479745.80999999994</v>
      </c>
      <c r="K126" s="34"/>
      <c r="L126" s="35"/>
      <c r="M126" s="34"/>
      <c r="N126" s="34"/>
      <c r="O126" s="34"/>
      <c r="P126" s="34"/>
      <c r="Q126" s="34"/>
      <c r="R126" s="34"/>
      <c r="S126" s="34"/>
    </row>
    <row r="127" spans="1:19" hidden="1" x14ac:dyDescent="0.25">
      <c r="A127" s="24">
        <v>106</v>
      </c>
      <c r="B127" s="37" t="s">
        <v>161</v>
      </c>
      <c r="C127" s="32">
        <f t="shared" si="16"/>
        <v>389901.17</v>
      </c>
      <c r="D127" s="33"/>
      <c r="E127" s="34">
        <v>389901.17</v>
      </c>
      <c r="F127" s="36"/>
      <c r="G127" s="36"/>
      <c r="H127" s="36"/>
      <c r="I127" s="36"/>
      <c r="J127" s="36"/>
      <c r="K127" s="34"/>
      <c r="L127" s="35"/>
      <c r="M127" s="34"/>
      <c r="N127" s="34"/>
      <c r="O127" s="34"/>
      <c r="P127" s="34"/>
      <c r="Q127" s="34"/>
      <c r="R127" s="34"/>
      <c r="S127" s="34"/>
    </row>
    <row r="128" spans="1:19" hidden="1" x14ac:dyDescent="0.25">
      <c r="A128" s="24">
        <v>107</v>
      </c>
      <c r="B128" s="37" t="s">
        <v>162</v>
      </c>
      <c r="C128" s="32">
        <f t="shared" si="16"/>
        <v>224389.53</v>
      </c>
      <c r="D128" s="33"/>
      <c r="E128" s="34">
        <v>224389.53</v>
      </c>
      <c r="F128" s="36"/>
      <c r="G128" s="36"/>
      <c r="H128" s="36"/>
      <c r="I128" s="36"/>
      <c r="J128" s="36"/>
      <c r="K128" s="34"/>
      <c r="L128" s="35"/>
      <c r="M128" s="34"/>
      <c r="N128" s="34"/>
      <c r="O128" s="36"/>
      <c r="P128" s="34"/>
      <c r="Q128" s="34"/>
      <c r="R128" s="34"/>
      <c r="S128" s="34"/>
    </row>
    <row r="129" spans="1:19" hidden="1" x14ac:dyDescent="0.25">
      <c r="A129" s="24">
        <v>108</v>
      </c>
      <c r="B129" s="37" t="s">
        <v>163</v>
      </c>
      <c r="C129" s="32">
        <f t="shared" si="16"/>
        <v>1410407.39</v>
      </c>
      <c r="D129" s="33">
        <f>ROUND((F129+G129+H129+I129+J129+K129+M129+O129+P129+Q129+R129+S129)*0.0214,2)</f>
        <v>29550.34</v>
      </c>
      <c r="E129" s="34"/>
      <c r="F129" s="38"/>
      <c r="G129" s="36"/>
      <c r="H129" s="38">
        <v>564017.53</v>
      </c>
      <c r="I129" s="38">
        <v>303439.34999999998</v>
      </c>
      <c r="J129" s="38">
        <v>513400.17</v>
      </c>
      <c r="K129" s="34"/>
      <c r="L129" s="35"/>
      <c r="M129" s="34"/>
      <c r="N129" s="34"/>
      <c r="O129" s="38"/>
      <c r="P129" s="34"/>
      <c r="Q129" s="34"/>
      <c r="R129" s="34"/>
      <c r="S129" s="34"/>
    </row>
    <row r="130" spans="1:19" hidden="1" x14ac:dyDescent="0.25">
      <c r="A130" s="24">
        <v>109</v>
      </c>
      <c r="B130" s="37" t="s">
        <v>165</v>
      </c>
      <c r="C130" s="32">
        <f t="shared" si="16"/>
        <v>190195.77</v>
      </c>
      <c r="D130" s="33"/>
      <c r="E130" s="34">
        <v>190195.77</v>
      </c>
      <c r="F130" s="34"/>
      <c r="G130" s="36"/>
      <c r="H130" s="34"/>
      <c r="I130" s="34"/>
      <c r="J130" s="34"/>
      <c r="K130" s="34"/>
      <c r="L130" s="35"/>
      <c r="M130" s="34"/>
      <c r="N130" s="34"/>
      <c r="O130" s="34"/>
      <c r="P130" s="34"/>
      <c r="Q130" s="36"/>
      <c r="R130" s="34"/>
      <c r="S130" s="34"/>
    </row>
    <row r="131" spans="1:19" hidden="1" x14ac:dyDescent="0.25">
      <c r="A131" s="24">
        <v>110</v>
      </c>
      <c r="B131" s="37" t="s">
        <v>166</v>
      </c>
      <c r="C131" s="32">
        <f t="shared" si="16"/>
        <v>180614.26</v>
      </c>
      <c r="D131" s="33"/>
      <c r="E131" s="34">
        <v>180614.26</v>
      </c>
      <c r="F131" s="34"/>
      <c r="G131" s="36"/>
      <c r="H131" s="34"/>
      <c r="I131" s="34"/>
      <c r="J131" s="34"/>
      <c r="K131" s="34"/>
      <c r="L131" s="35"/>
      <c r="M131" s="34"/>
      <c r="N131" s="34"/>
      <c r="O131" s="34"/>
      <c r="P131" s="34"/>
      <c r="Q131" s="34"/>
      <c r="R131" s="34"/>
      <c r="S131" s="34"/>
    </row>
    <row r="132" spans="1:19" hidden="1" x14ac:dyDescent="0.25">
      <c r="A132" s="24">
        <v>111</v>
      </c>
      <c r="B132" s="37" t="s">
        <v>167</v>
      </c>
      <c r="C132" s="32">
        <f t="shared" si="16"/>
        <v>184870.25</v>
      </c>
      <c r="D132" s="33"/>
      <c r="E132" s="34">
        <v>184870.25</v>
      </c>
      <c r="F132" s="36"/>
      <c r="G132" s="36"/>
      <c r="H132" s="36"/>
      <c r="I132" s="36"/>
      <c r="J132" s="36"/>
      <c r="K132" s="34"/>
      <c r="L132" s="35"/>
      <c r="M132" s="34"/>
      <c r="N132" s="34"/>
      <c r="O132" s="36"/>
      <c r="P132" s="36"/>
      <c r="Q132" s="34"/>
      <c r="R132" s="34"/>
      <c r="S132" s="34"/>
    </row>
    <row r="133" spans="1:19" hidden="1" x14ac:dyDescent="0.25">
      <c r="A133" s="24">
        <v>112</v>
      </c>
      <c r="B133" s="37" t="s">
        <v>168</v>
      </c>
      <c r="C133" s="32">
        <f t="shared" si="16"/>
        <v>393642.18</v>
      </c>
      <c r="D133" s="33"/>
      <c r="E133" s="34">
        <v>393642.18</v>
      </c>
      <c r="F133" s="36"/>
      <c r="G133" s="34"/>
      <c r="H133" s="36"/>
      <c r="I133" s="36"/>
      <c r="J133" s="36"/>
      <c r="K133" s="34"/>
      <c r="L133" s="35"/>
      <c r="M133" s="34"/>
      <c r="N133" s="34"/>
      <c r="O133" s="34"/>
      <c r="P133" s="34"/>
      <c r="Q133" s="34"/>
      <c r="R133" s="34"/>
      <c r="S133" s="34"/>
    </row>
    <row r="134" spans="1:19" hidden="1" x14ac:dyDescent="0.25">
      <c r="A134" s="24">
        <v>113</v>
      </c>
      <c r="B134" s="37" t="s">
        <v>169</v>
      </c>
      <c r="C134" s="32">
        <f t="shared" si="16"/>
        <v>396447.65</v>
      </c>
      <c r="D134" s="33"/>
      <c r="E134" s="34">
        <v>396447.65</v>
      </c>
      <c r="F134" s="36"/>
      <c r="G134" s="36"/>
      <c r="H134" s="34"/>
      <c r="I134" s="34"/>
      <c r="J134" s="34"/>
      <c r="K134" s="34"/>
      <c r="L134" s="35"/>
      <c r="M134" s="34"/>
      <c r="N134" s="34"/>
      <c r="O134" s="36"/>
      <c r="P134" s="34"/>
      <c r="Q134" s="36"/>
      <c r="R134" s="34"/>
      <c r="S134" s="34"/>
    </row>
    <row r="135" spans="1:19" hidden="1" x14ac:dyDescent="0.25">
      <c r="A135" s="24">
        <v>114</v>
      </c>
      <c r="B135" s="37" t="s">
        <v>170</v>
      </c>
      <c r="C135" s="32">
        <f t="shared" si="16"/>
        <v>326596.28000000003</v>
      </c>
      <c r="D135" s="33"/>
      <c r="E135" s="34">
        <v>326596.28000000003</v>
      </c>
      <c r="F135" s="34"/>
      <c r="G135" s="34"/>
      <c r="H135" s="34"/>
      <c r="I135" s="34"/>
      <c r="J135" s="34"/>
      <c r="K135" s="34"/>
      <c r="L135" s="35"/>
      <c r="M135" s="34"/>
      <c r="N135" s="34"/>
      <c r="O135" s="36"/>
      <c r="P135" s="34"/>
      <c r="Q135" s="36"/>
      <c r="R135" s="34"/>
      <c r="S135" s="34"/>
    </row>
    <row r="136" spans="1:19" hidden="1" x14ac:dyDescent="0.25">
      <c r="A136" s="24">
        <v>115</v>
      </c>
      <c r="B136" s="37" t="s">
        <v>171</v>
      </c>
      <c r="C136" s="32">
        <f t="shared" si="16"/>
        <v>2453534.9500000002</v>
      </c>
      <c r="D136" s="33">
        <f>ROUND((F136+G136+H136+I136+J136+K136+M136+O136+Q136+S136)*0.0214,2)</f>
        <v>51405.57</v>
      </c>
      <c r="E136" s="34"/>
      <c r="F136" s="34"/>
      <c r="G136" s="34">
        <v>675167.78</v>
      </c>
      <c r="H136" s="34">
        <v>1001779.73</v>
      </c>
      <c r="I136" s="34">
        <v>421063.7</v>
      </c>
      <c r="J136" s="34">
        <v>304118.17</v>
      </c>
      <c r="K136" s="34"/>
      <c r="L136" s="35"/>
      <c r="M136" s="34"/>
      <c r="N136" s="34"/>
      <c r="O136" s="38"/>
      <c r="P136" s="34"/>
      <c r="Q136" s="36"/>
      <c r="R136" s="34"/>
      <c r="S136" s="34"/>
    </row>
    <row r="137" spans="1:19" hidden="1" x14ac:dyDescent="0.25">
      <c r="A137" s="24">
        <v>116</v>
      </c>
      <c r="B137" s="37" t="s">
        <v>172</v>
      </c>
      <c r="C137" s="32">
        <f t="shared" si="16"/>
        <v>34995.19</v>
      </c>
      <c r="D137" s="33"/>
      <c r="E137" s="34">
        <v>34995.19</v>
      </c>
      <c r="F137" s="34"/>
      <c r="G137" s="34"/>
      <c r="H137" s="34"/>
      <c r="I137" s="34"/>
      <c r="J137" s="34"/>
      <c r="K137" s="34"/>
      <c r="L137" s="35"/>
      <c r="M137" s="34"/>
      <c r="N137" s="34"/>
      <c r="O137" s="34"/>
      <c r="P137" s="34"/>
      <c r="Q137" s="36"/>
      <c r="R137" s="34"/>
      <c r="S137" s="34"/>
    </row>
    <row r="138" spans="1:19" hidden="1" x14ac:dyDescent="0.25">
      <c r="A138" s="24">
        <v>117</v>
      </c>
      <c r="B138" s="37" t="s">
        <v>173</v>
      </c>
      <c r="C138" s="32">
        <f t="shared" si="16"/>
        <v>140433.53</v>
      </c>
      <c r="D138" s="33"/>
      <c r="E138" s="34">
        <v>140433.53</v>
      </c>
      <c r="F138" s="36"/>
      <c r="G138" s="36"/>
      <c r="H138" s="34"/>
      <c r="I138" s="34"/>
      <c r="J138" s="34"/>
      <c r="K138" s="34"/>
      <c r="L138" s="35"/>
      <c r="M138" s="34"/>
      <c r="N138" s="34"/>
      <c r="O138" s="34"/>
      <c r="P138" s="34"/>
      <c r="Q138" s="34"/>
      <c r="R138" s="34"/>
      <c r="S138" s="34"/>
    </row>
    <row r="139" spans="1:19" hidden="1" x14ac:dyDescent="0.25">
      <c r="A139" s="24">
        <v>118</v>
      </c>
      <c r="B139" s="37" t="s">
        <v>174</v>
      </c>
      <c r="C139" s="32">
        <f t="shared" si="16"/>
        <v>55195.06</v>
      </c>
      <c r="D139" s="33"/>
      <c r="E139" s="34">
        <v>55195.06</v>
      </c>
      <c r="F139" s="36"/>
      <c r="G139" s="36"/>
      <c r="H139" s="36"/>
      <c r="I139" s="36"/>
      <c r="J139" s="36"/>
      <c r="K139" s="34"/>
      <c r="L139" s="35"/>
      <c r="M139" s="34"/>
      <c r="N139" s="34"/>
      <c r="O139" s="34"/>
      <c r="P139" s="34"/>
      <c r="Q139" s="36"/>
      <c r="R139" s="34"/>
      <c r="S139" s="34"/>
    </row>
    <row r="140" spans="1:19" hidden="1" x14ac:dyDescent="0.25">
      <c r="A140" s="24">
        <v>119</v>
      </c>
      <c r="B140" s="37" t="s">
        <v>175</v>
      </c>
      <c r="C140" s="32">
        <f t="shared" ref="C140:C165" si="17">ROUND(SUM(D140+E140+F140+G140+H140+I140+J140+K140+M140+O140+P140+Q140+R140+S140),2)</f>
        <v>2139809.23</v>
      </c>
      <c r="D140" s="33">
        <f>ROUND((F140+G140+H140+I140+J140+K140+M140+O140+P140+Q140+R140+S140)*0.0214,2)</f>
        <v>42454.54</v>
      </c>
      <c r="E140" s="34">
        <v>113497.91</v>
      </c>
      <c r="F140" s="36"/>
      <c r="G140" s="36"/>
      <c r="H140" s="36"/>
      <c r="I140" s="36"/>
      <c r="J140" s="36"/>
      <c r="K140" s="34"/>
      <c r="L140" s="35"/>
      <c r="M140" s="34"/>
      <c r="N140" s="34" t="s">
        <v>124</v>
      </c>
      <c r="O140" s="34">
        <v>1983856.78</v>
      </c>
      <c r="P140" s="34"/>
      <c r="Q140" s="38"/>
      <c r="R140" s="34"/>
      <c r="S140" s="34"/>
    </row>
    <row r="141" spans="1:19" hidden="1" x14ac:dyDescent="0.25">
      <c r="A141" s="24">
        <v>120</v>
      </c>
      <c r="B141" s="37" t="s">
        <v>176</v>
      </c>
      <c r="C141" s="32">
        <f t="shared" si="17"/>
        <v>80532.63</v>
      </c>
      <c r="D141" s="33"/>
      <c r="E141" s="34">
        <v>80532.63</v>
      </c>
      <c r="F141" s="36"/>
      <c r="G141" s="36"/>
      <c r="H141" s="36"/>
      <c r="I141" s="36"/>
      <c r="J141" s="36"/>
      <c r="K141" s="34"/>
      <c r="L141" s="35"/>
      <c r="M141" s="34"/>
      <c r="N141" s="34"/>
      <c r="O141" s="34"/>
      <c r="P141" s="34"/>
      <c r="Q141" s="34"/>
      <c r="R141" s="34"/>
      <c r="S141" s="34"/>
    </row>
    <row r="142" spans="1:19" hidden="1" x14ac:dyDescent="0.25">
      <c r="A142" s="24">
        <v>121</v>
      </c>
      <c r="B142" s="37" t="s">
        <v>177</v>
      </c>
      <c r="C142" s="32">
        <f t="shared" si="17"/>
        <v>3441919.9</v>
      </c>
      <c r="D142" s="33"/>
      <c r="E142" s="34">
        <v>147623.16</v>
      </c>
      <c r="F142" s="36"/>
      <c r="G142" s="36"/>
      <c r="H142" s="36">
        <v>1733941.99</v>
      </c>
      <c r="I142" s="36">
        <v>606520.42000000004</v>
      </c>
      <c r="J142" s="36">
        <v>953834.33</v>
      </c>
      <c r="K142" s="34"/>
      <c r="L142" s="35"/>
      <c r="M142" s="34"/>
      <c r="N142" s="34"/>
      <c r="O142" s="36"/>
      <c r="P142" s="34"/>
      <c r="Q142" s="34"/>
      <c r="R142" s="34"/>
      <c r="S142" s="34"/>
    </row>
    <row r="143" spans="1:19" hidden="1" x14ac:dyDescent="0.25">
      <c r="A143" s="24">
        <v>122</v>
      </c>
      <c r="B143" s="37" t="s">
        <v>178</v>
      </c>
      <c r="C143" s="32">
        <f t="shared" si="17"/>
        <v>154898.53</v>
      </c>
      <c r="D143" s="33"/>
      <c r="E143" s="34">
        <v>154898.53</v>
      </c>
      <c r="F143" s="36"/>
      <c r="G143" s="36"/>
      <c r="H143" s="36"/>
      <c r="I143" s="36"/>
      <c r="J143" s="36"/>
      <c r="K143" s="34"/>
      <c r="L143" s="35"/>
      <c r="M143" s="34"/>
      <c r="N143" s="34"/>
      <c r="O143" s="36"/>
      <c r="P143" s="34"/>
      <c r="Q143" s="34"/>
      <c r="R143" s="34"/>
      <c r="S143" s="34"/>
    </row>
    <row r="144" spans="1:19" hidden="1" x14ac:dyDescent="0.25">
      <c r="A144" s="24">
        <v>123</v>
      </c>
      <c r="B144" s="37" t="s">
        <v>179</v>
      </c>
      <c r="C144" s="32">
        <f t="shared" si="17"/>
        <v>171927.39</v>
      </c>
      <c r="D144" s="33"/>
      <c r="E144" s="34">
        <v>171927.39</v>
      </c>
      <c r="F144" s="34"/>
      <c r="G144" s="34"/>
      <c r="H144" s="34"/>
      <c r="I144" s="34"/>
      <c r="J144" s="34"/>
      <c r="K144" s="36"/>
      <c r="L144" s="35"/>
      <c r="M144" s="34"/>
      <c r="N144" s="34"/>
      <c r="O144" s="34"/>
      <c r="P144" s="34"/>
      <c r="Q144" s="34"/>
      <c r="R144" s="34"/>
      <c r="S144" s="34"/>
    </row>
    <row r="145" spans="1:19" hidden="1" x14ac:dyDescent="0.25">
      <c r="A145" s="24">
        <v>124</v>
      </c>
      <c r="B145" s="37" t="s">
        <v>180</v>
      </c>
      <c r="C145" s="32">
        <f t="shared" si="17"/>
        <v>190698.49</v>
      </c>
      <c r="D145" s="33"/>
      <c r="E145" s="34">
        <v>190698.49</v>
      </c>
      <c r="F145" s="34"/>
      <c r="G145" s="34"/>
      <c r="H145" s="34"/>
      <c r="I145" s="34"/>
      <c r="J145" s="34"/>
      <c r="K145" s="34"/>
      <c r="L145" s="35"/>
      <c r="M145" s="34"/>
      <c r="N145" s="34"/>
      <c r="O145" s="34"/>
      <c r="P145" s="36"/>
      <c r="Q145" s="34"/>
      <c r="R145" s="34"/>
      <c r="S145" s="34"/>
    </row>
    <row r="146" spans="1:19" hidden="1" x14ac:dyDescent="0.25">
      <c r="A146" s="24">
        <v>125</v>
      </c>
      <c r="B146" s="37" t="s">
        <v>181</v>
      </c>
      <c r="C146" s="32">
        <f t="shared" si="17"/>
        <v>124842.23</v>
      </c>
      <c r="D146" s="33"/>
      <c r="E146" s="34">
        <v>124842.23</v>
      </c>
      <c r="F146" s="36"/>
      <c r="G146" s="34"/>
      <c r="H146" s="34"/>
      <c r="I146" s="34"/>
      <c r="J146" s="34"/>
      <c r="K146" s="34"/>
      <c r="L146" s="35"/>
      <c r="M146" s="34"/>
      <c r="N146" s="34"/>
      <c r="O146" s="34"/>
      <c r="P146" s="34"/>
      <c r="Q146" s="34"/>
      <c r="R146" s="34"/>
      <c r="S146" s="34"/>
    </row>
    <row r="147" spans="1:19" hidden="1" x14ac:dyDescent="0.25">
      <c r="A147" s="24">
        <v>126</v>
      </c>
      <c r="B147" s="37" t="s">
        <v>182</v>
      </c>
      <c r="C147" s="32">
        <f t="shared" si="17"/>
        <v>692048.55</v>
      </c>
      <c r="D147" s="33"/>
      <c r="E147" s="34">
        <v>692048.55</v>
      </c>
      <c r="F147" s="36"/>
      <c r="G147" s="34"/>
      <c r="H147" s="34"/>
      <c r="I147" s="34"/>
      <c r="J147" s="34"/>
      <c r="K147" s="34"/>
      <c r="L147" s="35"/>
      <c r="M147" s="34"/>
      <c r="N147" s="34"/>
      <c r="O147" s="34"/>
      <c r="P147" s="34"/>
      <c r="Q147" s="34"/>
      <c r="R147" s="34"/>
      <c r="S147" s="34"/>
    </row>
    <row r="148" spans="1:19" hidden="1" x14ac:dyDescent="0.25">
      <c r="A148" s="24">
        <v>127</v>
      </c>
      <c r="B148" s="37" t="s">
        <v>183</v>
      </c>
      <c r="C148" s="32">
        <f t="shared" si="17"/>
        <v>493600.32</v>
      </c>
      <c r="D148" s="33"/>
      <c r="E148" s="34">
        <v>493600.32</v>
      </c>
      <c r="F148" s="36"/>
      <c r="G148" s="34"/>
      <c r="H148" s="34"/>
      <c r="I148" s="34"/>
      <c r="J148" s="34"/>
      <c r="K148" s="34"/>
      <c r="L148" s="35"/>
      <c r="M148" s="34"/>
      <c r="N148" s="34"/>
      <c r="O148" s="34"/>
      <c r="P148" s="34"/>
      <c r="Q148" s="34"/>
      <c r="R148" s="34"/>
      <c r="S148" s="34"/>
    </row>
    <row r="149" spans="1:19" hidden="1" x14ac:dyDescent="0.25">
      <c r="A149" s="24">
        <v>128</v>
      </c>
      <c r="B149" s="37" t="s">
        <v>184</v>
      </c>
      <c r="C149" s="32">
        <f t="shared" si="17"/>
        <v>57975.91</v>
      </c>
      <c r="D149" s="33"/>
      <c r="E149" s="34">
        <v>57975.91</v>
      </c>
      <c r="F149" s="34"/>
      <c r="G149" s="34"/>
      <c r="H149" s="34"/>
      <c r="I149" s="34"/>
      <c r="J149" s="34"/>
      <c r="K149" s="34"/>
      <c r="L149" s="35"/>
      <c r="M149" s="34"/>
      <c r="N149" s="34"/>
      <c r="O149" s="36"/>
      <c r="P149" s="34"/>
      <c r="Q149" s="34"/>
      <c r="R149" s="34"/>
      <c r="S149" s="34"/>
    </row>
    <row r="150" spans="1:19" hidden="1" x14ac:dyDescent="0.25">
      <c r="A150" s="24">
        <v>129</v>
      </c>
      <c r="B150" s="37" t="s">
        <v>185</v>
      </c>
      <c r="C150" s="32">
        <f t="shared" si="17"/>
        <v>370705.67</v>
      </c>
      <c r="D150" s="33"/>
      <c r="E150" s="34">
        <v>370705.67</v>
      </c>
      <c r="F150" s="34"/>
      <c r="G150" s="34"/>
      <c r="H150" s="34"/>
      <c r="I150" s="34"/>
      <c r="J150" s="34"/>
      <c r="K150" s="34"/>
      <c r="L150" s="35"/>
      <c r="M150" s="34"/>
      <c r="N150" s="34"/>
      <c r="O150" s="36"/>
      <c r="P150" s="34"/>
      <c r="Q150" s="36"/>
      <c r="R150" s="34"/>
      <c r="S150" s="34"/>
    </row>
    <row r="151" spans="1:19" hidden="1" x14ac:dyDescent="0.25">
      <c r="A151" s="24">
        <v>130</v>
      </c>
      <c r="B151" s="37" t="s">
        <v>186</v>
      </c>
      <c r="C151" s="32">
        <f t="shared" si="17"/>
        <v>246962.68</v>
      </c>
      <c r="D151" s="33"/>
      <c r="E151" s="34">
        <v>246962.68</v>
      </c>
      <c r="F151" s="34"/>
      <c r="G151" s="34"/>
      <c r="H151" s="34"/>
      <c r="I151" s="34"/>
      <c r="J151" s="34"/>
      <c r="K151" s="34"/>
      <c r="L151" s="35"/>
      <c r="M151" s="34"/>
      <c r="N151" s="34"/>
      <c r="O151" s="36"/>
      <c r="P151" s="34"/>
      <c r="Q151" s="34"/>
      <c r="R151" s="34"/>
      <c r="S151" s="34"/>
    </row>
    <row r="152" spans="1:19" hidden="1" x14ac:dyDescent="0.25">
      <c r="A152" s="24">
        <v>131</v>
      </c>
      <c r="B152" s="37" t="s">
        <v>187</v>
      </c>
      <c r="C152" s="32">
        <f t="shared" si="17"/>
        <v>278124.79999999999</v>
      </c>
      <c r="D152" s="33"/>
      <c r="E152" s="34">
        <v>278124.79999999999</v>
      </c>
      <c r="F152" s="34"/>
      <c r="G152" s="36"/>
      <c r="H152" s="34"/>
      <c r="I152" s="34"/>
      <c r="J152" s="34"/>
      <c r="K152" s="34"/>
      <c r="L152" s="35"/>
      <c r="M152" s="34"/>
      <c r="N152" s="34"/>
      <c r="O152" s="34"/>
      <c r="P152" s="36"/>
      <c r="Q152" s="34"/>
      <c r="R152" s="34"/>
      <c r="S152" s="34"/>
    </row>
    <row r="153" spans="1:19" hidden="1" x14ac:dyDescent="0.25">
      <c r="A153" s="24">
        <v>132</v>
      </c>
      <c r="B153" s="37" t="s">
        <v>188</v>
      </c>
      <c r="C153" s="32">
        <f t="shared" si="17"/>
        <v>81858.820000000007</v>
      </c>
      <c r="D153" s="33"/>
      <c r="E153" s="34">
        <v>81858.820000000007</v>
      </c>
      <c r="F153" s="34"/>
      <c r="G153" s="34"/>
      <c r="H153" s="34"/>
      <c r="I153" s="34"/>
      <c r="J153" s="34"/>
      <c r="K153" s="34"/>
      <c r="L153" s="35"/>
      <c r="M153" s="34"/>
      <c r="N153" s="34"/>
      <c r="O153" s="34"/>
      <c r="P153" s="36"/>
      <c r="Q153" s="34"/>
      <c r="R153" s="34"/>
      <c r="S153" s="34"/>
    </row>
    <row r="154" spans="1:19" hidden="1" x14ac:dyDescent="0.25">
      <c r="A154" s="24">
        <v>133</v>
      </c>
      <c r="B154" s="37" t="s">
        <v>189</v>
      </c>
      <c r="C154" s="32">
        <f t="shared" si="17"/>
        <v>84605.75</v>
      </c>
      <c r="D154" s="33"/>
      <c r="E154" s="34">
        <v>84605.75</v>
      </c>
      <c r="F154" s="34"/>
      <c r="G154" s="34"/>
      <c r="H154" s="36"/>
      <c r="I154" s="36"/>
      <c r="J154" s="36"/>
      <c r="K154" s="34"/>
      <c r="L154" s="35"/>
      <c r="M154" s="34"/>
      <c r="N154" s="34"/>
      <c r="O154" s="34"/>
      <c r="P154" s="34"/>
      <c r="Q154" s="34"/>
      <c r="R154" s="34"/>
      <c r="S154" s="34"/>
    </row>
    <row r="155" spans="1:19" hidden="1" x14ac:dyDescent="0.25">
      <c r="A155" s="24">
        <v>134</v>
      </c>
      <c r="B155" s="37" t="s">
        <v>190</v>
      </c>
      <c r="C155" s="32">
        <f t="shared" si="17"/>
        <v>85115.56</v>
      </c>
      <c r="D155" s="33"/>
      <c r="E155" s="34">
        <v>85115.56</v>
      </c>
      <c r="F155" s="34"/>
      <c r="G155" s="34"/>
      <c r="H155" s="34"/>
      <c r="I155" s="34"/>
      <c r="J155" s="34"/>
      <c r="K155" s="34"/>
      <c r="L155" s="35"/>
      <c r="M155" s="34"/>
      <c r="N155" s="34"/>
      <c r="O155" s="36"/>
      <c r="P155" s="34"/>
      <c r="Q155" s="36"/>
      <c r="R155" s="34"/>
      <c r="S155" s="34"/>
    </row>
    <row r="156" spans="1:19" hidden="1" x14ac:dyDescent="0.25">
      <c r="A156" s="24">
        <v>135</v>
      </c>
      <c r="B156" s="37" t="s">
        <v>191</v>
      </c>
      <c r="C156" s="32">
        <f t="shared" si="17"/>
        <v>336500.34</v>
      </c>
      <c r="D156" s="33"/>
      <c r="E156" s="34">
        <v>336500.34</v>
      </c>
      <c r="F156" s="34"/>
      <c r="G156" s="36"/>
      <c r="H156" s="36"/>
      <c r="I156" s="36"/>
      <c r="J156" s="36"/>
      <c r="K156" s="34"/>
      <c r="L156" s="35"/>
      <c r="M156" s="34"/>
      <c r="N156" s="34"/>
      <c r="O156" s="36"/>
      <c r="P156" s="36"/>
      <c r="Q156" s="36"/>
      <c r="R156" s="34"/>
      <c r="S156" s="34"/>
    </row>
    <row r="157" spans="1:19" hidden="1" x14ac:dyDescent="0.25">
      <c r="A157" s="24">
        <v>136</v>
      </c>
      <c r="B157" s="37" t="s">
        <v>192</v>
      </c>
      <c r="C157" s="32">
        <f t="shared" si="17"/>
        <v>361422.81</v>
      </c>
      <c r="D157" s="33"/>
      <c r="E157" s="34">
        <v>361422.81</v>
      </c>
      <c r="F157" s="34"/>
      <c r="G157" s="36"/>
      <c r="H157" s="36"/>
      <c r="I157" s="36"/>
      <c r="J157" s="36"/>
      <c r="K157" s="34"/>
      <c r="L157" s="35"/>
      <c r="M157" s="34"/>
      <c r="N157" s="34"/>
      <c r="O157" s="36"/>
      <c r="P157" s="36"/>
      <c r="Q157" s="36"/>
      <c r="R157" s="34"/>
      <c r="S157" s="34"/>
    </row>
    <row r="158" spans="1:19" hidden="1" x14ac:dyDescent="0.25">
      <c r="A158" s="24">
        <v>137</v>
      </c>
      <c r="B158" s="37" t="s">
        <v>193</v>
      </c>
      <c r="C158" s="32">
        <f t="shared" si="17"/>
        <v>84977.54</v>
      </c>
      <c r="D158" s="33"/>
      <c r="E158" s="34">
        <v>84977.54</v>
      </c>
      <c r="F158" s="36"/>
      <c r="G158" s="34"/>
      <c r="H158" s="34"/>
      <c r="I158" s="34"/>
      <c r="J158" s="34"/>
      <c r="K158" s="34"/>
      <c r="L158" s="35"/>
      <c r="M158" s="34"/>
      <c r="N158" s="34"/>
      <c r="O158" s="34"/>
      <c r="P158" s="34"/>
      <c r="Q158" s="36"/>
      <c r="R158" s="34"/>
      <c r="S158" s="34"/>
    </row>
    <row r="159" spans="1:19" hidden="1" x14ac:dyDescent="0.25">
      <c r="A159" s="24">
        <v>138</v>
      </c>
      <c r="B159" s="37" t="s">
        <v>194</v>
      </c>
      <c r="C159" s="32">
        <f t="shared" si="17"/>
        <v>338741.36</v>
      </c>
      <c r="D159" s="33"/>
      <c r="E159" s="34">
        <v>338741.36</v>
      </c>
      <c r="F159" s="36"/>
      <c r="G159" s="34"/>
      <c r="H159" s="34"/>
      <c r="I159" s="34"/>
      <c r="J159" s="34"/>
      <c r="K159" s="34"/>
      <c r="L159" s="35"/>
      <c r="M159" s="34"/>
      <c r="N159" s="34"/>
      <c r="O159" s="34"/>
      <c r="P159" s="34"/>
      <c r="Q159" s="34"/>
      <c r="R159" s="34"/>
      <c r="S159" s="34"/>
    </row>
    <row r="160" spans="1:19" hidden="1" x14ac:dyDescent="0.25">
      <c r="A160" s="24">
        <v>139</v>
      </c>
      <c r="B160" s="37" t="s">
        <v>195</v>
      </c>
      <c r="C160" s="32">
        <f t="shared" si="17"/>
        <v>782333.7</v>
      </c>
      <c r="D160" s="33"/>
      <c r="E160" s="34">
        <v>782333.7</v>
      </c>
      <c r="F160" s="36"/>
      <c r="G160" s="34"/>
      <c r="H160" s="34"/>
      <c r="I160" s="34"/>
      <c r="J160" s="34"/>
      <c r="K160" s="34"/>
      <c r="L160" s="35"/>
      <c r="M160" s="34"/>
      <c r="N160" s="34"/>
      <c r="O160" s="34"/>
      <c r="P160" s="34"/>
      <c r="Q160" s="34"/>
      <c r="R160" s="34"/>
      <c r="S160" s="34"/>
    </row>
    <row r="161" spans="1:19" hidden="1" x14ac:dyDescent="0.25">
      <c r="A161" s="24">
        <v>140</v>
      </c>
      <c r="B161" s="37" t="s">
        <v>196</v>
      </c>
      <c r="C161" s="32">
        <f t="shared" si="17"/>
        <v>204337.86</v>
      </c>
      <c r="D161" s="33"/>
      <c r="E161" s="34">
        <v>204337.86</v>
      </c>
      <c r="F161" s="34"/>
      <c r="G161" s="34"/>
      <c r="H161" s="34"/>
      <c r="I161" s="34"/>
      <c r="J161" s="34"/>
      <c r="K161" s="36"/>
      <c r="L161" s="35"/>
      <c r="M161" s="34"/>
      <c r="N161" s="34"/>
      <c r="O161" s="36"/>
      <c r="P161" s="34"/>
      <c r="Q161" s="34"/>
      <c r="R161" s="34"/>
      <c r="S161" s="34"/>
    </row>
    <row r="162" spans="1:19" hidden="1" x14ac:dyDescent="0.25">
      <c r="A162" s="24">
        <v>141</v>
      </c>
      <c r="B162" s="37" t="s">
        <v>197</v>
      </c>
      <c r="C162" s="32">
        <f t="shared" si="17"/>
        <v>339980.02</v>
      </c>
      <c r="D162" s="33"/>
      <c r="E162" s="34">
        <v>339980.02</v>
      </c>
      <c r="F162" s="34"/>
      <c r="G162" s="36"/>
      <c r="H162" s="34"/>
      <c r="I162" s="34"/>
      <c r="J162" s="34"/>
      <c r="K162" s="34"/>
      <c r="L162" s="35"/>
      <c r="M162" s="34"/>
      <c r="N162" s="34"/>
      <c r="O162" s="36"/>
      <c r="P162" s="34"/>
      <c r="Q162" s="34"/>
      <c r="R162" s="34"/>
      <c r="S162" s="34"/>
    </row>
    <row r="163" spans="1:19" hidden="1" x14ac:dyDescent="0.25">
      <c r="A163" s="24">
        <v>142</v>
      </c>
      <c r="B163" s="37" t="s">
        <v>198</v>
      </c>
      <c r="C163" s="32">
        <f t="shared" si="17"/>
        <v>333535.78000000003</v>
      </c>
      <c r="D163" s="33"/>
      <c r="E163" s="34">
        <v>333535.78000000003</v>
      </c>
      <c r="F163" s="34"/>
      <c r="G163" s="36"/>
      <c r="H163" s="34"/>
      <c r="I163" s="34"/>
      <c r="J163" s="34"/>
      <c r="K163" s="34"/>
      <c r="L163" s="35"/>
      <c r="M163" s="34"/>
      <c r="N163" s="34"/>
      <c r="O163" s="34"/>
      <c r="P163" s="34"/>
      <c r="Q163" s="36"/>
      <c r="R163" s="34"/>
      <c r="S163" s="34"/>
    </row>
    <row r="164" spans="1:19" hidden="1" x14ac:dyDescent="0.25">
      <c r="A164" s="24">
        <v>143</v>
      </c>
      <c r="B164" s="37" t="s">
        <v>199</v>
      </c>
      <c r="C164" s="32">
        <f t="shared" si="17"/>
        <v>391223.03</v>
      </c>
      <c r="D164" s="33"/>
      <c r="E164" s="34">
        <v>391223.03</v>
      </c>
      <c r="F164" s="34"/>
      <c r="G164" s="34"/>
      <c r="H164" s="36"/>
      <c r="I164" s="36"/>
      <c r="J164" s="36"/>
      <c r="K164" s="34"/>
      <c r="L164" s="35"/>
      <c r="M164" s="34"/>
      <c r="N164" s="34"/>
      <c r="O164" s="34"/>
      <c r="P164" s="34"/>
      <c r="Q164" s="34"/>
      <c r="R164" s="34"/>
      <c r="S164" s="34"/>
    </row>
    <row r="165" spans="1:19" hidden="1" x14ac:dyDescent="0.25">
      <c r="A165" s="24">
        <v>144</v>
      </c>
      <c r="B165" s="37" t="s">
        <v>200</v>
      </c>
      <c r="C165" s="32">
        <f t="shared" si="17"/>
        <v>361170.86</v>
      </c>
      <c r="D165" s="33"/>
      <c r="E165" s="34">
        <v>361170.86</v>
      </c>
      <c r="F165" s="34"/>
      <c r="G165" s="34"/>
      <c r="H165" s="34"/>
      <c r="I165" s="34"/>
      <c r="J165" s="34"/>
      <c r="K165" s="36"/>
      <c r="L165" s="35"/>
      <c r="M165" s="34"/>
      <c r="N165" s="34"/>
      <c r="O165" s="34"/>
      <c r="P165" s="34"/>
      <c r="Q165" s="34"/>
      <c r="R165" s="34"/>
      <c r="S165" s="34"/>
    </row>
    <row r="166" spans="1:19" hidden="1" x14ac:dyDescent="0.25">
      <c r="A166" s="165" t="s">
        <v>201</v>
      </c>
      <c r="B166" s="166"/>
      <c r="C166" s="15">
        <f>ROUND(SUM(E166+F166+G166+H166+I166+J166+K166+M166+O166+P166+Q166+S166+D166+R166),2)</f>
        <v>68244081.819999993</v>
      </c>
      <c r="D166" s="119">
        <f t="shared" ref="D166:M166" si="18">ROUND(SUM(D113:D165),2)</f>
        <v>1017614.91</v>
      </c>
      <c r="E166" s="119">
        <f t="shared" si="18"/>
        <v>12534512.5</v>
      </c>
      <c r="F166" s="119">
        <f t="shared" si="18"/>
        <v>0</v>
      </c>
      <c r="G166" s="119">
        <f t="shared" si="18"/>
        <v>4320339.5</v>
      </c>
      <c r="H166" s="119">
        <f t="shared" si="18"/>
        <v>5995875.0800000001</v>
      </c>
      <c r="I166" s="119">
        <f t="shared" si="18"/>
        <v>2447258.89</v>
      </c>
      <c r="J166" s="119">
        <f t="shared" si="18"/>
        <v>3511079.82</v>
      </c>
      <c r="K166" s="119">
        <f t="shared" si="18"/>
        <v>0</v>
      </c>
      <c r="L166" s="119">
        <f t="shared" si="18"/>
        <v>11</v>
      </c>
      <c r="M166" s="119">
        <f t="shared" si="18"/>
        <v>36433544.340000004</v>
      </c>
      <c r="N166" s="119" t="s">
        <v>23</v>
      </c>
      <c r="O166" s="119">
        <f>ROUND(SUM(O113:O165),2)</f>
        <v>1983856.78</v>
      </c>
      <c r="P166" s="119">
        <f>ROUND(SUM(P113:P165),2)</f>
        <v>0</v>
      </c>
      <c r="Q166" s="119">
        <f>ROUND(SUM(Q113:Q165),2)</f>
        <v>0</v>
      </c>
      <c r="R166" s="119">
        <f>ROUND(SUM(R113:R165),2)</f>
        <v>0</v>
      </c>
      <c r="S166" s="119">
        <f>ROUND(SUM(S113:S165),2)</f>
        <v>0</v>
      </c>
    </row>
    <row r="167" spans="1:19" ht="15.75" hidden="1" x14ac:dyDescent="0.25">
      <c r="A167" s="130" t="s">
        <v>202</v>
      </c>
      <c r="B167" s="131"/>
      <c r="C167" s="134"/>
      <c r="D167" s="19"/>
      <c r="E167" s="41"/>
      <c r="F167" s="41"/>
      <c r="G167" s="41"/>
      <c r="H167" s="41"/>
      <c r="I167" s="41"/>
      <c r="J167" s="41"/>
      <c r="K167" s="41"/>
      <c r="L167" s="12"/>
      <c r="M167" s="41"/>
      <c r="N167" s="42"/>
      <c r="O167" s="41"/>
      <c r="P167" s="41"/>
      <c r="Q167" s="41"/>
      <c r="R167" s="41"/>
      <c r="S167" s="41"/>
    </row>
    <row r="168" spans="1:19" hidden="1" x14ac:dyDescent="0.25">
      <c r="A168" s="24">
        <v>145</v>
      </c>
      <c r="B168" s="25" t="s">
        <v>203</v>
      </c>
      <c r="C168" s="26">
        <f t="shared" ref="C168:C197" si="19">ROUND(SUM(D168+E168+F168+G168+H168+I168+J168+K168+M168+O168+P168+Q168+R168+S168),2)</f>
        <v>38401.800000000003</v>
      </c>
      <c r="D168" s="27"/>
      <c r="E168" s="28">
        <v>38401.800000000003</v>
      </c>
      <c r="F168" s="28"/>
      <c r="G168" s="28"/>
      <c r="H168" s="28"/>
      <c r="I168" s="28"/>
      <c r="J168" s="28"/>
      <c r="K168" s="28"/>
      <c r="L168" s="29"/>
      <c r="M168" s="28"/>
      <c r="N168" s="28"/>
      <c r="O168" s="30"/>
      <c r="P168" s="28"/>
      <c r="Q168" s="28"/>
      <c r="R168" s="28"/>
      <c r="S168" s="28"/>
    </row>
    <row r="169" spans="1:19" hidden="1" x14ac:dyDescent="0.25">
      <c r="A169" s="24">
        <v>146</v>
      </c>
      <c r="B169" s="31" t="s">
        <v>204</v>
      </c>
      <c r="C169" s="26">
        <f t="shared" si="19"/>
        <v>101759.53</v>
      </c>
      <c r="D169" s="33"/>
      <c r="E169" s="34">
        <v>101759.53</v>
      </c>
      <c r="F169" s="34"/>
      <c r="G169" s="34"/>
      <c r="H169" s="34"/>
      <c r="I169" s="34"/>
      <c r="J169" s="34"/>
      <c r="K169" s="34"/>
      <c r="L169" s="35"/>
      <c r="M169" s="34"/>
      <c r="N169" s="34"/>
      <c r="O169" s="36"/>
      <c r="P169" s="34"/>
      <c r="Q169" s="36"/>
      <c r="R169" s="34"/>
      <c r="S169" s="34"/>
    </row>
    <row r="170" spans="1:19" hidden="1" x14ac:dyDescent="0.25">
      <c r="A170" s="24">
        <v>147</v>
      </c>
      <c r="B170" s="31" t="s">
        <v>205</v>
      </c>
      <c r="C170" s="26">
        <f t="shared" si="19"/>
        <v>90625.46</v>
      </c>
      <c r="D170" s="33"/>
      <c r="E170" s="34">
        <v>90625.46</v>
      </c>
      <c r="F170" s="34"/>
      <c r="G170" s="34"/>
      <c r="H170" s="34"/>
      <c r="I170" s="34"/>
      <c r="J170" s="34"/>
      <c r="K170" s="34"/>
      <c r="L170" s="35"/>
      <c r="M170" s="34"/>
      <c r="N170" s="34"/>
      <c r="O170" s="36"/>
      <c r="P170" s="34"/>
      <c r="Q170" s="36"/>
      <c r="R170" s="34"/>
      <c r="S170" s="34"/>
    </row>
    <row r="171" spans="1:19" hidden="1" x14ac:dyDescent="0.25">
      <c r="A171" s="24">
        <v>148</v>
      </c>
      <c r="B171" s="31" t="s">
        <v>206</v>
      </c>
      <c r="C171" s="26">
        <f t="shared" si="19"/>
        <v>103098.47</v>
      </c>
      <c r="D171" s="33"/>
      <c r="E171" s="34">
        <v>103098.47</v>
      </c>
      <c r="F171" s="34"/>
      <c r="G171" s="34"/>
      <c r="H171" s="34"/>
      <c r="I171" s="34"/>
      <c r="J171" s="34"/>
      <c r="K171" s="34"/>
      <c r="L171" s="35"/>
      <c r="M171" s="34"/>
      <c r="N171" s="34"/>
      <c r="O171" s="36"/>
      <c r="P171" s="34"/>
      <c r="Q171" s="36"/>
      <c r="R171" s="34"/>
      <c r="S171" s="34"/>
    </row>
    <row r="172" spans="1:19" hidden="1" x14ac:dyDescent="0.25">
      <c r="A172" s="24">
        <v>149</v>
      </c>
      <c r="B172" s="31" t="s">
        <v>207</v>
      </c>
      <c r="C172" s="26">
        <f t="shared" si="19"/>
        <v>139167.41</v>
      </c>
      <c r="D172" s="33"/>
      <c r="E172" s="34">
        <v>139167.41</v>
      </c>
      <c r="F172" s="34"/>
      <c r="G172" s="34"/>
      <c r="H172" s="34"/>
      <c r="I172" s="34"/>
      <c r="J172" s="34"/>
      <c r="K172" s="34"/>
      <c r="L172" s="35"/>
      <c r="M172" s="34"/>
      <c r="N172" s="34"/>
      <c r="O172" s="36"/>
      <c r="P172" s="34"/>
      <c r="Q172" s="36"/>
      <c r="R172" s="34"/>
      <c r="S172" s="34"/>
    </row>
    <row r="173" spans="1:19" hidden="1" x14ac:dyDescent="0.25">
      <c r="A173" s="24">
        <v>150</v>
      </c>
      <c r="B173" s="31" t="s">
        <v>208</v>
      </c>
      <c r="C173" s="26">
        <f t="shared" si="19"/>
        <v>3999081.29</v>
      </c>
      <c r="D173" s="33">
        <f>ROUND((F173+G173+H173+I173+J173+K173+M173+O173+P173+Q173+R173+S173)*0.0214,2)</f>
        <v>83787.289999999994</v>
      </c>
      <c r="E173" s="34"/>
      <c r="F173" s="34"/>
      <c r="G173" s="34">
        <v>577668</v>
      </c>
      <c r="H173" s="34">
        <v>229116</v>
      </c>
      <c r="I173" s="34">
        <v>149841.60000000001</v>
      </c>
      <c r="J173" s="34">
        <v>1053234</v>
      </c>
      <c r="K173" s="34"/>
      <c r="L173" s="35"/>
      <c r="M173" s="34"/>
      <c r="N173" s="34"/>
      <c r="O173" s="36"/>
      <c r="P173" s="34"/>
      <c r="Q173" s="36">
        <v>1905434.4</v>
      </c>
      <c r="R173" s="34"/>
      <c r="S173" s="34"/>
    </row>
    <row r="174" spans="1:19" hidden="1" x14ac:dyDescent="0.25">
      <c r="A174" s="24">
        <v>151</v>
      </c>
      <c r="B174" s="31" t="s">
        <v>209</v>
      </c>
      <c r="C174" s="26">
        <f t="shared" si="19"/>
        <v>118329.92</v>
      </c>
      <c r="D174" s="33"/>
      <c r="E174" s="34">
        <v>118329.92</v>
      </c>
      <c r="F174" s="34"/>
      <c r="G174" s="34"/>
      <c r="H174" s="34"/>
      <c r="I174" s="34"/>
      <c r="J174" s="34"/>
      <c r="K174" s="34"/>
      <c r="L174" s="35"/>
      <c r="M174" s="34"/>
      <c r="N174" s="34"/>
      <c r="O174" s="36"/>
      <c r="P174" s="34"/>
      <c r="Q174" s="36"/>
      <c r="R174" s="34"/>
      <c r="S174" s="34"/>
    </row>
    <row r="175" spans="1:19" hidden="1" x14ac:dyDescent="0.25">
      <c r="A175" s="24">
        <v>152</v>
      </c>
      <c r="B175" s="31" t="s">
        <v>210</v>
      </c>
      <c r="C175" s="26">
        <f t="shared" si="19"/>
        <v>117996.44</v>
      </c>
      <c r="D175" s="33"/>
      <c r="E175" s="34">
        <v>117996.44</v>
      </c>
      <c r="F175" s="34"/>
      <c r="G175" s="34"/>
      <c r="H175" s="34"/>
      <c r="I175" s="34"/>
      <c r="J175" s="34"/>
      <c r="K175" s="34"/>
      <c r="L175" s="35"/>
      <c r="M175" s="34"/>
      <c r="N175" s="34"/>
      <c r="O175" s="36"/>
      <c r="P175" s="34"/>
      <c r="Q175" s="36"/>
      <c r="R175" s="34"/>
      <c r="S175" s="34"/>
    </row>
    <row r="176" spans="1:19" hidden="1" x14ac:dyDescent="0.25">
      <c r="A176" s="24">
        <v>153</v>
      </c>
      <c r="B176" s="31" t="s">
        <v>211</v>
      </c>
      <c r="C176" s="26">
        <f t="shared" si="19"/>
        <v>463643.06</v>
      </c>
      <c r="D176" s="33">
        <v>7754.66</v>
      </c>
      <c r="E176" s="34"/>
      <c r="F176" s="34">
        <v>455888.4</v>
      </c>
      <c r="G176" s="34"/>
      <c r="H176" s="34"/>
      <c r="I176" s="34"/>
      <c r="J176" s="34"/>
      <c r="K176" s="34"/>
      <c r="L176" s="35"/>
      <c r="M176" s="34"/>
      <c r="N176" s="34"/>
      <c r="O176" s="36"/>
      <c r="P176" s="34"/>
      <c r="Q176" s="36"/>
      <c r="R176" s="34"/>
      <c r="S176" s="34"/>
    </row>
    <row r="177" spans="1:19" hidden="1" x14ac:dyDescent="0.25">
      <c r="A177" s="24">
        <v>154</v>
      </c>
      <c r="B177" s="31" t="s">
        <v>212</v>
      </c>
      <c r="C177" s="26">
        <f t="shared" si="19"/>
        <v>3873110.8</v>
      </c>
      <c r="D177" s="33">
        <f>ROUND((F177+G177+H177+I177+J177+K177+M177+O177+P177+Q177+R177+S177)*0.0214,2)</f>
        <v>81148</v>
      </c>
      <c r="E177" s="34"/>
      <c r="F177" s="34"/>
      <c r="G177" s="34">
        <v>579152.4</v>
      </c>
      <c r="H177" s="34">
        <v>190807.2</v>
      </c>
      <c r="I177" s="34">
        <v>114543.6</v>
      </c>
      <c r="J177" s="34">
        <v>1024233.6</v>
      </c>
      <c r="K177" s="34"/>
      <c r="L177" s="35"/>
      <c r="M177" s="34"/>
      <c r="N177" s="34"/>
      <c r="O177" s="36"/>
      <c r="P177" s="34"/>
      <c r="Q177" s="36">
        <v>1883226</v>
      </c>
      <c r="R177" s="34"/>
      <c r="S177" s="34"/>
    </row>
    <row r="178" spans="1:19" ht="28.5" hidden="1" customHeight="1" x14ac:dyDescent="0.25">
      <c r="A178" s="24">
        <v>155</v>
      </c>
      <c r="B178" s="31" t="s">
        <v>213</v>
      </c>
      <c r="C178" s="26">
        <f t="shared" si="19"/>
        <v>113512.32000000001</v>
      </c>
      <c r="D178" s="33"/>
      <c r="E178" s="34">
        <v>113512.32000000001</v>
      </c>
      <c r="F178" s="34"/>
      <c r="G178" s="34"/>
      <c r="H178" s="34"/>
      <c r="I178" s="34"/>
      <c r="J178" s="34"/>
      <c r="K178" s="34"/>
      <c r="L178" s="35"/>
      <c r="M178" s="34"/>
      <c r="N178" s="34"/>
      <c r="O178" s="36"/>
      <c r="P178" s="34"/>
      <c r="Q178" s="36"/>
      <c r="R178" s="34"/>
      <c r="S178" s="34"/>
    </row>
    <row r="179" spans="1:19" ht="32.25" hidden="1" customHeight="1" x14ac:dyDescent="0.25">
      <c r="A179" s="24">
        <v>156</v>
      </c>
      <c r="B179" s="31" t="s">
        <v>214</v>
      </c>
      <c r="C179" s="26">
        <f t="shared" si="19"/>
        <v>113452.77</v>
      </c>
      <c r="D179" s="33"/>
      <c r="E179" s="34">
        <v>113452.77</v>
      </c>
      <c r="F179" s="34"/>
      <c r="G179" s="34"/>
      <c r="H179" s="34"/>
      <c r="I179" s="34"/>
      <c r="J179" s="34"/>
      <c r="K179" s="34"/>
      <c r="L179" s="35"/>
      <c r="M179" s="34"/>
      <c r="N179" s="34"/>
      <c r="O179" s="36"/>
      <c r="P179" s="34"/>
      <c r="Q179" s="36"/>
      <c r="R179" s="34"/>
      <c r="S179" s="34"/>
    </row>
    <row r="180" spans="1:19" ht="36" hidden="1" customHeight="1" x14ac:dyDescent="0.25">
      <c r="A180" s="24">
        <v>157</v>
      </c>
      <c r="B180" s="31" t="s">
        <v>215</v>
      </c>
      <c r="C180" s="26">
        <f t="shared" si="19"/>
        <v>115213.48</v>
      </c>
      <c r="D180" s="33"/>
      <c r="E180" s="34">
        <v>115213.48</v>
      </c>
      <c r="F180" s="34"/>
      <c r="G180" s="34"/>
      <c r="H180" s="34"/>
      <c r="I180" s="34"/>
      <c r="J180" s="34"/>
      <c r="K180" s="34"/>
      <c r="L180" s="35"/>
      <c r="M180" s="34"/>
      <c r="N180" s="34"/>
      <c r="O180" s="36"/>
      <c r="P180" s="34"/>
      <c r="Q180" s="36"/>
      <c r="R180" s="34"/>
      <c r="S180" s="34"/>
    </row>
    <row r="181" spans="1:19" ht="28.5" hidden="1" customHeight="1" x14ac:dyDescent="0.25">
      <c r="A181" s="24">
        <v>158</v>
      </c>
      <c r="B181" s="31" t="s">
        <v>216</v>
      </c>
      <c r="C181" s="26">
        <f t="shared" si="19"/>
        <v>115440.85</v>
      </c>
      <c r="D181" s="33"/>
      <c r="E181" s="34">
        <v>115440.85</v>
      </c>
      <c r="F181" s="34"/>
      <c r="G181" s="34"/>
      <c r="H181" s="34"/>
      <c r="I181" s="34"/>
      <c r="J181" s="34"/>
      <c r="K181" s="34"/>
      <c r="L181" s="35"/>
      <c r="M181" s="34"/>
      <c r="N181" s="34"/>
      <c r="O181" s="36"/>
      <c r="P181" s="34"/>
      <c r="Q181" s="36"/>
      <c r="R181" s="34"/>
      <c r="S181" s="34"/>
    </row>
    <row r="182" spans="1:19" ht="32.25" hidden="1" customHeight="1" x14ac:dyDescent="0.25">
      <c r="A182" s="24">
        <v>159</v>
      </c>
      <c r="B182" s="37" t="s">
        <v>217</v>
      </c>
      <c r="C182" s="26">
        <f t="shared" si="19"/>
        <v>2877604.43</v>
      </c>
      <c r="D182" s="33">
        <v>43247.37</v>
      </c>
      <c r="E182" s="34"/>
      <c r="F182" s="34"/>
      <c r="G182" s="34"/>
      <c r="H182" s="34"/>
      <c r="I182" s="34"/>
      <c r="J182" s="34"/>
      <c r="K182" s="34"/>
      <c r="L182" s="35"/>
      <c r="M182" s="34"/>
      <c r="N182" s="34"/>
      <c r="O182" s="36"/>
      <c r="P182" s="34"/>
      <c r="Q182" s="36"/>
      <c r="R182" s="34">
        <v>2834357.06</v>
      </c>
      <c r="S182" s="34"/>
    </row>
    <row r="183" spans="1:19" ht="30" hidden="1" customHeight="1" x14ac:dyDescent="0.25">
      <c r="A183" s="24">
        <v>160</v>
      </c>
      <c r="B183" s="31" t="s">
        <v>218</v>
      </c>
      <c r="C183" s="26">
        <f t="shared" si="19"/>
        <v>99402.05</v>
      </c>
      <c r="D183" s="33"/>
      <c r="E183" s="34">
        <v>99402.05</v>
      </c>
      <c r="F183" s="34"/>
      <c r="G183" s="34"/>
      <c r="H183" s="34"/>
      <c r="I183" s="34"/>
      <c r="J183" s="34"/>
      <c r="K183" s="34"/>
      <c r="L183" s="35"/>
      <c r="M183" s="34"/>
      <c r="N183" s="34"/>
      <c r="O183" s="36"/>
      <c r="P183" s="34"/>
      <c r="Q183" s="36"/>
      <c r="R183" s="34"/>
      <c r="S183" s="34"/>
    </row>
    <row r="184" spans="1:19" ht="22.5" hidden="1" customHeight="1" x14ac:dyDescent="0.25">
      <c r="A184" s="24">
        <v>161</v>
      </c>
      <c r="B184" s="31" t="s">
        <v>219</v>
      </c>
      <c r="C184" s="26">
        <f t="shared" si="19"/>
        <v>606881.81000000006</v>
      </c>
      <c r="D184" s="33">
        <v>10150.4</v>
      </c>
      <c r="E184" s="34"/>
      <c r="F184" s="34">
        <v>437402.64</v>
      </c>
      <c r="G184" s="34"/>
      <c r="H184" s="39">
        <v>72425.350000000006</v>
      </c>
      <c r="I184" s="34">
        <v>86903.42</v>
      </c>
      <c r="J184" s="34"/>
      <c r="K184" s="34"/>
      <c r="L184" s="35"/>
      <c r="M184" s="34"/>
      <c r="N184" s="34"/>
      <c r="O184" s="36"/>
      <c r="P184" s="34"/>
      <c r="Q184" s="36"/>
      <c r="R184" s="34"/>
      <c r="S184" s="34"/>
    </row>
    <row r="185" spans="1:19" ht="26.25" hidden="1" customHeight="1" x14ac:dyDescent="0.25">
      <c r="A185" s="24">
        <v>162</v>
      </c>
      <c r="B185" s="31" t="s">
        <v>220</v>
      </c>
      <c r="C185" s="26">
        <f t="shared" si="19"/>
        <v>3016808.63</v>
      </c>
      <c r="D185" s="33">
        <v>40193.589999999997</v>
      </c>
      <c r="E185" s="34"/>
      <c r="F185" s="34"/>
      <c r="G185" s="34"/>
      <c r="H185" s="34"/>
      <c r="I185" s="34"/>
      <c r="J185" s="34"/>
      <c r="K185" s="34"/>
      <c r="L185" s="35"/>
      <c r="M185" s="34"/>
      <c r="N185" s="34" t="s">
        <v>124</v>
      </c>
      <c r="O185" s="36">
        <v>2976615.04</v>
      </c>
      <c r="P185" s="34"/>
      <c r="Q185" s="36"/>
      <c r="R185" s="34"/>
      <c r="S185" s="34"/>
    </row>
    <row r="186" spans="1:19" ht="33" hidden="1" customHeight="1" x14ac:dyDescent="0.25">
      <c r="A186" s="24">
        <v>163</v>
      </c>
      <c r="B186" s="37" t="s">
        <v>221</v>
      </c>
      <c r="C186" s="26">
        <f t="shared" si="19"/>
        <v>115592.43</v>
      </c>
      <c r="D186" s="33"/>
      <c r="E186" s="34">
        <v>115592.43</v>
      </c>
      <c r="F186" s="38"/>
      <c r="G186" s="34"/>
      <c r="H186" s="38"/>
      <c r="I186" s="38"/>
      <c r="J186" s="38"/>
      <c r="K186" s="34"/>
      <c r="L186" s="35"/>
      <c r="M186" s="34"/>
      <c r="N186" s="34"/>
      <c r="O186" s="36"/>
      <c r="P186" s="34"/>
      <c r="Q186" s="36"/>
      <c r="R186" s="34"/>
      <c r="S186" s="34"/>
    </row>
    <row r="187" spans="1:19" ht="38.25" hidden="1" customHeight="1" x14ac:dyDescent="0.25">
      <c r="A187" s="24">
        <v>164</v>
      </c>
      <c r="B187" s="37" t="s">
        <v>222</v>
      </c>
      <c r="C187" s="26">
        <f t="shared" si="19"/>
        <v>784748.98</v>
      </c>
      <c r="D187" s="33">
        <f>ROUND((F187+G187+H187+I187+J187+K187+M187+O187+Q187+S187)*0.0214,2)</f>
        <v>16441.77</v>
      </c>
      <c r="E187" s="34"/>
      <c r="F187" s="34"/>
      <c r="G187" s="34">
        <v>768307.21</v>
      </c>
      <c r="H187" s="34"/>
      <c r="I187" s="34"/>
      <c r="J187" s="34"/>
      <c r="K187" s="34"/>
      <c r="L187" s="35"/>
      <c r="M187" s="34"/>
      <c r="N187" s="34"/>
      <c r="O187" s="34"/>
      <c r="P187" s="34"/>
      <c r="Q187" s="34"/>
      <c r="R187" s="34"/>
      <c r="S187" s="34"/>
    </row>
    <row r="188" spans="1:19" ht="30" hidden="1" customHeight="1" x14ac:dyDescent="0.25">
      <c r="A188" s="24">
        <v>165</v>
      </c>
      <c r="B188" s="37" t="s">
        <v>223</v>
      </c>
      <c r="C188" s="26">
        <f t="shared" si="19"/>
        <v>799083.53</v>
      </c>
      <c r="D188" s="33">
        <f>ROUND((F188+G188+H188+I188+J188+K188+M188+O188+Q188+S188)*0.0214,2)</f>
        <v>16742.11</v>
      </c>
      <c r="E188" s="34"/>
      <c r="F188" s="34"/>
      <c r="G188" s="34">
        <v>782341.42</v>
      </c>
      <c r="H188" s="34"/>
      <c r="I188" s="34"/>
      <c r="J188" s="34"/>
      <c r="K188" s="34"/>
      <c r="L188" s="35"/>
      <c r="M188" s="34"/>
      <c r="N188" s="34"/>
      <c r="O188" s="34"/>
      <c r="P188" s="34"/>
      <c r="Q188" s="34"/>
      <c r="R188" s="34"/>
      <c r="S188" s="34"/>
    </row>
    <row r="189" spans="1:19" ht="30" hidden="1" customHeight="1" x14ac:dyDescent="0.25">
      <c r="A189" s="24">
        <v>166</v>
      </c>
      <c r="B189" s="31" t="s">
        <v>224</v>
      </c>
      <c r="C189" s="26">
        <f t="shared" si="19"/>
        <v>257424.53</v>
      </c>
      <c r="D189" s="33"/>
      <c r="E189" s="34">
        <v>257424.53</v>
      </c>
      <c r="F189" s="34"/>
      <c r="G189" s="34"/>
      <c r="H189" s="34"/>
      <c r="I189" s="34"/>
      <c r="J189" s="34"/>
      <c r="K189" s="34"/>
      <c r="L189" s="35"/>
      <c r="M189" s="34"/>
      <c r="N189" s="34"/>
      <c r="O189" s="36"/>
      <c r="P189" s="34"/>
      <c r="Q189" s="36"/>
      <c r="R189" s="34"/>
      <c r="S189" s="34"/>
    </row>
    <row r="190" spans="1:19" ht="24.75" hidden="1" customHeight="1" x14ac:dyDescent="0.25">
      <c r="A190" s="24">
        <v>167</v>
      </c>
      <c r="B190" s="31" t="s">
        <v>225</v>
      </c>
      <c r="C190" s="26">
        <f t="shared" si="19"/>
        <v>3058920.56</v>
      </c>
      <c r="D190" s="33">
        <v>40721.39</v>
      </c>
      <c r="E190" s="34"/>
      <c r="F190" s="34"/>
      <c r="G190" s="34"/>
      <c r="H190" s="34"/>
      <c r="I190" s="34"/>
      <c r="J190" s="34"/>
      <c r="K190" s="34"/>
      <c r="L190" s="35"/>
      <c r="M190" s="34"/>
      <c r="N190" s="34" t="s">
        <v>124</v>
      </c>
      <c r="O190" s="36">
        <v>3018199.17</v>
      </c>
      <c r="P190" s="34"/>
      <c r="Q190" s="36"/>
      <c r="R190" s="34"/>
      <c r="S190" s="34"/>
    </row>
    <row r="191" spans="1:19" ht="24.75" hidden="1" customHeight="1" x14ac:dyDescent="0.25">
      <c r="A191" s="24">
        <v>168</v>
      </c>
      <c r="B191" s="31" t="s">
        <v>226</v>
      </c>
      <c r="C191" s="26">
        <f t="shared" si="19"/>
        <v>93879.52</v>
      </c>
      <c r="D191" s="33"/>
      <c r="E191" s="34">
        <v>93879.52</v>
      </c>
      <c r="F191" s="34"/>
      <c r="G191" s="34"/>
      <c r="H191" s="34"/>
      <c r="I191" s="34"/>
      <c r="J191" s="34"/>
      <c r="K191" s="34"/>
      <c r="L191" s="35"/>
      <c r="M191" s="34"/>
      <c r="N191" s="34"/>
      <c r="O191" s="36"/>
      <c r="P191" s="34"/>
      <c r="Q191" s="36"/>
      <c r="R191" s="34"/>
      <c r="S191" s="34"/>
    </row>
    <row r="192" spans="1:19" ht="27" hidden="1" customHeight="1" x14ac:dyDescent="0.25">
      <c r="A192" s="24">
        <v>169</v>
      </c>
      <c r="B192" s="31" t="s">
        <v>227</v>
      </c>
      <c r="C192" s="26">
        <f t="shared" si="19"/>
        <v>157666.68</v>
      </c>
      <c r="D192" s="33"/>
      <c r="E192" s="34">
        <v>157666.68</v>
      </c>
      <c r="F192" s="34"/>
      <c r="G192" s="34"/>
      <c r="H192" s="34"/>
      <c r="I192" s="34"/>
      <c r="J192" s="34"/>
      <c r="K192" s="34"/>
      <c r="L192" s="35"/>
      <c r="M192" s="34"/>
      <c r="N192" s="34"/>
      <c r="O192" s="36"/>
      <c r="P192" s="34"/>
      <c r="Q192" s="36"/>
      <c r="R192" s="34"/>
      <c r="S192" s="34"/>
    </row>
    <row r="193" spans="1:19" ht="33" hidden="1" customHeight="1" x14ac:dyDescent="0.25">
      <c r="A193" s="24">
        <v>170</v>
      </c>
      <c r="B193" s="31" t="s">
        <v>228</v>
      </c>
      <c r="C193" s="26">
        <f t="shared" si="19"/>
        <v>65775.360000000001</v>
      </c>
      <c r="D193" s="33"/>
      <c r="E193" s="34">
        <v>65775.360000000001</v>
      </c>
      <c r="F193" s="34"/>
      <c r="G193" s="34"/>
      <c r="H193" s="34"/>
      <c r="I193" s="34"/>
      <c r="J193" s="34"/>
      <c r="K193" s="34"/>
      <c r="L193" s="35"/>
      <c r="M193" s="34"/>
      <c r="N193" s="34"/>
      <c r="O193" s="36"/>
      <c r="P193" s="34"/>
      <c r="Q193" s="36"/>
      <c r="R193" s="34"/>
      <c r="S193" s="34"/>
    </row>
    <row r="194" spans="1:19" ht="30" hidden="1" customHeight="1" x14ac:dyDescent="0.25">
      <c r="A194" s="24">
        <v>171</v>
      </c>
      <c r="B194" s="31" t="s">
        <v>229</v>
      </c>
      <c r="C194" s="26">
        <f t="shared" si="19"/>
        <v>88063.13</v>
      </c>
      <c r="D194" s="33"/>
      <c r="E194" s="34">
        <v>88063.13</v>
      </c>
      <c r="F194" s="34"/>
      <c r="G194" s="34"/>
      <c r="H194" s="34"/>
      <c r="I194" s="34"/>
      <c r="J194" s="34"/>
      <c r="K194" s="34"/>
      <c r="L194" s="35"/>
      <c r="M194" s="34"/>
      <c r="N194" s="34"/>
      <c r="O194" s="36"/>
      <c r="P194" s="34"/>
      <c r="Q194" s="36"/>
      <c r="R194" s="34"/>
      <c r="S194" s="34"/>
    </row>
    <row r="195" spans="1:19" ht="29.25" hidden="1" customHeight="1" x14ac:dyDescent="0.25">
      <c r="A195" s="24">
        <v>172</v>
      </c>
      <c r="B195" s="31" t="s">
        <v>230</v>
      </c>
      <c r="C195" s="26">
        <f t="shared" si="19"/>
        <v>2954062.08</v>
      </c>
      <c r="D195" s="33">
        <f>ROUND((F195+G195+H195+I195+J195+K195+M195+O195+P195+Q195+R195+S195)*0.0214,2)</f>
        <v>61892.43</v>
      </c>
      <c r="E195" s="34"/>
      <c r="F195" s="34"/>
      <c r="G195" s="34"/>
      <c r="H195" s="34"/>
      <c r="I195" s="34"/>
      <c r="J195" s="34"/>
      <c r="K195" s="34"/>
      <c r="L195" s="35"/>
      <c r="M195" s="34"/>
      <c r="N195" s="34"/>
      <c r="O195" s="36"/>
      <c r="P195" s="34"/>
      <c r="Q195" s="36">
        <v>2892169.65</v>
      </c>
      <c r="R195" s="34"/>
      <c r="S195" s="34"/>
    </row>
    <row r="196" spans="1:19" ht="29.25" hidden="1" customHeight="1" x14ac:dyDescent="0.25">
      <c r="A196" s="24">
        <v>173</v>
      </c>
      <c r="B196" s="31" t="s">
        <v>231</v>
      </c>
      <c r="C196" s="26">
        <f t="shared" si="19"/>
        <v>106529.67</v>
      </c>
      <c r="D196" s="33"/>
      <c r="E196" s="34">
        <v>106529.67</v>
      </c>
      <c r="F196" s="34"/>
      <c r="G196" s="34"/>
      <c r="H196" s="34"/>
      <c r="I196" s="34"/>
      <c r="J196" s="34"/>
      <c r="K196" s="34"/>
      <c r="L196" s="35"/>
      <c r="M196" s="34"/>
      <c r="N196" s="34"/>
      <c r="O196" s="36"/>
      <c r="P196" s="34"/>
      <c r="Q196" s="36"/>
      <c r="R196" s="34"/>
      <c r="S196" s="34"/>
    </row>
    <row r="197" spans="1:19" ht="33" hidden="1" customHeight="1" x14ac:dyDescent="0.25">
      <c r="A197" s="24">
        <v>174</v>
      </c>
      <c r="B197" s="31" t="s">
        <v>232</v>
      </c>
      <c r="C197" s="26">
        <f t="shared" si="19"/>
        <v>86819.69</v>
      </c>
      <c r="D197" s="33"/>
      <c r="E197" s="34">
        <v>86819.69</v>
      </c>
      <c r="F197" s="39"/>
      <c r="G197" s="34"/>
      <c r="H197" s="39"/>
      <c r="I197" s="39"/>
      <c r="J197" s="39"/>
      <c r="K197" s="34"/>
      <c r="L197" s="35"/>
      <c r="M197" s="34"/>
      <c r="N197" s="34"/>
      <c r="O197" s="36"/>
      <c r="P197" s="34"/>
      <c r="Q197" s="36"/>
      <c r="R197" s="34"/>
      <c r="S197" s="34"/>
    </row>
    <row r="198" spans="1:19" hidden="1" x14ac:dyDescent="0.25">
      <c r="A198" s="171" t="s">
        <v>233</v>
      </c>
      <c r="B198" s="171"/>
      <c r="C198" s="15">
        <f>ROUND(SUM(E198+F198+G198+H198+I198+J198+K198+M198+O198+P198+Q198+S198+D198+R198),2)</f>
        <v>24672096.68</v>
      </c>
      <c r="D198" s="119">
        <f t="shared" ref="D198:S198" si="20">ROUND(SUM(D168:D197),2)</f>
        <v>402079.01</v>
      </c>
      <c r="E198" s="119">
        <f>ROUND(SUM(E168:E197),2)</f>
        <v>2238151.5099999998</v>
      </c>
      <c r="F198" s="119">
        <f t="shared" si="20"/>
        <v>893291.04</v>
      </c>
      <c r="G198" s="119">
        <f t="shared" si="20"/>
        <v>2707469.03</v>
      </c>
      <c r="H198" s="119">
        <f t="shared" si="20"/>
        <v>492348.55</v>
      </c>
      <c r="I198" s="119">
        <f t="shared" si="20"/>
        <v>351288.62</v>
      </c>
      <c r="J198" s="119">
        <f t="shared" si="20"/>
        <v>2077467.6</v>
      </c>
      <c r="K198" s="119">
        <f t="shared" si="20"/>
        <v>0</v>
      </c>
      <c r="L198" s="119">
        <f t="shared" si="20"/>
        <v>0</v>
      </c>
      <c r="M198" s="119">
        <f t="shared" si="20"/>
        <v>0</v>
      </c>
      <c r="N198" s="119">
        <f t="shared" si="20"/>
        <v>0</v>
      </c>
      <c r="O198" s="119">
        <f t="shared" si="20"/>
        <v>5994814.21</v>
      </c>
      <c r="P198" s="119">
        <f t="shared" si="20"/>
        <v>0</v>
      </c>
      <c r="Q198" s="119">
        <f t="shared" si="20"/>
        <v>6680830.0499999998</v>
      </c>
      <c r="R198" s="119">
        <f t="shared" si="20"/>
        <v>2834357.06</v>
      </c>
      <c r="S198" s="119">
        <f t="shared" si="20"/>
        <v>0</v>
      </c>
    </row>
    <row r="199" spans="1:19" ht="15.75" hidden="1" x14ac:dyDescent="0.25">
      <c r="A199" s="130" t="s">
        <v>234</v>
      </c>
      <c r="B199" s="131"/>
      <c r="C199" s="134"/>
      <c r="D199" s="19"/>
      <c r="E199" s="41"/>
      <c r="F199" s="41"/>
      <c r="G199" s="41"/>
      <c r="H199" s="41"/>
      <c r="I199" s="41"/>
      <c r="J199" s="41"/>
      <c r="K199" s="41"/>
      <c r="L199" s="12"/>
      <c r="M199" s="41"/>
      <c r="N199" s="42"/>
      <c r="O199" s="41"/>
      <c r="P199" s="41"/>
      <c r="Q199" s="41"/>
      <c r="R199" s="41"/>
      <c r="S199" s="41"/>
    </row>
    <row r="200" spans="1:19" hidden="1" x14ac:dyDescent="0.25">
      <c r="A200" s="11">
        <v>175</v>
      </c>
      <c r="B200" s="25" t="s">
        <v>235</v>
      </c>
      <c r="C200" s="26">
        <f t="shared" ref="C200:C230" si="21">ROUND(SUM(D200+E200+F200+G200+H200+I200+J200+K200+M200+O200+P200+Q200+R200+S200),2)</f>
        <v>1084856.17</v>
      </c>
      <c r="D200" s="33">
        <v>9207.5499999999993</v>
      </c>
      <c r="E200" s="28"/>
      <c r="F200" s="28"/>
      <c r="G200" s="28"/>
      <c r="H200" s="34">
        <v>1075648.6200000001</v>
      </c>
      <c r="I200" s="28"/>
      <c r="J200" s="28"/>
      <c r="K200" s="28"/>
      <c r="L200" s="29"/>
      <c r="M200" s="28"/>
      <c r="N200" s="28"/>
      <c r="O200" s="30"/>
      <c r="P200" s="28"/>
      <c r="Q200" s="28"/>
      <c r="R200" s="28"/>
      <c r="S200" s="28"/>
    </row>
    <row r="201" spans="1:19" hidden="1" x14ac:dyDescent="0.25">
      <c r="A201" s="11">
        <v>176</v>
      </c>
      <c r="B201" s="25" t="s">
        <v>236</v>
      </c>
      <c r="C201" s="26">
        <f t="shared" si="21"/>
        <v>53678.84</v>
      </c>
      <c r="D201" s="27"/>
      <c r="E201" s="28">
        <v>53678.84</v>
      </c>
      <c r="F201" s="28"/>
      <c r="G201" s="28"/>
      <c r="H201" s="28"/>
      <c r="I201" s="28"/>
      <c r="J201" s="28"/>
      <c r="K201" s="28"/>
      <c r="L201" s="29"/>
      <c r="M201" s="28"/>
      <c r="N201" s="28"/>
      <c r="O201" s="30"/>
      <c r="P201" s="28"/>
      <c r="Q201" s="28"/>
      <c r="R201" s="28"/>
      <c r="S201" s="28"/>
    </row>
    <row r="202" spans="1:19" hidden="1" x14ac:dyDescent="0.25">
      <c r="A202" s="11">
        <v>177</v>
      </c>
      <c r="B202" s="31" t="s">
        <v>237</v>
      </c>
      <c r="C202" s="32">
        <f t="shared" si="21"/>
        <v>10783048.43</v>
      </c>
      <c r="D202" s="33">
        <f>ROUND((F202+G202+H202+I202+J202+K202+M202+O202+P202+Q202+R202+S202)*0.0214,2)</f>
        <v>224646.27</v>
      </c>
      <c r="E202" s="34">
        <v>60912.79</v>
      </c>
      <c r="F202" s="34"/>
      <c r="G202" s="34"/>
      <c r="H202" s="34"/>
      <c r="I202" s="34"/>
      <c r="J202" s="34"/>
      <c r="K202" s="34"/>
      <c r="L202" s="35">
        <v>4</v>
      </c>
      <c r="M202" s="34">
        <v>10497489.369999999</v>
      </c>
      <c r="N202" s="34"/>
      <c r="O202" s="36"/>
      <c r="P202" s="34"/>
      <c r="Q202" s="36"/>
      <c r="R202" s="34"/>
      <c r="S202" s="34"/>
    </row>
    <row r="203" spans="1:19" hidden="1" x14ac:dyDescent="0.25">
      <c r="A203" s="11">
        <v>178</v>
      </c>
      <c r="B203" s="37" t="s">
        <v>238</v>
      </c>
      <c r="C203" s="32">
        <f t="shared" si="21"/>
        <v>2018479.54</v>
      </c>
      <c r="D203" s="33">
        <v>41876.32</v>
      </c>
      <c r="E203" s="34"/>
      <c r="F203" s="34"/>
      <c r="G203" s="34">
        <v>1976603.22</v>
      </c>
      <c r="H203" s="34"/>
      <c r="I203" s="34"/>
      <c r="J203" s="34"/>
      <c r="K203" s="34"/>
      <c r="L203" s="35"/>
      <c r="M203" s="34"/>
      <c r="N203" s="34"/>
      <c r="O203" s="36"/>
      <c r="P203" s="34"/>
      <c r="Q203" s="36"/>
      <c r="R203" s="34"/>
      <c r="S203" s="34"/>
    </row>
    <row r="204" spans="1:19" hidden="1" x14ac:dyDescent="0.25">
      <c r="A204" s="11">
        <v>179</v>
      </c>
      <c r="B204" s="37" t="s">
        <v>239</v>
      </c>
      <c r="C204" s="32">
        <f t="shared" si="21"/>
        <v>427120.98</v>
      </c>
      <c r="D204" s="33">
        <f>ROUND((F204+G204+H204+I204+J204+K204+M204+O204+P204+Q204+R204+S204)*0.0214,2)</f>
        <v>8948.8799999999992</v>
      </c>
      <c r="E204" s="34"/>
      <c r="F204" s="34"/>
      <c r="G204" s="34"/>
      <c r="H204" s="34"/>
      <c r="I204" s="34"/>
      <c r="J204" s="34">
        <v>418172.1</v>
      </c>
      <c r="K204" s="34"/>
      <c r="L204" s="35"/>
      <c r="M204" s="34"/>
      <c r="N204" s="34"/>
      <c r="O204" s="36"/>
      <c r="P204" s="34"/>
      <c r="Q204" s="36"/>
      <c r="R204" s="34"/>
      <c r="S204" s="34"/>
    </row>
    <row r="205" spans="1:19" hidden="1" x14ac:dyDescent="0.25">
      <c r="A205" s="11">
        <v>180</v>
      </c>
      <c r="B205" s="31" t="s">
        <v>240</v>
      </c>
      <c r="C205" s="32">
        <f>ROUND(SUM(D205+E205+F205+G205+H205+I205+J205+K205+M205+O205+P205+Q205+R205+S205),2)</f>
        <v>293676.49</v>
      </c>
      <c r="D205" s="33">
        <f>ROUND((F205+G205+H205+I205+J205+K205+M205+O205+P205+Q205+R205+S205)*0.0214,2)</f>
        <v>6153</v>
      </c>
      <c r="E205" s="34"/>
      <c r="F205" s="34"/>
      <c r="G205" s="34"/>
      <c r="H205" s="34"/>
      <c r="I205" s="34"/>
      <c r="J205" s="34">
        <v>287523.49</v>
      </c>
      <c r="K205" s="34"/>
      <c r="L205" s="35"/>
      <c r="M205" s="34"/>
      <c r="N205" s="34"/>
      <c r="O205" s="36"/>
      <c r="P205" s="34"/>
      <c r="Q205" s="36"/>
      <c r="R205" s="34"/>
      <c r="S205" s="34"/>
    </row>
    <row r="206" spans="1:19" hidden="1" x14ac:dyDescent="0.25">
      <c r="A206" s="11">
        <v>181</v>
      </c>
      <c r="B206" s="31" t="s">
        <v>241</v>
      </c>
      <c r="C206" s="32">
        <f t="shared" si="21"/>
        <v>621528.37</v>
      </c>
      <c r="D206" s="33"/>
      <c r="E206" s="34">
        <v>621528.37</v>
      </c>
      <c r="F206" s="34"/>
      <c r="G206" s="34"/>
      <c r="H206" s="34"/>
      <c r="I206" s="34"/>
      <c r="J206" s="34"/>
      <c r="K206" s="34"/>
      <c r="L206" s="35"/>
      <c r="M206" s="34"/>
      <c r="N206" s="34"/>
      <c r="O206" s="36"/>
      <c r="P206" s="34"/>
      <c r="Q206" s="36"/>
      <c r="R206" s="34"/>
      <c r="S206" s="34"/>
    </row>
    <row r="207" spans="1:19" hidden="1" x14ac:dyDescent="0.25">
      <c r="A207" s="11">
        <v>182</v>
      </c>
      <c r="B207" s="37" t="s">
        <v>242</v>
      </c>
      <c r="C207" s="32">
        <f t="shared" si="21"/>
        <v>12934571.65</v>
      </c>
      <c r="D207" s="33">
        <f>ROUND((F207+G207+H207+I207+J207+K207+M207+O207+P207+Q207+R207+S207)*0.0214,2)</f>
        <v>270079.5</v>
      </c>
      <c r="E207" s="34">
        <v>43954.58</v>
      </c>
      <c r="F207" s="36"/>
      <c r="G207" s="34"/>
      <c r="H207" s="36"/>
      <c r="I207" s="36"/>
      <c r="J207" s="36"/>
      <c r="K207" s="34"/>
      <c r="L207" s="35">
        <v>4</v>
      </c>
      <c r="M207" s="34">
        <v>12620537.57</v>
      </c>
      <c r="N207" s="34"/>
      <c r="O207" s="36"/>
      <c r="P207" s="34"/>
      <c r="Q207" s="36"/>
      <c r="R207" s="34"/>
      <c r="S207" s="34"/>
    </row>
    <row r="208" spans="1:19" hidden="1" x14ac:dyDescent="0.25">
      <c r="A208" s="11">
        <v>183</v>
      </c>
      <c r="B208" s="37" t="s">
        <v>243</v>
      </c>
      <c r="C208" s="32">
        <f t="shared" si="21"/>
        <v>2123882.12</v>
      </c>
      <c r="D208" s="33">
        <v>18026.13</v>
      </c>
      <c r="E208" s="34"/>
      <c r="F208" s="38"/>
      <c r="G208" s="34">
        <v>2105855.9900000002</v>
      </c>
      <c r="H208" s="38"/>
      <c r="I208" s="38"/>
      <c r="J208" s="38"/>
      <c r="K208" s="34"/>
      <c r="L208" s="35"/>
      <c r="M208" s="34"/>
      <c r="N208" s="34"/>
      <c r="O208" s="36"/>
      <c r="P208" s="34"/>
      <c r="Q208" s="38"/>
      <c r="R208" s="34"/>
      <c r="S208" s="34"/>
    </row>
    <row r="209" spans="1:19" hidden="1" x14ac:dyDescent="0.25">
      <c r="A209" s="11">
        <v>184</v>
      </c>
      <c r="B209" s="37" t="s">
        <v>244</v>
      </c>
      <c r="C209" s="32">
        <f t="shared" si="21"/>
        <v>44567.18</v>
      </c>
      <c r="D209" s="33"/>
      <c r="E209" s="34">
        <v>44567.18</v>
      </c>
      <c r="F209" s="34"/>
      <c r="G209" s="34"/>
      <c r="H209" s="34"/>
      <c r="I209" s="34"/>
      <c r="J209" s="34"/>
      <c r="K209" s="34"/>
      <c r="L209" s="35"/>
      <c r="M209" s="34"/>
      <c r="N209" s="34"/>
      <c r="O209" s="36"/>
      <c r="P209" s="34"/>
      <c r="Q209" s="34"/>
      <c r="R209" s="34"/>
      <c r="S209" s="34"/>
    </row>
    <row r="210" spans="1:19" hidden="1" x14ac:dyDescent="0.25">
      <c r="A210" s="11">
        <v>185</v>
      </c>
      <c r="B210" s="37" t="s">
        <v>245</v>
      </c>
      <c r="C210" s="32">
        <f t="shared" si="21"/>
        <v>513320.46</v>
      </c>
      <c r="D210" s="33">
        <f>ROUND((F210+G210+H210+I210+J210+K210+M210+O210+P210+Q210+R210+S210)*0.0214,2)</f>
        <v>10754.9</v>
      </c>
      <c r="E210" s="34"/>
      <c r="F210" s="34"/>
      <c r="G210" s="34"/>
      <c r="H210" s="34"/>
      <c r="I210" s="34"/>
      <c r="J210" s="34">
        <v>502565.56</v>
      </c>
      <c r="K210" s="34"/>
      <c r="L210" s="35"/>
      <c r="M210" s="34"/>
      <c r="N210" s="34"/>
      <c r="O210" s="36"/>
      <c r="P210" s="34"/>
      <c r="Q210" s="34"/>
      <c r="R210" s="34"/>
      <c r="S210" s="34"/>
    </row>
    <row r="211" spans="1:19" hidden="1" x14ac:dyDescent="0.25">
      <c r="A211" s="11">
        <v>186</v>
      </c>
      <c r="B211" s="37" t="s">
        <v>246</v>
      </c>
      <c r="C211" s="32">
        <f t="shared" si="21"/>
        <v>4030281.61</v>
      </c>
      <c r="D211" s="33">
        <f>ROUND((F211+G211+H211+I211+J211+K211+M211+O211+P211+Q211+R211+S211)*0.0214,2)</f>
        <v>80257.240000000005</v>
      </c>
      <c r="E211" s="34">
        <v>199686.07</v>
      </c>
      <c r="F211" s="34"/>
      <c r="G211" s="34"/>
      <c r="H211" s="34"/>
      <c r="I211" s="34"/>
      <c r="J211" s="34"/>
      <c r="K211" s="34"/>
      <c r="L211" s="35">
        <v>1</v>
      </c>
      <c r="M211" s="36">
        <v>3750338.3</v>
      </c>
      <c r="N211" s="34"/>
      <c r="O211" s="36"/>
      <c r="P211" s="34"/>
      <c r="Q211" s="36"/>
      <c r="R211" s="34"/>
      <c r="S211" s="34"/>
    </row>
    <row r="212" spans="1:19" hidden="1" x14ac:dyDescent="0.25">
      <c r="A212" s="11">
        <v>187</v>
      </c>
      <c r="B212" s="37" t="s">
        <v>247</v>
      </c>
      <c r="C212" s="32">
        <f t="shared" si="21"/>
        <v>2364992.6</v>
      </c>
      <c r="D212" s="33">
        <v>37839.51</v>
      </c>
      <c r="E212" s="34"/>
      <c r="F212" s="34"/>
      <c r="G212" s="34">
        <v>2327153.09</v>
      </c>
      <c r="H212" s="34"/>
      <c r="I212" s="34"/>
      <c r="J212" s="34"/>
      <c r="K212" s="34"/>
      <c r="L212" s="35"/>
      <c r="M212" s="38"/>
      <c r="N212" s="34"/>
      <c r="O212" s="36"/>
      <c r="P212" s="34"/>
      <c r="Q212" s="38"/>
      <c r="R212" s="34"/>
      <c r="S212" s="34"/>
    </row>
    <row r="213" spans="1:19" hidden="1" x14ac:dyDescent="0.25">
      <c r="A213" s="11">
        <v>188</v>
      </c>
      <c r="B213" s="37" t="s">
        <v>249</v>
      </c>
      <c r="C213" s="32">
        <f t="shared" si="21"/>
        <v>79165.2</v>
      </c>
      <c r="D213" s="33"/>
      <c r="E213" s="34">
        <v>79165.2</v>
      </c>
      <c r="F213" s="34"/>
      <c r="G213" s="34"/>
      <c r="H213" s="34"/>
      <c r="I213" s="34"/>
      <c r="J213" s="34"/>
      <c r="K213" s="34"/>
      <c r="L213" s="35"/>
      <c r="M213" s="34"/>
      <c r="N213" s="34"/>
      <c r="O213" s="36"/>
      <c r="P213" s="34"/>
      <c r="Q213" s="34"/>
      <c r="R213" s="34"/>
      <c r="S213" s="34"/>
    </row>
    <row r="214" spans="1:19" hidden="1" x14ac:dyDescent="0.25">
      <c r="A214" s="11">
        <v>189</v>
      </c>
      <c r="B214" s="37" t="s">
        <v>250</v>
      </c>
      <c r="C214" s="32">
        <f t="shared" si="21"/>
        <v>186386.98</v>
      </c>
      <c r="D214" s="33"/>
      <c r="E214" s="34">
        <v>186386.98</v>
      </c>
      <c r="F214" s="34"/>
      <c r="G214" s="34"/>
      <c r="H214" s="34"/>
      <c r="I214" s="34"/>
      <c r="J214" s="34"/>
      <c r="K214" s="34"/>
      <c r="L214" s="35"/>
      <c r="M214" s="34"/>
      <c r="N214" s="34"/>
      <c r="O214" s="36"/>
      <c r="P214" s="34"/>
      <c r="Q214" s="34"/>
      <c r="R214" s="34"/>
      <c r="S214" s="34"/>
    </row>
    <row r="215" spans="1:19" hidden="1" x14ac:dyDescent="0.25">
      <c r="A215" s="11">
        <v>190</v>
      </c>
      <c r="B215" s="37" t="s">
        <v>251</v>
      </c>
      <c r="C215" s="32">
        <f t="shared" si="21"/>
        <v>19359941.899999999</v>
      </c>
      <c r="D215" s="33">
        <f>ROUND((F215+G215+H215+I215+J215+K215+M215+O215+P215+Q215+R215+S215)*0.0214,2)</f>
        <v>404724.18</v>
      </c>
      <c r="E215" s="34">
        <v>42873.06</v>
      </c>
      <c r="F215" s="34"/>
      <c r="G215" s="34"/>
      <c r="H215" s="34"/>
      <c r="I215" s="34"/>
      <c r="J215" s="34"/>
      <c r="K215" s="34"/>
      <c r="L215" s="35">
        <v>6</v>
      </c>
      <c r="M215" s="34">
        <v>18912344.66</v>
      </c>
      <c r="N215" s="34"/>
      <c r="O215" s="36"/>
      <c r="P215" s="34"/>
      <c r="Q215" s="34"/>
      <c r="R215" s="34"/>
      <c r="S215" s="34"/>
    </row>
    <row r="216" spans="1:19" hidden="1" x14ac:dyDescent="0.25">
      <c r="A216" s="11">
        <v>191</v>
      </c>
      <c r="B216" s="37" t="s">
        <v>252</v>
      </c>
      <c r="C216" s="32">
        <f t="shared" si="21"/>
        <v>379765.82</v>
      </c>
      <c r="D216" s="33"/>
      <c r="E216" s="34">
        <v>379765.82</v>
      </c>
      <c r="F216" s="34"/>
      <c r="G216" s="34"/>
      <c r="H216" s="34"/>
      <c r="I216" s="34"/>
      <c r="J216" s="34"/>
      <c r="K216" s="34"/>
      <c r="L216" s="35"/>
      <c r="M216" s="34"/>
      <c r="N216" s="34"/>
      <c r="O216" s="36"/>
      <c r="P216" s="34"/>
      <c r="Q216" s="34"/>
      <c r="R216" s="34"/>
      <c r="S216" s="34"/>
    </row>
    <row r="217" spans="1:19" hidden="1" x14ac:dyDescent="0.25">
      <c r="A217" s="11">
        <v>192</v>
      </c>
      <c r="B217" s="37" t="s">
        <v>253</v>
      </c>
      <c r="C217" s="32">
        <f t="shared" si="21"/>
        <v>425637.87</v>
      </c>
      <c r="D217" s="33"/>
      <c r="E217" s="34">
        <v>425637.87</v>
      </c>
      <c r="F217" s="36"/>
      <c r="G217" s="36"/>
      <c r="H217" s="36"/>
      <c r="I217" s="36"/>
      <c r="J217" s="36"/>
      <c r="K217" s="34"/>
      <c r="L217" s="35"/>
      <c r="M217" s="34"/>
      <c r="N217" s="34"/>
      <c r="O217" s="34"/>
      <c r="P217" s="34"/>
      <c r="Q217" s="34"/>
      <c r="R217" s="34"/>
      <c r="S217" s="34"/>
    </row>
    <row r="218" spans="1:19" hidden="1" x14ac:dyDescent="0.25">
      <c r="A218" s="11">
        <v>193</v>
      </c>
      <c r="B218" s="37" t="s">
        <v>254</v>
      </c>
      <c r="C218" s="32">
        <f t="shared" si="21"/>
        <v>306198.08</v>
      </c>
      <c r="D218" s="33"/>
      <c r="E218" s="34">
        <v>306198.08</v>
      </c>
      <c r="F218" s="36"/>
      <c r="G218" s="36"/>
      <c r="H218" s="36"/>
      <c r="I218" s="36"/>
      <c r="J218" s="36"/>
      <c r="K218" s="34"/>
      <c r="L218" s="35"/>
      <c r="M218" s="34"/>
      <c r="N218" s="34"/>
      <c r="O218" s="34"/>
      <c r="P218" s="34"/>
      <c r="Q218" s="36"/>
      <c r="R218" s="34"/>
      <c r="S218" s="34"/>
    </row>
    <row r="219" spans="1:19" hidden="1" x14ac:dyDescent="0.25">
      <c r="A219" s="11">
        <v>194</v>
      </c>
      <c r="B219" s="37" t="s">
        <v>255</v>
      </c>
      <c r="C219" s="32">
        <f t="shared" si="21"/>
        <v>434658.32</v>
      </c>
      <c r="D219" s="33"/>
      <c r="E219" s="34">
        <v>434658.32</v>
      </c>
      <c r="F219" s="36"/>
      <c r="G219" s="36"/>
      <c r="H219" s="36"/>
      <c r="I219" s="36"/>
      <c r="J219" s="36"/>
      <c r="K219" s="34"/>
      <c r="L219" s="35"/>
      <c r="M219" s="34"/>
      <c r="N219" s="34"/>
      <c r="O219" s="36"/>
      <c r="P219" s="34"/>
      <c r="Q219" s="34"/>
      <c r="R219" s="34"/>
      <c r="S219" s="34"/>
    </row>
    <row r="220" spans="1:19" hidden="1" x14ac:dyDescent="0.25">
      <c r="A220" s="11">
        <v>195</v>
      </c>
      <c r="B220" s="37" t="s">
        <v>256</v>
      </c>
      <c r="C220" s="32">
        <f t="shared" si="21"/>
        <v>371818.42</v>
      </c>
      <c r="D220" s="33"/>
      <c r="E220" s="34">
        <v>371818.42</v>
      </c>
      <c r="F220" s="34"/>
      <c r="G220" s="36"/>
      <c r="H220" s="34"/>
      <c r="I220" s="34"/>
      <c r="J220" s="34"/>
      <c r="K220" s="34"/>
      <c r="L220" s="35"/>
      <c r="M220" s="34"/>
      <c r="N220" s="34"/>
      <c r="O220" s="34"/>
      <c r="P220" s="34"/>
      <c r="Q220" s="36"/>
      <c r="R220" s="34"/>
      <c r="S220" s="34"/>
    </row>
    <row r="221" spans="1:19" hidden="1" x14ac:dyDescent="0.25">
      <c r="A221" s="11">
        <v>196</v>
      </c>
      <c r="B221" s="37" t="s">
        <v>257</v>
      </c>
      <c r="C221" s="32">
        <f t="shared" si="21"/>
        <v>20290772.25</v>
      </c>
      <c r="D221" s="33">
        <f t="shared" ref="D221:D226" si="22">ROUND((F221+G221+H221+I221+J221+K221+M221+O221+P221+Q221+R221+S221)*0.0214,2)</f>
        <v>424224.25</v>
      </c>
      <c r="E221" s="34">
        <v>42984.94</v>
      </c>
      <c r="F221" s="34"/>
      <c r="G221" s="36"/>
      <c r="H221" s="34"/>
      <c r="I221" s="34"/>
      <c r="J221" s="34"/>
      <c r="K221" s="34"/>
      <c r="L221" s="35">
        <v>6</v>
      </c>
      <c r="M221" s="34">
        <v>19823563.059999999</v>
      </c>
      <c r="N221" s="34"/>
      <c r="O221" s="34"/>
      <c r="P221" s="34"/>
      <c r="Q221" s="34"/>
      <c r="R221" s="34"/>
      <c r="S221" s="34"/>
    </row>
    <row r="222" spans="1:19" hidden="1" x14ac:dyDescent="0.25">
      <c r="A222" s="11">
        <v>197</v>
      </c>
      <c r="B222" s="37" t="s">
        <v>258</v>
      </c>
      <c r="C222" s="32">
        <f t="shared" si="21"/>
        <v>317600.40000000002</v>
      </c>
      <c r="D222" s="33">
        <f t="shared" si="22"/>
        <v>6654.25</v>
      </c>
      <c r="E222" s="34"/>
      <c r="F222" s="34"/>
      <c r="G222" s="38"/>
      <c r="H222" s="34"/>
      <c r="I222" s="34">
        <v>90602.37</v>
      </c>
      <c r="J222" s="34">
        <v>220343.78</v>
      </c>
      <c r="K222" s="34"/>
      <c r="L222" s="35"/>
      <c r="M222" s="34"/>
      <c r="N222" s="34"/>
      <c r="O222" s="34"/>
      <c r="P222" s="34"/>
      <c r="Q222" s="34"/>
      <c r="R222" s="34"/>
      <c r="S222" s="34"/>
    </row>
    <row r="223" spans="1:19" hidden="1" x14ac:dyDescent="0.25">
      <c r="A223" s="11">
        <v>198</v>
      </c>
      <c r="B223" s="37" t="s">
        <v>259</v>
      </c>
      <c r="C223" s="32">
        <f t="shared" si="21"/>
        <v>5873601.7000000002</v>
      </c>
      <c r="D223" s="33">
        <f t="shared" si="22"/>
        <v>123061.56</v>
      </c>
      <c r="E223" s="34"/>
      <c r="F223" s="34"/>
      <c r="G223" s="38"/>
      <c r="H223" s="34"/>
      <c r="I223" s="34"/>
      <c r="J223" s="34"/>
      <c r="K223" s="34"/>
      <c r="L223" s="35"/>
      <c r="M223" s="34"/>
      <c r="N223" s="34" t="s">
        <v>64</v>
      </c>
      <c r="O223" s="34">
        <v>2270676.2000000002</v>
      </c>
      <c r="P223" s="34"/>
      <c r="Q223" s="34"/>
      <c r="R223" s="34">
        <v>3479863.94</v>
      </c>
      <c r="S223" s="34"/>
    </row>
    <row r="224" spans="1:19" hidden="1" x14ac:dyDescent="0.25">
      <c r="A224" s="11">
        <v>199</v>
      </c>
      <c r="B224" s="37" t="s">
        <v>260</v>
      </c>
      <c r="C224" s="32">
        <f t="shared" si="21"/>
        <v>6185026.6100000003</v>
      </c>
      <c r="D224" s="33">
        <f t="shared" si="22"/>
        <v>129586.42</v>
      </c>
      <c r="E224" s="34"/>
      <c r="F224" s="34"/>
      <c r="G224" s="38"/>
      <c r="H224" s="34"/>
      <c r="I224" s="34"/>
      <c r="J224" s="34"/>
      <c r="K224" s="34"/>
      <c r="L224" s="35"/>
      <c r="M224" s="34"/>
      <c r="N224" s="34" t="s">
        <v>64</v>
      </c>
      <c r="O224" s="34">
        <v>2292038.4</v>
      </c>
      <c r="P224" s="34"/>
      <c r="Q224" s="34"/>
      <c r="R224" s="34">
        <v>3763401.79</v>
      </c>
      <c r="S224" s="34"/>
    </row>
    <row r="225" spans="1:19" hidden="1" x14ac:dyDescent="0.25">
      <c r="A225" s="11">
        <v>200</v>
      </c>
      <c r="B225" s="37" t="s">
        <v>261</v>
      </c>
      <c r="C225" s="32">
        <f t="shared" si="21"/>
        <v>20583658.870000001</v>
      </c>
      <c r="D225" s="33">
        <f t="shared" si="22"/>
        <v>411607.78</v>
      </c>
      <c r="E225" s="34">
        <v>938042.8</v>
      </c>
      <c r="F225" s="36"/>
      <c r="G225" s="34"/>
      <c r="H225" s="36"/>
      <c r="I225" s="36"/>
      <c r="J225" s="36"/>
      <c r="K225" s="34"/>
      <c r="L225" s="35">
        <v>6</v>
      </c>
      <c r="M225" s="34">
        <v>19234008.289999999</v>
      </c>
      <c r="N225" s="34"/>
      <c r="O225" s="34"/>
      <c r="P225" s="34"/>
      <c r="Q225" s="34"/>
      <c r="R225" s="34"/>
      <c r="S225" s="34"/>
    </row>
    <row r="226" spans="1:19" hidden="1" x14ac:dyDescent="0.25">
      <c r="A226" s="11">
        <v>201</v>
      </c>
      <c r="B226" s="37" t="s">
        <v>262</v>
      </c>
      <c r="C226" s="32">
        <f t="shared" si="21"/>
        <v>19732080.440000001</v>
      </c>
      <c r="D226" s="33">
        <f t="shared" si="22"/>
        <v>412512.23</v>
      </c>
      <c r="E226" s="34">
        <v>43295.92</v>
      </c>
      <c r="F226" s="36"/>
      <c r="G226" s="36"/>
      <c r="H226" s="34"/>
      <c r="I226" s="34"/>
      <c r="J226" s="34"/>
      <c r="K226" s="34"/>
      <c r="L226" s="35">
        <v>6</v>
      </c>
      <c r="M226" s="34">
        <v>19276272.289999999</v>
      </c>
      <c r="N226" s="34"/>
      <c r="O226" s="36"/>
      <c r="P226" s="34"/>
      <c r="Q226" s="36"/>
      <c r="R226" s="34"/>
      <c r="S226" s="34"/>
    </row>
    <row r="227" spans="1:19" hidden="1" x14ac:dyDescent="0.25">
      <c r="A227" s="11">
        <v>202</v>
      </c>
      <c r="B227" s="37" t="s">
        <v>263</v>
      </c>
      <c r="C227" s="32">
        <f t="shared" si="21"/>
        <v>346516.28</v>
      </c>
      <c r="D227" s="33"/>
      <c r="E227" s="34">
        <v>346516.28</v>
      </c>
      <c r="F227" s="34"/>
      <c r="G227" s="34"/>
      <c r="H227" s="34"/>
      <c r="I227" s="34"/>
      <c r="J227" s="34"/>
      <c r="K227" s="34"/>
      <c r="L227" s="35"/>
      <c r="M227" s="34"/>
      <c r="N227" s="34"/>
      <c r="O227" s="36"/>
      <c r="P227" s="34"/>
      <c r="Q227" s="36"/>
      <c r="R227" s="34"/>
      <c r="S227" s="34"/>
    </row>
    <row r="228" spans="1:19" hidden="1" x14ac:dyDescent="0.25">
      <c r="A228" s="11">
        <v>203</v>
      </c>
      <c r="B228" s="37" t="s">
        <v>264</v>
      </c>
      <c r="C228" s="32">
        <f t="shared" si="21"/>
        <v>5335031.75</v>
      </c>
      <c r="D228" s="33">
        <f>ROUND((F228+G228+H228+I228+J228+K228+M228+O228+P228+Q228+R228+S228)*0.0214,2)</f>
        <v>111050.14</v>
      </c>
      <c r="E228" s="34">
        <v>34722.910000000003</v>
      </c>
      <c r="F228" s="34"/>
      <c r="G228" s="34"/>
      <c r="H228" s="34"/>
      <c r="I228" s="34"/>
      <c r="J228" s="34"/>
      <c r="K228" s="34"/>
      <c r="L228" s="35">
        <v>2</v>
      </c>
      <c r="M228" s="34">
        <v>5189258.7</v>
      </c>
      <c r="N228" s="34"/>
      <c r="O228" s="34"/>
      <c r="P228" s="34"/>
      <c r="Q228" s="36"/>
      <c r="R228" s="34"/>
      <c r="S228" s="34"/>
    </row>
    <row r="229" spans="1:19" hidden="1" x14ac:dyDescent="0.25">
      <c r="A229" s="11">
        <v>204</v>
      </c>
      <c r="B229" s="37" t="s">
        <v>265</v>
      </c>
      <c r="C229" s="32">
        <f t="shared" si="21"/>
        <v>20326429.82</v>
      </c>
      <c r="D229" s="33">
        <f>ROUND((F229+G229+H229+I229+J229+K229+M229+O229+P229+Q229+R229+S229)*0.0214,2)</f>
        <v>407486.74</v>
      </c>
      <c r="E229" s="34">
        <v>877506.48</v>
      </c>
      <c r="F229" s="36"/>
      <c r="G229" s="36"/>
      <c r="H229" s="34"/>
      <c r="I229" s="34"/>
      <c r="J229" s="34"/>
      <c r="K229" s="34"/>
      <c r="L229" s="35">
        <v>6</v>
      </c>
      <c r="M229" s="34">
        <v>19041436.600000001</v>
      </c>
      <c r="N229" s="34"/>
      <c r="O229" s="34"/>
      <c r="P229" s="34"/>
      <c r="Q229" s="34"/>
      <c r="R229" s="34"/>
      <c r="S229" s="34"/>
    </row>
    <row r="230" spans="1:19" hidden="1" x14ac:dyDescent="0.25">
      <c r="A230" s="11">
        <v>205</v>
      </c>
      <c r="B230" s="37" t="s">
        <v>266</v>
      </c>
      <c r="C230" s="32">
        <f t="shared" si="21"/>
        <v>20548161.370000001</v>
      </c>
      <c r="D230" s="33">
        <f>ROUND((F230+G230+H230+I230+J230+K230+M230+O230+P230+Q230+R230+S230)*0.0214,2)</f>
        <v>429589.11</v>
      </c>
      <c r="E230" s="34">
        <v>44314.78</v>
      </c>
      <c r="F230" s="36"/>
      <c r="G230" s="36"/>
      <c r="H230" s="36"/>
      <c r="I230" s="36"/>
      <c r="J230" s="36"/>
      <c r="K230" s="34"/>
      <c r="L230" s="35">
        <v>6</v>
      </c>
      <c r="M230" s="34">
        <v>20074257.48</v>
      </c>
      <c r="N230" s="34"/>
      <c r="O230" s="34"/>
      <c r="P230" s="34"/>
      <c r="Q230" s="34"/>
      <c r="R230" s="34"/>
      <c r="S230" s="34"/>
    </row>
    <row r="231" spans="1:19" hidden="1" x14ac:dyDescent="0.25">
      <c r="A231" s="11">
        <v>206</v>
      </c>
      <c r="B231" s="37" t="s">
        <v>267</v>
      </c>
      <c r="C231" s="32">
        <f t="shared" ref="C231:C259" si="23">ROUND(SUM(D231+E231+F231+G231+H231+I231+J231+K231+M231+O231+P231+Q231+R231+S231),2)</f>
        <v>21770859.010000002</v>
      </c>
      <c r="D231" s="33">
        <f>ROUND((F231+G231+H231+I231+J231+K231+M231+O231+P231+Q231+R231+S231)*0.0214,2)</f>
        <v>431816.4</v>
      </c>
      <c r="E231" s="34">
        <v>1160706.22</v>
      </c>
      <c r="F231" s="36"/>
      <c r="G231" s="36"/>
      <c r="H231" s="36"/>
      <c r="I231" s="36"/>
      <c r="J231" s="36"/>
      <c r="K231" s="34"/>
      <c r="L231" s="35">
        <v>6</v>
      </c>
      <c r="M231" s="34">
        <v>20178336.390000001</v>
      </c>
      <c r="N231" s="34"/>
      <c r="O231" s="36"/>
      <c r="P231" s="34"/>
      <c r="Q231" s="34"/>
      <c r="R231" s="34"/>
      <c r="S231" s="34"/>
    </row>
    <row r="232" spans="1:19" hidden="1" x14ac:dyDescent="0.25">
      <c r="A232" s="11">
        <v>207</v>
      </c>
      <c r="B232" s="37" t="s">
        <v>268</v>
      </c>
      <c r="C232" s="32">
        <f t="shared" si="23"/>
        <v>17774698.530000001</v>
      </c>
      <c r="D232" s="33">
        <f>ROUND((F232+G232+H232+I232+J232+K232+M232+O232+P232+Q232+R232+S232)*0.0214,2)</f>
        <v>371495.61</v>
      </c>
      <c r="E232" s="34">
        <v>43594.93</v>
      </c>
      <c r="F232" s="34"/>
      <c r="G232" s="34"/>
      <c r="H232" s="34"/>
      <c r="I232" s="34"/>
      <c r="J232" s="34"/>
      <c r="K232" s="36"/>
      <c r="L232" s="35">
        <v>6</v>
      </c>
      <c r="M232" s="34">
        <v>17359607.989999998</v>
      </c>
      <c r="N232" s="34"/>
      <c r="O232" s="34"/>
      <c r="P232" s="34"/>
      <c r="Q232" s="34"/>
      <c r="R232" s="34"/>
      <c r="S232" s="34"/>
    </row>
    <row r="233" spans="1:19" hidden="1" x14ac:dyDescent="0.25">
      <c r="A233" s="11">
        <v>208</v>
      </c>
      <c r="B233" s="37" t="s">
        <v>269</v>
      </c>
      <c r="C233" s="32">
        <f t="shared" si="23"/>
        <v>230944.57</v>
      </c>
      <c r="D233" s="33"/>
      <c r="E233" s="34">
        <v>230944.57</v>
      </c>
      <c r="F233" s="34"/>
      <c r="G233" s="34"/>
      <c r="H233" s="34"/>
      <c r="I233" s="34"/>
      <c r="J233" s="34"/>
      <c r="K233" s="34"/>
      <c r="L233" s="35"/>
      <c r="M233" s="34"/>
      <c r="N233" s="34"/>
      <c r="O233" s="34"/>
      <c r="P233" s="36"/>
      <c r="Q233" s="34"/>
      <c r="R233" s="34"/>
      <c r="S233" s="34"/>
    </row>
    <row r="234" spans="1:19" hidden="1" x14ac:dyDescent="0.25">
      <c r="A234" s="11">
        <v>209</v>
      </c>
      <c r="B234" s="37" t="s">
        <v>270</v>
      </c>
      <c r="C234" s="32">
        <f t="shared" si="23"/>
        <v>5362192.51</v>
      </c>
      <c r="D234" s="33">
        <v>23968.62</v>
      </c>
      <c r="E234" s="34"/>
      <c r="F234" s="34"/>
      <c r="G234" s="34">
        <v>3262457.51</v>
      </c>
      <c r="H234" s="34"/>
      <c r="I234" s="34"/>
      <c r="J234" s="34">
        <v>2075766.38</v>
      </c>
      <c r="K234" s="34"/>
      <c r="L234" s="35"/>
      <c r="M234" s="34"/>
      <c r="N234" s="34"/>
      <c r="O234" s="34"/>
      <c r="P234" s="38"/>
      <c r="Q234" s="34"/>
      <c r="R234" s="34"/>
      <c r="S234" s="34"/>
    </row>
    <row r="235" spans="1:19" hidden="1" x14ac:dyDescent="0.25">
      <c r="A235" s="11">
        <v>210</v>
      </c>
      <c r="B235" s="37" t="s">
        <v>271</v>
      </c>
      <c r="C235" s="32">
        <f t="shared" si="23"/>
        <v>1715023.95</v>
      </c>
      <c r="D235" s="33">
        <v>7666.04</v>
      </c>
      <c r="E235" s="34"/>
      <c r="F235" s="34"/>
      <c r="G235" s="34">
        <v>1707357.91</v>
      </c>
      <c r="H235" s="34"/>
      <c r="I235" s="34"/>
      <c r="J235" s="34"/>
      <c r="K235" s="34"/>
      <c r="L235" s="35"/>
      <c r="M235" s="34"/>
      <c r="N235" s="34"/>
      <c r="O235" s="34"/>
      <c r="P235" s="38"/>
      <c r="Q235" s="34"/>
      <c r="R235" s="34"/>
      <c r="S235" s="34"/>
    </row>
    <row r="236" spans="1:19" hidden="1" x14ac:dyDescent="0.25">
      <c r="A236" s="11">
        <v>211</v>
      </c>
      <c r="B236" s="37" t="s">
        <v>272</v>
      </c>
      <c r="C236" s="32">
        <f t="shared" si="23"/>
        <v>141890.07999999999</v>
      </c>
      <c r="D236" s="33"/>
      <c r="E236" s="34">
        <v>141890.07999999999</v>
      </c>
      <c r="F236" s="36"/>
      <c r="G236" s="34"/>
      <c r="H236" s="34"/>
      <c r="I236" s="34"/>
      <c r="J236" s="34"/>
      <c r="K236" s="34"/>
      <c r="L236" s="35"/>
      <c r="M236" s="34"/>
      <c r="N236" s="34"/>
      <c r="O236" s="34"/>
      <c r="P236" s="34"/>
      <c r="Q236" s="34"/>
      <c r="R236" s="34"/>
      <c r="S236" s="34"/>
    </row>
    <row r="237" spans="1:19" hidden="1" x14ac:dyDescent="0.25">
      <c r="A237" s="11">
        <v>212</v>
      </c>
      <c r="B237" s="37" t="s">
        <v>61</v>
      </c>
      <c r="C237" s="32">
        <f t="shared" si="23"/>
        <v>2434010.23</v>
      </c>
      <c r="D237" s="33"/>
      <c r="E237" s="34">
        <v>2434010.23</v>
      </c>
      <c r="F237" s="36"/>
      <c r="G237" s="34"/>
      <c r="H237" s="34"/>
      <c r="I237" s="34"/>
      <c r="J237" s="34"/>
      <c r="K237" s="34"/>
      <c r="L237" s="35"/>
      <c r="M237" s="34"/>
      <c r="N237" s="34"/>
      <c r="O237" s="34"/>
      <c r="P237" s="34"/>
      <c r="Q237" s="34"/>
      <c r="R237" s="34"/>
      <c r="S237" s="34"/>
    </row>
    <row r="238" spans="1:19" hidden="1" x14ac:dyDescent="0.25">
      <c r="A238" s="11">
        <v>213</v>
      </c>
      <c r="B238" s="37" t="s">
        <v>273</v>
      </c>
      <c r="C238" s="32">
        <f t="shared" si="23"/>
        <v>705778.34</v>
      </c>
      <c r="D238" s="33"/>
      <c r="E238" s="34">
        <v>705778.34</v>
      </c>
      <c r="F238" s="36"/>
      <c r="G238" s="34"/>
      <c r="H238" s="34"/>
      <c r="I238" s="34"/>
      <c r="J238" s="34"/>
      <c r="K238" s="34"/>
      <c r="L238" s="35"/>
      <c r="M238" s="34"/>
      <c r="N238" s="34"/>
      <c r="O238" s="34"/>
      <c r="P238" s="34"/>
      <c r="Q238" s="34"/>
      <c r="R238" s="34"/>
      <c r="S238" s="34"/>
    </row>
    <row r="239" spans="1:19" hidden="1" x14ac:dyDescent="0.25">
      <c r="A239" s="11">
        <v>214</v>
      </c>
      <c r="B239" s="37" t="s">
        <v>275</v>
      </c>
      <c r="C239" s="32">
        <f t="shared" si="23"/>
        <v>17566763.149999999</v>
      </c>
      <c r="D239" s="33">
        <f t="shared" ref="D239:D259" si="24">ROUND((F239+G239+H239+I239+J239+K239+M239+O239+P239+Q239+R239+S239)*0.0214,2)</f>
        <v>337692.47</v>
      </c>
      <c r="E239" s="34">
        <v>1449048.69</v>
      </c>
      <c r="F239" s="34"/>
      <c r="G239" s="34"/>
      <c r="H239" s="34"/>
      <c r="I239" s="34"/>
      <c r="J239" s="34"/>
      <c r="K239" s="34"/>
      <c r="L239" s="35">
        <v>6</v>
      </c>
      <c r="M239" s="34">
        <v>15780021.99</v>
      </c>
      <c r="N239" s="34"/>
      <c r="O239" s="36"/>
      <c r="P239" s="34"/>
      <c r="Q239" s="34"/>
      <c r="R239" s="34"/>
      <c r="S239" s="34"/>
    </row>
    <row r="240" spans="1:19" hidden="1" x14ac:dyDescent="0.25">
      <c r="A240" s="11">
        <v>215</v>
      </c>
      <c r="B240" s="37" t="s">
        <v>276</v>
      </c>
      <c r="C240" s="32">
        <f t="shared" si="23"/>
        <v>2839887.87</v>
      </c>
      <c r="D240" s="33">
        <f t="shared" si="24"/>
        <v>59500.29</v>
      </c>
      <c r="E240" s="34"/>
      <c r="F240" s="34"/>
      <c r="G240" s="34"/>
      <c r="H240" s="34">
        <v>635288.11</v>
      </c>
      <c r="I240" s="34">
        <v>585488.77</v>
      </c>
      <c r="J240" s="34">
        <v>1559610.7</v>
      </c>
      <c r="K240" s="34"/>
      <c r="L240" s="35"/>
      <c r="M240" s="34"/>
      <c r="N240" s="34"/>
      <c r="O240" s="36"/>
      <c r="P240" s="34"/>
      <c r="Q240" s="34"/>
      <c r="R240" s="34"/>
      <c r="S240" s="34"/>
    </row>
    <row r="241" spans="1:19" hidden="1" x14ac:dyDescent="0.25">
      <c r="A241" s="11">
        <v>216</v>
      </c>
      <c r="B241" s="37" t="s">
        <v>277</v>
      </c>
      <c r="C241" s="32">
        <f t="shared" si="23"/>
        <v>439338.1</v>
      </c>
      <c r="D241" s="33">
        <f t="shared" si="24"/>
        <v>9204.85</v>
      </c>
      <c r="E241" s="34"/>
      <c r="F241" s="34"/>
      <c r="G241" s="34"/>
      <c r="H241" s="34"/>
      <c r="I241" s="34"/>
      <c r="J241" s="34">
        <v>430133.25</v>
      </c>
      <c r="K241" s="34"/>
      <c r="L241" s="35"/>
      <c r="M241" s="34"/>
      <c r="N241" s="34"/>
      <c r="O241" s="36"/>
      <c r="P241" s="34"/>
      <c r="Q241" s="34"/>
      <c r="R241" s="34"/>
      <c r="S241" s="34"/>
    </row>
    <row r="242" spans="1:19" hidden="1" x14ac:dyDescent="0.25">
      <c r="A242" s="11">
        <v>217</v>
      </c>
      <c r="B242" s="37" t="s">
        <v>278</v>
      </c>
      <c r="C242" s="32">
        <f t="shared" si="23"/>
        <v>16057530.74</v>
      </c>
      <c r="D242" s="33">
        <f t="shared" si="24"/>
        <v>335158.53000000003</v>
      </c>
      <c r="E242" s="34">
        <v>60758.84</v>
      </c>
      <c r="F242" s="34"/>
      <c r="G242" s="34"/>
      <c r="H242" s="34"/>
      <c r="I242" s="34"/>
      <c r="J242" s="34"/>
      <c r="K242" s="34"/>
      <c r="L242" s="35">
        <v>6</v>
      </c>
      <c r="M242" s="34">
        <v>15661613.369999999</v>
      </c>
      <c r="N242" s="34"/>
      <c r="O242" s="36"/>
      <c r="P242" s="34"/>
      <c r="Q242" s="36"/>
      <c r="R242" s="34"/>
      <c r="S242" s="34"/>
    </row>
    <row r="243" spans="1:19" hidden="1" x14ac:dyDescent="0.25">
      <c r="A243" s="11">
        <v>218</v>
      </c>
      <c r="B243" s="37" t="s">
        <v>279</v>
      </c>
      <c r="C243" s="32">
        <f t="shared" si="23"/>
        <v>16323502.98</v>
      </c>
      <c r="D243" s="33">
        <f t="shared" si="24"/>
        <v>336698.26</v>
      </c>
      <c r="E243" s="34">
        <v>253241.15</v>
      </c>
      <c r="F243" s="34"/>
      <c r="G243" s="34"/>
      <c r="H243" s="34"/>
      <c r="I243" s="34"/>
      <c r="J243" s="34"/>
      <c r="K243" s="34"/>
      <c r="L243" s="35">
        <v>6</v>
      </c>
      <c r="M243" s="34">
        <v>15733563.57</v>
      </c>
      <c r="N243" s="34"/>
      <c r="O243" s="36"/>
      <c r="P243" s="34"/>
      <c r="Q243" s="34"/>
      <c r="R243" s="34"/>
      <c r="S243" s="34"/>
    </row>
    <row r="244" spans="1:19" hidden="1" x14ac:dyDescent="0.25">
      <c r="A244" s="11">
        <v>219</v>
      </c>
      <c r="B244" s="37" t="s">
        <v>280</v>
      </c>
      <c r="C244" s="32">
        <f t="shared" si="23"/>
        <v>16062767.77</v>
      </c>
      <c r="D244" s="33">
        <f t="shared" si="24"/>
        <v>335268.28000000003</v>
      </c>
      <c r="E244" s="34">
        <v>60757.59</v>
      </c>
      <c r="F244" s="34"/>
      <c r="G244" s="36"/>
      <c r="H244" s="34"/>
      <c r="I244" s="34"/>
      <c r="J244" s="34"/>
      <c r="K244" s="34"/>
      <c r="L244" s="35">
        <v>6</v>
      </c>
      <c r="M244" s="34">
        <v>15666741.9</v>
      </c>
      <c r="N244" s="34"/>
      <c r="O244" s="34"/>
      <c r="P244" s="36"/>
      <c r="Q244" s="34"/>
      <c r="R244" s="34"/>
      <c r="S244" s="34"/>
    </row>
    <row r="245" spans="1:19" hidden="1" x14ac:dyDescent="0.25">
      <c r="A245" s="11">
        <v>220</v>
      </c>
      <c r="B245" s="37" t="s">
        <v>281</v>
      </c>
      <c r="C245" s="32">
        <f t="shared" si="23"/>
        <v>16157520.609999999</v>
      </c>
      <c r="D245" s="33">
        <f t="shared" si="24"/>
        <v>337253.47</v>
      </c>
      <c r="E245" s="34">
        <v>60759.26</v>
      </c>
      <c r="F245" s="34"/>
      <c r="G245" s="34"/>
      <c r="H245" s="34"/>
      <c r="I245" s="34"/>
      <c r="J245" s="34"/>
      <c r="K245" s="34"/>
      <c r="L245" s="35">
        <v>6</v>
      </c>
      <c r="M245" s="34">
        <v>15759507.880000001</v>
      </c>
      <c r="N245" s="34"/>
      <c r="O245" s="34"/>
      <c r="P245" s="36"/>
      <c r="Q245" s="34"/>
      <c r="R245" s="34"/>
      <c r="S245" s="34"/>
    </row>
    <row r="246" spans="1:19" hidden="1" x14ac:dyDescent="0.25">
      <c r="A246" s="11">
        <v>221</v>
      </c>
      <c r="B246" s="37" t="s">
        <v>282</v>
      </c>
      <c r="C246" s="32">
        <f t="shared" si="23"/>
        <v>17536712.670000002</v>
      </c>
      <c r="D246" s="33">
        <f t="shared" si="24"/>
        <v>339371.01</v>
      </c>
      <c r="E246" s="34">
        <v>1338883.3899999999</v>
      </c>
      <c r="F246" s="34"/>
      <c r="G246" s="34"/>
      <c r="H246" s="36"/>
      <c r="I246" s="36"/>
      <c r="J246" s="36"/>
      <c r="K246" s="34"/>
      <c r="L246" s="35">
        <v>6</v>
      </c>
      <c r="M246" s="34">
        <v>15858458.27</v>
      </c>
      <c r="N246" s="34"/>
      <c r="O246" s="34"/>
      <c r="P246" s="34"/>
      <c r="Q246" s="34"/>
      <c r="R246" s="34"/>
      <c r="S246" s="34"/>
    </row>
    <row r="247" spans="1:19" hidden="1" x14ac:dyDescent="0.25">
      <c r="A247" s="11">
        <v>222</v>
      </c>
      <c r="B247" s="37" t="s">
        <v>283</v>
      </c>
      <c r="C247" s="32">
        <f t="shared" si="23"/>
        <v>4712927.08</v>
      </c>
      <c r="D247" s="33">
        <v>26680.880000000001</v>
      </c>
      <c r="E247" s="34">
        <v>271816.94</v>
      </c>
      <c r="F247" s="34"/>
      <c r="G247" s="34"/>
      <c r="H247" s="34"/>
      <c r="I247" s="34"/>
      <c r="J247" s="34"/>
      <c r="K247" s="34"/>
      <c r="L247" s="35">
        <v>2</v>
      </c>
      <c r="M247" s="34">
        <v>4414429.26</v>
      </c>
      <c r="N247" s="34"/>
      <c r="O247" s="36"/>
      <c r="P247" s="34"/>
      <c r="Q247" s="36"/>
      <c r="R247" s="34"/>
      <c r="S247" s="34"/>
    </row>
    <row r="248" spans="1:19" hidden="1" x14ac:dyDescent="0.25">
      <c r="A248" s="11">
        <v>223</v>
      </c>
      <c r="B248" s="37" t="s">
        <v>284</v>
      </c>
      <c r="C248" s="32">
        <f t="shared" si="23"/>
        <v>18668289.07</v>
      </c>
      <c r="D248" s="33">
        <f t="shared" si="24"/>
        <v>372480.14</v>
      </c>
      <c r="E248" s="34">
        <v>890195.04</v>
      </c>
      <c r="F248" s="34"/>
      <c r="G248" s="36"/>
      <c r="H248" s="36"/>
      <c r="I248" s="36"/>
      <c r="J248" s="36"/>
      <c r="K248" s="34"/>
      <c r="L248" s="35">
        <v>6</v>
      </c>
      <c r="M248" s="34">
        <v>17405613.890000001</v>
      </c>
      <c r="N248" s="34"/>
      <c r="O248" s="36"/>
      <c r="P248" s="36"/>
      <c r="Q248" s="36"/>
      <c r="R248" s="34"/>
      <c r="S248" s="34"/>
    </row>
    <row r="249" spans="1:19" hidden="1" x14ac:dyDescent="0.25">
      <c r="A249" s="11">
        <v>224</v>
      </c>
      <c r="B249" s="37" t="s">
        <v>285</v>
      </c>
      <c r="C249" s="32">
        <f t="shared" si="23"/>
        <v>4787159.1399999997</v>
      </c>
      <c r="D249" s="33">
        <v>26696.21</v>
      </c>
      <c r="E249" s="34">
        <v>343521.77</v>
      </c>
      <c r="F249" s="34"/>
      <c r="G249" s="36"/>
      <c r="H249" s="36"/>
      <c r="I249" s="36"/>
      <c r="J249" s="36"/>
      <c r="K249" s="34"/>
      <c r="L249" s="35">
        <v>2</v>
      </c>
      <c r="M249" s="34">
        <v>4416941.16</v>
      </c>
      <c r="N249" s="34"/>
      <c r="O249" s="36"/>
      <c r="P249" s="36"/>
      <c r="Q249" s="36"/>
      <c r="R249" s="34"/>
      <c r="S249" s="34"/>
    </row>
    <row r="250" spans="1:19" hidden="1" x14ac:dyDescent="0.25">
      <c r="A250" s="11">
        <v>225</v>
      </c>
      <c r="B250" s="37" t="s">
        <v>286</v>
      </c>
      <c r="C250" s="32">
        <f t="shared" si="23"/>
        <v>2365205.77</v>
      </c>
      <c r="D250" s="33">
        <v>13335.1</v>
      </c>
      <c r="E250" s="34"/>
      <c r="F250" s="34"/>
      <c r="G250" s="38">
        <v>2351870.67</v>
      </c>
      <c r="H250" s="38"/>
      <c r="I250" s="38"/>
      <c r="J250" s="34"/>
      <c r="K250" s="34"/>
      <c r="L250" s="35"/>
      <c r="M250" s="34"/>
      <c r="N250" s="34"/>
      <c r="O250" s="38"/>
      <c r="P250" s="38"/>
      <c r="Q250" s="36"/>
      <c r="R250" s="34"/>
      <c r="S250" s="34"/>
    </row>
    <row r="251" spans="1:19" hidden="1" x14ac:dyDescent="0.25">
      <c r="A251" s="11">
        <v>226</v>
      </c>
      <c r="B251" s="37" t="s">
        <v>287</v>
      </c>
      <c r="C251" s="32">
        <f t="shared" si="23"/>
        <v>1041742.49</v>
      </c>
      <c r="D251" s="33">
        <f t="shared" si="24"/>
        <v>21826.21</v>
      </c>
      <c r="E251" s="34"/>
      <c r="F251" s="34"/>
      <c r="G251" s="38"/>
      <c r="H251" s="38"/>
      <c r="I251" s="38"/>
      <c r="J251" s="34">
        <v>1019916.28</v>
      </c>
      <c r="K251" s="34"/>
      <c r="L251" s="35"/>
      <c r="M251" s="34"/>
      <c r="N251" s="34"/>
      <c r="O251" s="38"/>
      <c r="P251" s="38"/>
      <c r="Q251" s="36"/>
      <c r="R251" s="34"/>
      <c r="S251" s="34"/>
    </row>
    <row r="252" spans="1:19" hidden="1" x14ac:dyDescent="0.25">
      <c r="A252" s="11">
        <v>227</v>
      </c>
      <c r="B252" s="37" t="s">
        <v>288</v>
      </c>
      <c r="C252" s="32">
        <f t="shared" si="23"/>
        <v>1748327.31</v>
      </c>
      <c r="D252" s="33">
        <v>9857.1299999999992</v>
      </c>
      <c r="E252" s="34"/>
      <c r="F252" s="34"/>
      <c r="G252" s="38">
        <v>1273059.92</v>
      </c>
      <c r="H252" s="38"/>
      <c r="I252" s="38"/>
      <c r="J252" s="34">
        <v>465410.26</v>
      </c>
      <c r="K252" s="34"/>
      <c r="L252" s="35"/>
      <c r="M252" s="34"/>
      <c r="N252" s="34"/>
      <c r="O252" s="38"/>
      <c r="P252" s="38"/>
      <c r="Q252" s="36"/>
      <c r="R252" s="34"/>
      <c r="S252" s="34"/>
    </row>
    <row r="253" spans="1:19" hidden="1" x14ac:dyDescent="0.25">
      <c r="A253" s="11">
        <v>228</v>
      </c>
      <c r="B253" s="37" t="s">
        <v>290</v>
      </c>
      <c r="C253" s="32">
        <f t="shared" si="23"/>
        <v>1703740.48</v>
      </c>
      <c r="D253" s="33">
        <f t="shared" si="24"/>
        <v>35696.15</v>
      </c>
      <c r="E253" s="34"/>
      <c r="F253" s="34"/>
      <c r="G253" s="34">
        <v>1668044.33</v>
      </c>
      <c r="H253" s="38"/>
      <c r="I253" s="38"/>
      <c r="J253" s="38"/>
      <c r="K253" s="34"/>
      <c r="L253" s="35"/>
      <c r="M253" s="34"/>
      <c r="N253" s="34"/>
      <c r="O253" s="38"/>
      <c r="P253" s="38"/>
      <c r="Q253" s="36"/>
      <c r="R253" s="34"/>
      <c r="S253" s="34"/>
    </row>
    <row r="254" spans="1:19" hidden="1" x14ac:dyDescent="0.25">
      <c r="A254" s="11">
        <v>229</v>
      </c>
      <c r="B254" s="37" t="s">
        <v>291</v>
      </c>
      <c r="C254" s="32">
        <f t="shared" si="23"/>
        <v>1057488.55</v>
      </c>
      <c r="D254" s="33">
        <v>5962.15</v>
      </c>
      <c r="E254" s="34"/>
      <c r="F254" s="34"/>
      <c r="G254" s="34">
        <v>1051526.3999999999</v>
      </c>
      <c r="H254" s="38"/>
      <c r="I254" s="38"/>
      <c r="J254" s="34"/>
      <c r="K254" s="34"/>
      <c r="L254" s="35"/>
      <c r="M254" s="34"/>
      <c r="N254" s="34"/>
      <c r="O254" s="38"/>
      <c r="P254" s="38"/>
      <c r="Q254" s="36"/>
      <c r="R254" s="34"/>
      <c r="S254" s="34"/>
    </row>
    <row r="255" spans="1:19" hidden="1" x14ac:dyDescent="0.25">
      <c r="A255" s="11">
        <v>230</v>
      </c>
      <c r="B255" s="37" t="s">
        <v>292</v>
      </c>
      <c r="C255" s="32">
        <f t="shared" si="23"/>
        <v>884545.65</v>
      </c>
      <c r="D255" s="33">
        <v>4987.1000000000004</v>
      </c>
      <c r="E255" s="34"/>
      <c r="F255" s="34"/>
      <c r="G255" s="34">
        <v>879558.55</v>
      </c>
      <c r="H255" s="38"/>
      <c r="I255" s="38"/>
      <c r="J255" s="34"/>
      <c r="K255" s="34"/>
      <c r="L255" s="35"/>
      <c r="M255" s="34"/>
      <c r="N255" s="34"/>
      <c r="O255" s="38"/>
      <c r="P255" s="38"/>
      <c r="Q255" s="36"/>
      <c r="R255" s="34"/>
      <c r="S255" s="34"/>
    </row>
    <row r="256" spans="1:19" hidden="1" x14ac:dyDescent="0.25">
      <c r="A256" s="11">
        <v>231</v>
      </c>
      <c r="B256" s="37" t="s">
        <v>293</v>
      </c>
      <c r="C256" s="32">
        <f t="shared" si="23"/>
        <v>1541549.88</v>
      </c>
      <c r="D256" s="33">
        <v>8691.31</v>
      </c>
      <c r="E256" s="34"/>
      <c r="F256" s="34"/>
      <c r="G256" s="34">
        <v>1532858.57</v>
      </c>
      <c r="H256" s="38"/>
      <c r="I256" s="38"/>
      <c r="J256" s="34"/>
      <c r="K256" s="34"/>
      <c r="L256" s="35"/>
      <c r="M256" s="34"/>
      <c r="N256" s="34"/>
      <c r="O256" s="38"/>
      <c r="P256" s="38"/>
      <c r="Q256" s="36"/>
      <c r="R256" s="34"/>
      <c r="S256" s="34"/>
    </row>
    <row r="257" spans="1:19" hidden="1" x14ac:dyDescent="0.25">
      <c r="A257" s="11">
        <v>232</v>
      </c>
      <c r="B257" s="37" t="s">
        <v>295</v>
      </c>
      <c r="C257" s="32">
        <f t="shared" si="23"/>
        <v>916504.84</v>
      </c>
      <c r="D257" s="33">
        <v>5167.28</v>
      </c>
      <c r="E257" s="34"/>
      <c r="F257" s="34"/>
      <c r="G257" s="38"/>
      <c r="H257" s="38"/>
      <c r="I257" s="38"/>
      <c r="J257" s="34">
        <v>911337.56</v>
      </c>
      <c r="K257" s="34"/>
      <c r="L257" s="35"/>
      <c r="M257" s="34"/>
      <c r="N257" s="34"/>
      <c r="O257" s="38"/>
      <c r="P257" s="38"/>
      <c r="Q257" s="36"/>
      <c r="R257" s="34"/>
      <c r="S257" s="34"/>
    </row>
    <row r="258" spans="1:19" hidden="1" x14ac:dyDescent="0.25">
      <c r="A258" s="11">
        <v>233</v>
      </c>
      <c r="B258" s="37" t="s">
        <v>296</v>
      </c>
      <c r="C258" s="32">
        <f t="shared" si="23"/>
        <v>3092027.36</v>
      </c>
      <c r="D258" s="33">
        <v>17432.95</v>
      </c>
      <c r="E258" s="34"/>
      <c r="F258" s="34"/>
      <c r="G258" s="34">
        <v>3074594.41</v>
      </c>
      <c r="H258" s="38"/>
      <c r="I258" s="38"/>
      <c r="J258" s="38"/>
      <c r="K258" s="34"/>
      <c r="L258" s="35"/>
      <c r="M258" s="34"/>
      <c r="N258" s="34"/>
      <c r="O258" s="38"/>
      <c r="P258" s="38"/>
      <c r="Q258" s="36"/>
      <c r="R258" s="34"/>
      <c r="S258" s="34"/>
    </row>
    <row r="259" spans="1:19" hidden="1" x14ac:dyDescent="0.25">
      <c r="A259" s="11">
        <v>234</v>
      </c>
      <c r="B259" s="37" t="s">
        <v>297</v>
      </c>
      <c r="C259" s="32">
        <f t="shared" si="23"/>
        <v>1737016.41</v>
      </c>
      <c r="D259" s="33">
        <f t="shared" si="24"/>
        <v>36393.33</v>
      </c>
      <c r="E259" s="34"/>
      <c r="F259" s="34"/>
      <c r="G259" s="34"/>
      <c r="H259" s="34">
        <v>452999.51</v>
      </c>
      <c r="I259" s="34">
        <v>281220.71000000002</v>
      </c>
      <c r="J259" s="34">
        <v>966402.86</v>
      </c>
      <c r="K259" s="34"/>
      <c r="L259" s="35"/>
      <c r="M259" s="34"/>
      <c r="N259" s="34"/>
      <c r="O259" s="38"/>
      <c r="P259" s="38"/>
      <c r="Q259" s="36"/>
      <c r="R259" s="34"/>
      <c r="S259" s="34"/>
    </row>
    <row r="260" spans="1:19" hidden="1" x14ac:dyDescent="0.25">
      <c r="A260" s="11">
        <v>235</v>
      </c>
      <c r="B260" s="37" t="s">
        <v>298</v>
      </c>
      <c r="C260" s="32">
        <f t="shared" ref="C260:C291" si="25">ROUND(SUM(D260+E260+F260+G260+H260+I260+J260+K260+M260+O260+P260+Q260+R260+S260),2)</f>
        <v>1030961.98</v>
      </c>
      <c r="D260" s="33">
        <v>6790.26</v>
      </c>
      <c r="E260" s="34"/>
      <c r="F260" s="34"/>
      <c r="G260" s="34">
        <v>1024171.72</v>
      </c>
      <c r="H260" s="38"/>
      <c r="I260" s="38"/>
      <c r="J260" s="34"/>
      <c r="K260" s="34"/>
      <c r="L260" s="35"/>
      <c r="M260" s="34"/>
      <c r="N260" s="34"/>
      <c r="O260" s="38"/>
      <c r="P260" s="38"/>
      <c r="Q260" s="36"/>
      <c r="R260" s="34"/>
      <c r="S260" s="34"/>
    </row>
    <row r="261" spans="1:19" hidden="1" x14ac:dyDescent="0.25">
      <c r="A261" s="11">
        <v>236</v>
      </c>
      <c r="B261" s="37" t="s">
        <v>299</v>
      </c>
      <c r="C261" s="32">
        <f t="shared" si="25"/>
        <v>217777.33</v>
      </c>
      <c r="D261" s="33"/>
      <c r="E261" s="34">
        <v>217777.33</v>
      </c>
      <c r="F261" s="36"/>
      <c r="G261" s="34"/>
      <c r="H261" s="34"/>
      <c r="I261" s="34"/>
      <c r="J261" s="34"/>
      <c r="K261" s="34"/>
      <c r="L261" s="35"/>
      <c r="M261" s="34"/>
      <c r="N261" s="34"/>
      <c r="O261" s="34"/>
      <c r="P261" s="34"/>
      <c r="Q261" s="36"/>
      <c r="R261" s="34"/>
      <c r="S261" s="34"/>
    </row>
    <row r="262" spans="1:19" hidden="1" x14ac:dyDescent="0.25">
      <c r="A262" s="11">
        <v>237</v>
      </c>
      <c r="B262" s="37" t="s">
        <v>300</v>
      </c>
      <c r="C262" s="32">
        <f t="shared" si="25"/>
        <v>20422377.620000001</v>
      </c>
      <c r="D262" s="33">
        <f>ROUND((F262+G262+H262+I262+J262+K262+M262+O262+P262+Q262+R262+S262)*0.0214,2)</f>
        <v>411795.9</v>
      </c>
      <c r="E262" s="34">
        <v>767782.52</v>
      </c>
      <c r="F262" s="36"/>
      <c r="G262" s="34"/>
      <c r="H262" s="34"/>
      <c r="I262" s="34"/>
      <c r="J262" s="34"/>
      <c r="K262" s="34"/>
      <c r="L262" s="35">
        <v>6</v>
      </c>
      <c r="M262" s="34">
        <v>19242799.199999999</v>
      </c>
      <c r="N262" s="34"/>
      <c r="O262" s="34"/>
      <c r="P262" s="34"/>
      <c r="Q262" s="34"/>
      <c r="R262" s="34"/>
      <c r="S262" s="34"/>
    </row>
    <row r="263" spans="1:19" hidden="1" x14ac:dyDescent="0.25">
      <c r="A263" s="11">
        <v>238</v>
      </c>
      <c r="B263" s="37" t="s">
        <v>301</v>
      </c>
      <c r="C263" s="32">
        <f t="shared" si="25"/>
        <v>14122794.48</v>
      </c>
      <c r="D263" s="33">
        <v>65760.160000000003</v>
      </c>
      <c r="E263" s="34">
        <v>835971.74</v>
      </c>
      <c r="F263" s="36"/>
      <c r="G263" s="34"/>
      <c r="H263" s="34"/>
      <c r="I263" s="34"/>
      <c r="J263" s="34"/>
      <c r="K263" s="34"/>
      <c r="L263" s="35">
        <v>6</v>
      </c>
      <c r="M263" s="34">
        <v>13221062.58</v>
      </c>
      <c r="N263" s="34"/>
      <c r="O263" s="34"/>
      <c r="P263" s="34"/>
      <c r="Q263" s="34"/>
      <c r="R263" s="34"/>
      <c r="S263" s="34"/>
    </row>
    <row r="264" spans="1:19" hidden="1" x14ac:dyDescent="0.25">
      <c r="A264" s="11">
        <v>239</v>
      </c>
      <c r="B264" s="37" t="s">
        <v>302</v>
      </c>
      <c r="C264" s="32">
        <f t="shared" si="25"/>
        <v>465316.8</v>
      </c>
      <c r="D264" s="33"/>
      <c r="E264" s="34">
        <v>465316.8</v>
      </c>
      <c r="F264" s="34"/>
      <c r="G264" s="34"/>
      <c r="H264" s="34"/>
      <c r="I264" s="34"/>
      <c r="J264" s="34"/>
      <c r="K264" s="36"/>
      <c r="L264" s="35"/>
      <c r="M264" s="34"/>
      <c r="N264" s="34"/>
      <c r="O264" s="36"/>
      <c r="P264" s="34"/>
      <c r="Q264" s="34"/>
      <c r="R264" s="34"/>
      <c r="S264" s="34"/>
    </row>
    <row r="265" spans="1:19" hidden="1" x14ac:dyDescent="0.25">
      <c r="A265" s="11">
        <v>240</v>
      </c>
      <c r="B265" s="37" t="s">
        <v>303</v>
      </c>
      <c r="C265" s="32">
        <f t="shared" si="25"/>
        <v>17786045.280000001</v>
      </c>
      <c r="D265" s="33">
        <f>ROUND((F265+G265+H265+I265+J265+K265+M265+O265+P265+Q265+R265+S265)*0.0214,2)</f>
        <v>339735.77</v>
      </c>
      <c r="E265" s="34">
        <v>1570806.44</v>
      </c>
      <c r="F265" s="34"/>
      <c r="G265" s="36"/>
      <c r="H265" s="34"/>
      <c r="I265" s="34"/>
      <c r="J265" s="34"/>
      <c r="K265" s="34"/>
      <c r="L265" s="35">
        <v>6</v>
      </c>
      <c r="M265" s="34">
        <v>15875503.07</v>
      </c>
      <c r="N265" s="34"/>
      <c r="O265" s="36"/>
      <c r="P265" s="34"/>
      <c r="Q265" s="34"/>
      <c r="R265" s="34"/>
      <c r="S265" s="34"/>
    </row>
    <row r="266" spans="1:19" hidden="1" x14ac:dyDescent="0.25">
      <c r="A266" s="11">
        <v>241</v>
      </c>
      <c r="B266" s="37" t="s">
        <v>304</v>
      </c>
      <c r="C266" s="32">
        <f t="shared" si="25"/>
        <v>416301.35</v>
      </c>
      <c r="D266" s="33"/>
      <c r="E266" s="34">
        <v>416301.35</v>
      </c>
      <c r="F266" s="34"/>
      <c r="G266" s="36"/>
      <c r="H266" s="34"/>
      <c r="I266" s="34"/>
      <c r="J266" s="34"/>
      <c r="K266" s="34"/>
      <c r="L266" s="35"/>
      <c r="M266" s="34"/>
      <c r="N266" s="34"/>
      <c r="O266" s="34"/>
      <c r="P266" s="34"/>
      <c r="Q266" s="36"/>
      <c r="R266" s="34"/>
      <c r="S266" s="34"/>
    </row>
    <row r="267" spans="1:19" hidden="1" x14ac:dyDescent="0.25">
      <c r="A267" s="11">
        <v>242</v>
      </c>
      <c r="B267" s="37" t="s">
        <v>305</v>
      </c>
      <c r="C267" s="32">
        <f t="shared" si="25"/>
        <v>313816.53999999998</v>
      </c>
      <c r="D267" s="33"/>
      <c r="E267" s="34">
        <v>313816.53999999998</v>
      </c>
      <c r="F267" s="34"/>
      <c r="G267" s="34"/>
      <c r="H267" s="36"/>
      <c r="I267" s="36"/>
      <c r="J267" s="36"/>
      <c r="K267" s="34"/>
      <c r="L267" s="35"/>
      <c r="M267" s="34"/>
      <c r="N267" s="34"/>
      <c r="O267" s="34"/>
      <c r="P267" s="34"/>
      <c r="Q267" s="34"/>
      <c r="R267" s="34"/>
      <c r="S267" s="34"/>
    </row>
    <row r="268" spans="1:19" hidden="1" x14ac:dyDescent="0.25">
      <c r="A268" s="11">
        <v>243</v>
      </c>
      <c r="B268" s="37" t="s">
        <v>306</v>
      </c>
      <c r="C268" s="32">
        <f t="shared" si="25"/>
        <v>17665588.370000001</v>
      </c>
      <c r="D268" s="33">
        <f>ROUND((F268+G268+H268+I268+J268+K268+M268+O268+P268+Q268+R268+S268)*0.0214,2)</f>
        <v>337259.92</v>
      </c>
      <c r="E268" s="34">
        <v>1568518.89</v>
      </c>
      <c r="F268" s="34"/>
      <c r="G268" s="34"/>
      <c r="H268" s="34"/>
      <c r="I268" s="34"/>
      <c r="J268" s="34"/>
      <c r="K268" s="36"/>
      <c r="L268" s="35">
        <v>6</v>
      </c>
      <c r="M268" s="34">
        <v>15759809.560000001</v>
      </c>
      <c r="N268" s="34"/>
      <c r="O268" s="34"/>
      <c r="P268" s="34"/>
      <c r="Q268" s="34"/>
      <c r="R268" s="34"/>
      <c r="S268" s="34"/>
    </row>
    <row r="269" spans="1:19" hidden="1" x14ac:dyDescent="0.25">
      <c r="A269" s="11">
        <v>244</v>
      </c>
      <c r="B269" s="37" t="s">
        <v>307</v>
      </c>
      <c r="C269" s="32">
        <f t="shared" si="25"/>
        <v>17651680.5</v>
      </c>
      <c r="D269" s="33">
        <f>ROUND((F269+G269+H269+I269+J269+K269+M269+O269+P269+Q269+R269+S269)*0.0214,2)</f>
        <v>337040.42</v>
      </c>
      <c r="E269" s="34">
        <v>1565087.57</v>
      </c>
      <c r="F269" s="34"/>
      <c r="G269" s="34"/>
      <c r="H269" s="34"/>
      <c r="I269" s="34"/>
      <c r="J269" s="34"/>
      <c r="K269" s="34"/>
      <c r="L269" s="35">
        <v>6</v>
      </c>
      <c r="M269" s="34">
        <v>15749552.51</v>
      </c>
      <c r="N269" s="34"/>
      <c r="O269" s="36"/>
      <c r="P269" s="34"/>
      <c r="Q269" s="34"/>
      <c r="R269" s="34"/>
      <c r="S269" s="34"/>
    </row>
    <row r="270" spans="1:19" hidden="1" x14ac:dyDescent="0.25">
      <c r="A270" s="11">
        <v>245</v>
      </c>
      <c r="B270" s="37" t="s">
        <v>308</v>
      </c>
      <c r="C270" s="32">
        <f t="shared" si="25"/>
        <v>188207.93</v>
      </c>
      <c r="D270" s="33"/>
      <c r="E270" s="34">
        <v>188207.93</v>
      </c>
      <c r="F270" s="36"/>
      <c r="G270" s="34"/>
      <c r="H270" s="34"/>
      <c r="I270" s="34"/>
      <c r="J270" s="34"/>
      <c r="K270" s="34"/>
      <c r="L270" s="35"/>
      <c r="M270" s="34"/>
      <c r="N270" s="34"/>
      <c r="O270" s="34"/>
      <c r="P270" s="34"/>
      <c r="Q270" s="34"/>
      <c r="R270" s="34"/>
      <c r="S270" s="34"/>
    </row>
    <row r="271" spans="1:19" hidden="1" x14ac:dyDescent="0.25">
      <c r="A271" s="11">
        <v>246</v>
      </c>
      <c r="B271" s="37" t="s">
        <v>309</v>
      </c>
      <c r="C271" s="32">
        <f t="shared" si="25"/>
        <v>674115.24</v>
      </c>
      <c r="D271" s="33">
        <f t="shared" ref="D271:D277" si="26">ROUND((F271+G271+H271+I271+J271+K271+M271+O271+P271+Q271+R271+S271)*0.0214,2)</f>
        <v>14123.82</v>
      </c>
      <c r="E271" s="34"/>
      <c r="F271" s="36"/>
      <c r="G271" s="34"/>
      <c r="H271" s="34"/>
      <c r="I271" s="34"/>
      <c r="J271" s="34">
        <v>659991.42000000004</v>
      </c>
      <c r="K271" s="34"/>
      <c r="L271" s="35"/>
      <c r="M271" s="34"/>
      <c r="N271" s="34"/>
      <c r="O271" s="34"/>
      <c r="P271" s="34"/>
      <c r="Q271" s="34"/>
      <c r="R271" s="34"/>
      <c r="S271" s="34"/>
    </row>
    <row r="272" spans="1:19" hidden="1" x14ac:dyDescent="0.25">
      <c r="A272" s="11">
        <v>247</v>
      </c>
      <c r="B272" s="37" t="s">
        <v>310</v>
      </c>
      <c r="C272" s="32">
        <f t="shared" si="25"/>
        <v>6048118.3099999996</v>
      </c>
      <c r="D272" s="33">
        <v>22530.65</v>
      </c>
      <c r="E272" s="34"/>
      <c r="F272" s="36"/>
      <c r="G272" s="34">
        <v>5017962.96</v>
      </c>
      <c r="H272" s="34"/>
      <c r="I272" s="34"/>
      <c r="J272" s="34">
        <v>1007624.7</v>
      </c>
      <c r="K272" s="34"/>
      <c r="L272" s="35"/>
      <c r="M272" s="34"/>
      <c r="N272" s="34"/>
      <c r="O272" s="34"/>
      <c r="P272" s="34"/>
      <c r="Q272" s="34"/>
      <c r="R272" s="34"/>
      <c r="S272" s="34"/>
    </row>
    <row r="273" spans="1:19" hidden="1" x14ac:dyDescent="0.25">
      <c r="A273" s="11">
        <v>248</v>
      </c>
      <c r="B273" s="37" t="s">
        <v>311</v>
      </c>
      <c r="C273" s="32">
        <f t="shared" si="25"/>
        <v>1952993.07</v>
      </c>
      <c r="D273" s="33">
        <v>8729.74</v>
      </c>
      <c r="E273" s="34"/>
      <c r="F273" s="36"/>
      <c r="G273" s="34">
        <v>1944263.33</v>
      </c>
      <c r="H273" s="34"/>
      <c r="I273" s="34"/>
      <c r="J273" s="34"/>
      <c r="K273" s="34"/>
      <c r="L273" s="35"/>
      <c r="M273" s="34"/>
      <c r="N273" s="34"/>
      <c r="O273" s="34"/>
      <c r="P273" s="34"/>
      <c r="Q273" s="34"/>
      <c r="R273" s="34"/>
      <c r="S273" s="34"/>
    </row>
    <row r="274" spans="1:19" hidden="1" x14ac:dyDescent="0.25">
      <c r="A274" s="11">
        <v>249</v>
      </c>
      <c r="B274" s="37" t="s">
        <v>312</v>
      </c>
      <c r="C274" s="32">
        <f t="shared" si="25"/>
        <v>20017299.25</v>
      </c>
      <c r="D274" s="33">
        <f t="shared" si="26"/>
        <v>418477.98</v>
      </c>
      <c r="E274" s="34">
        <v>43775.64</v>
      </c>
      <c r="F274" s="36"/>
      <c r="G274" s="34"/>
      <c r="H274" s="34"/>
      <c r="I274" s="34"/>
      <c r="J274" s="34"/>
      <c r="K274" s="34"/>
      <c r="L274" s="35">
        <v>5</v>
      </c>
      <c r="M274" s="34">
        <v>19555045.629999999</v>
      </c>
      <c r="N274" s="34"/>
      <c r="O274" s="34"/>
      <c r="P274" s="34"/>
      <c r="Q274" s="34"/>
      <c r="R274" s="34"/>
      <c r="S274" s="34"/>
    </row>
    <row r="275" spans="1:19" hidden="1" x14ac:dyDescent="0.25">
      <c r="A275" s="11">
        <v>250</v>
      </c>
      <c r="B275" s="37" t="s">
        <v>313</v>
      </c>
      <c r="C275" s="32">
        <f t="shared" si="25"/>
        <v>558171.76</v>
      </c>
      <c r="D275" s="33">
        <v>35938.81</v>
      </c>
      <c r="E275" s="34"/>
      <c r="F275" s="36"/>
      <c r="G275" s="34"/>
      <c r="H275" s="34"/>
      <c r="I275" s="34"/>
      <c r="J275" s="34">
        <v>522232.95</v>
      </c>
      <c r="K275" s="34"/>
      <c r="L275" s="35"/>
      <c r="M275" s="34"/>
      <c r="N275" s="34"/>
      <c r="O275" s="34"/>
      <c r="P275" s="34"/>
      <c r="Q275" s="34"/>
      <c r="R275" s="34"/>
      <c r="S275" s="34"/>
    </row>
    <row r="276" spans="1:19" hidden="1" x14ac:dyDescent="0.25">
      <c r="A276" s="11">
        <v>251</v>
      </c>
      <c r="B276" s="37" t="s">
        <v>314</v>
      </c>
      <c r="C276" s="32">
        <f t="shared" si="25"/>
        <v>9271317.7799999993</v>
      </c>
      <c r="D276" s="33">
        <f t="shared" si="26"/>
        <v>188965.72</v>
      </c>
      <c r="E276" s="34">
        <v>252178.46</v>
      </c>
      <c r="F276" s="36"/>
      <c r="G276" s="34"/>
      <c r="H276" s="34"/>
      <c r="I276" s="34"/>
      <c r="J276" s="34"/>
      <c r="K276" s="34"/>
      <c r="L276" s="35"/>
      <c r="M276" s="34"/>
      <c r="N276" s="34"/>
      <c r="O276" s="34"/>
      <c r="P276" s="34"/>
      <c r="Q276" s="34"/>
      <c r="R276" s="34">
        <v>8830173.5999999996</v>
      </c>
      <c r="S276" s="34"/>
    </row>
    <row r="277" spans="1:19" hidden="1" x14ac:dyDescent="0.25">
      <c r="A277" s="11">
        <v>252</v>
      </c>
      <c r="B277" s="37" t="s">
        <v>315</v>
      </c>
      <c r="C277" s="32">
        <f t="shared" si="25"/>
        <v>6635185.79</v>
      </c>
      <c r="D277" s="33">
        <f t="shared" si="26"/>
        <v>102462.17</v>
      </c>
      <c r="E277" s="34">
        <v>1744771.71</v>
      </c>
      <c r="F277" s="36"/>
      <c r="G277" s="34"/>
      <c r="H277" s="34">
        <v>4787951.91</v>
      </c>
      <c r="I277" s="34"/>
      <c r="J277" s="34"/>
      <c r="K277" s="34"/>
      <c r="L277" s="35"/>
      <c r="M277" s="34"/>
      <c r="N277" s="34"/>
      <c r="O277" s="34"/>
      <c r="P277" s="34"/>
      <c r="Q277" s="34"/>
      <c r="R277" s="34"/>
      <c r="S277" s="34"/>
    </row>
    <row r="278" spans="1:19" hidden="1" x14ac:dyDescent="0.25">
      <c r="A278" s="11">
        <v>253</v>
      </c>
      <c r="B278" s="37" t="s">
        <v>316</v>
      </c>
      <c r="C278" s="32">
        <f t="shared" si="25"/>
        <v>14054361.35</v>
      </c>
      <c r="D278" s="33">
        <v>69496.97</v>
      </c>
      <c r="E278" s="34">
        <v>1110883.69</v>
      </c>
      <c r="F278" s="36"/>
      <c r="G278" s="34"/>
      <c r="H278" s="34"/>
      <c r="I278" s="34"/>
      <c r="J278" s="34"/>
      <c r="K278" s="34"/>
      <c r="L278" s="35">
        <v>6</v>
      </c>
      <c r="M278" s="34">
        <v>12873980.689999999</v>
      </c>
      <c r="N278" s="34"/>
      <c r="O278" s="34"/>
      <c r="P278" s="34"/>
      <c r="Q278" s="34"/>
      <c r="R278" s="34"/>
      <c r="S278" s="34"/>
    </row>
    <row r="279" spans="1:19" hidden="1" x14ac:dyDescent="0.25">
      <c r="A279" s="11">
        <v>254</v>
      </c>
      <c r="B279" s="37" t="s">
        <v>317</v>
      </c>
      <c r="C279" s="32">
        <f t="shared" si="25"/>
        <v>14010845.92</v>
      </c>
      <c r="D279" s="33">
        <v>71284.33</v>
      </c>
      <c r="E279" s="34">
        <v>737624.35</v>
      </c>
      <c r="F279" s="36"/>
      <c r="G279" s="36"/>
      <c r="H279" s="36"/>
      <c r="I279" s="36"/>
      <c r="J279" s="36"/>
      <c r="K279" s="34"/>
      <c r="L279" s="35">
        <v>6</v>
      </c>
      <c r="M279" s="34">
        <v>13201937.24</v>
      </c>
      <c r="N279" s="34"/>
      <c r="O279" s="36"/>
      <c r="P279" s="34"/>
      <c r="Q279" s="34"/>
      <c r="R279" s="34"/>
      <c r="S279" s="34"/>
    </row>
    <row r="280" spans="1:19" hidden="1" x14ac:dyDescent="0.25">
      <c r="A280" s="11">
        <v>255</v>
      </c>
      <c r="B280" s="37" t="s">
        <v>318</v>
      </c>
      <c r="C280" s="32">
        <f t="shared" si="25"/>
        <v>12330870.529999999</v>
      </c>
      <c r="D280" s="33">
        <v>62996.36</v>
      </c>
      <c r="E280" s="34">
        <v>536060.55000000005</v>
      </c>
      <c r="F280" s="34"/>
      <c r="G280" s="34"/>
      <c r="H280" s="34"/>
      <c r="I280" s="34"/>
      <c r="J280" s="34"/>
      <c r="K280" s="34"/>
      <c r="L280" s="35">
        <v>6</v>
      </c>
      <c r="M280" s="34">
        <v>11731813.619999999</v>
      </c>
      <c r="N280" s="34"/>
      <c r="O280" s="36"/>
      <c r="P280" s="34"/>
      <c r="Q280" s="36"/>
      <c r="R280" s="34"/>
      <c r="S280" s="34"/>
    </row>
    <row r="281" spans="1:19" hidden="1" x14ac:dyDescent="0.25">
      <c r="A281" s="11">
        <v>256</v>
      </c>
      <c r="B281" s="37" t="s">
        <v>319</v>
      </c>
      <c r="C281" s="32">
        <f t="shared" si="25"/>
        <v>492678.64</v>
      </c>
      <c r="D281" s="33"/>
      <c r="E281" s="34">
        <v>492678.64</v>
      </c>
      <c r="F281" s="36"/>
      <c r="G281" s="36"/>
      <c r="H281" s="36"/>
      <c r="I281" s="36"/>
      <c r="J281" s="36"/>
      <c r="K281" s="34"/>
      <c r="L281" s="35"/>
      <c r="M281" s="34"/>
      <c r="N281" s="34"/>
      <c r="O281" s="36"/>
      <c r="P281" s="34"/>
      <c r="Q281" s="34"/>
      <c r="R281" s="34"/>
      <c r="S281" s="34"/>
    </row>
    <row r="282" spans="1:19" hidden="1" x14ac:dyDescent="0.25">
      <c r="A282" s="11">
        <v>257</v>
      </c>
      <c r="B282" s="37" t="s">
        <v>320</v>
      </c>
      <c r="C282" s="32">
        <f t="shared" si="25"/>
        <v>336141.9</v>
      </c>
      <c r="D282" s="33"/>
      <c r="E282" s="34">
        <v>336141.9</v>
      </c>
      <c r="F282" s="34"/>
      <c r="G282" s="36"/>
      <c r="H282" s="34"/>
      <c r="I282" s="34"/>
      <c r="J282" s="34"/>
      <c r="K282" s="34"/>
      <c r="L282" s="35"/>
      <c r="M282" s="34"/>
      <c r="N282" s="34"/>
      <c r="O282" s="34"/>
      <c r="P282" s="34"/>
      <c r="Q282" s="34"/>
      <c r="R282" s="34"/>
      <c r="S282" s="34"/>
    </row>
    <row r="283" spans="1:19" hidden="1" x14ac:dyDescent="0.25">
      <c r="A283" s="11">
        <v>258</v>
      </c>
      <c r="B283" s="37" t="s">
        <v>321</v>
      </c>
      <c r="C283" s="32">
        <f t="shared" si="25"/>
        <v>459516.06</v>
      </c>
      <c r="D283" s="33"/>
      <c r="E283" s="34">
        <v>459516.06</v>
      </c>
      <c r="F283" s="34"/>
      <c r="G283" s="36"/>
      <c r="H283" s="34"/>
      <c r="I283" s="34"/>
      <c r="J283" s="34"/>
      <c r="K283" s="34"/>
      <c r="L283" s="35"/>
      <c r="M283" s="34"/>
      <c r="N283" s="34"/>
      <c r="O283" s="34"/>
      <c r="P283" s="34"/>
      <c r="Q283" s="34"/>
      <c r="R283" s="34"/>
      <c r="S283" s="34"/>
    </row>
    <row r="284" spans="1:19" hidden="1" x14ac:dyDescent="0.25">
      <c r="A284" s="11">
        <v>259</v>
      </c>
      <c r="B284" s="37" t="s">
        <v>322</v>
      </c>
      <c r="C284" s="32">
        <f t="shared" si="25"/>
        <v>459516.06</v>
      </c>
      <c r="D284" s="33"/>
      <c r="E284" s="34">
        <v>459516.06</v>
      </c>
      <c r="F284" s="34"/>
      <c r="G284" s="36"/>
      <c r="H284" s="34"/>
      <c r="I284" s="34"/>
      <c r="J284" s="34"/>
      <c r="K284" s="34"/>
      <c r="L284" s="35"/>
      <c r="M284" s="34"/>
      <c r="N284" s="34"/>
      <c r="O284" s="34"/>
      <c r="P284" s="34"/>
      <c r="Q284" s="34"/>
      <c r="R284" s="34"/>
      <c r="S284" s="34"/>
    </row>
    <row r="285" spans="1:19" hidden="1" x14ac:dyDescent="0.25">
      <c r="A285" s="11">
        <v>260</v>
      </c>
      <c r="B285" s="37" t="s">
        <v>323</v>
      </c>
      <c r="C285" s="32">
        <f t="shared" si="25"/>
        <v>459693.82</v>
      </c>
      <c r="D285" s="33"/>
      <c r="E285" s="34">
        <v>459693.82</v>
      </c>
      <c r="F285" s="34"/>
      <c r="G285" s="36"/>
      <c r="H285" s="34"/>
      <c r="I285" s="34"/>
      <c r="J285" s="34"/>
      <c r="K285" s="34"/>
      <c r="L285" s="35"/>
      <c r="M285" s="34"/>
      <c r="N285" s="34"/>
      <c r="O285" s="34"/>
      <c r="P285" s="34"/>
      <c r="Q285" s="34"/>
      <c r="R285" s="34"/>
      <c r="S285" s="34"/>
    </row>
    <row r="286" spans="1:19" hidden="1" x14ac:dyDescent="0.25">
      <c r="A286" s="11">
        <v>261</v>
      </c>
      <c r="B286" s="37" t="s">
        <v>324</v>
      </c>
      <c r="C286" s="32">
        <f t="shared" si="25"/>
        <v>13043106.880000001</v>
      </c>
      <c r="D286" s="33">
        <v>64323.32</v>
      </c>
      <c r="E286" s="34">
        <v>43371.9</v>
      </c>
      <c r="F286" s="34"/>
      <c r="G286" s="36"/>
      <c r="H286" s="34"/>
      <c r="I286" s="34"/>
      <c r="J286" s="34"/>
      <c r="K286" s="34"/>
      <c r="L286" s="35">
        <v>6</v>
      </c>
      <c r="M286" s="34">
        <v>12935411.66</v>
      </c>
      <c r="N286" s="34"/>
      <c r="O286" s="34"/>
      <c r="P286" s="34"/>
      <c r="Q286" s="34"/>
      <c r="R286" s="34"/>
      <c r="S286" s="34"/>
    </row>
    <row r="287" spans="1:19" hidden="1" x14ac:dyDescent="0.25">
      <c r="A287" s="11">
        <v>262</v>
      </c>
      <c r="B287" s="37" t="s">
        <v>325</v>
      </c>
      <c r="C287" s="32">
        <f t="shared" si="25"/>
        <v>17987834.260000002</v>
      </c>
      <c r="D287" s="33">
        <f>ROUND((F287+G287+H287+I287+J287+K287+M287+O287+P287+Q287+R287+S287)*0.0214,2)</f>
        <v>375966.33</v>
      </c>
      <c r="E287" s="34">
        <v>43347.92</v>
      </c>
      <c r="F287" s="34"/>
      <c r="G287" s="36"/>
      <c r="H287" s="34"/>
      <c r="I287" s="34"/>
      <c r="J287" s="34"/>
      <c r="K287" s="34"/>
      <c r="L287" s="35">
        <v>6</v>
      </c>
      <c r="M287" s="34">
        <v>17568520.010000002</v>
      </c>
      <c r="N287" s="34"/>
      <c r="O287" s="34"/>
      <c r="P287" s="34"/>
      <c r="Q287" s="34"/>
      <c r="R287" s="34"/>
      <c r="S287" s="34"/>
    </row>
    <row r="288" spans="1:19" hidden="1" x14ac:dyDescent="0.25">
      <c r="A288" s="11">
        <v>263</v>
      </c>
      <c r="B288" s="37" t="s">
        <v>326</v>
      </c>
      <c r="C288" s="32">
        <f t="shared" si="25"/>
        <v>1270054.78</v>
      </c>
      <c r="D288" s="33"/>
      <c r="E288" s="34">
        <v>1270054.78</v>
      </c>
      <c r="F288" s="34"/>
      <c r="G288" s="36"/>
      <c r="H288" s="34"/>
      <c r="I288" s="34"/>
      <c r="J288" s="34"/>
      <c r="K288" s="34"/>
      <c r="L288" s="35"/>
      <c r="M288" s="34"/>
      <c r="N288" s="34"/>
      <c r="O288" s="34"/>
      <c r="P288" s="34"/>
      <c r="Q288" s="34"/>
      <c r="R288" s="34"/>
      <c r="S288" s="34"/>
    </row>
    <row r="289" spans="1:19" hidden="1" x14ac:dyDescent="0.25">
      <c r="A289" s="11">
        <v>264</v>
      </c>
      <c r="B289" s="37" t="s">
        <v>1163</v>
      </c>
      <c r="C289" s="32">
        <f t="shared" si="25"/>
        <v>4041365.15</v>
      </c>
      <c r="D289" s="33">
        <f>ROUND((F289+G289+H289+I289+J289+K289+M289+O289+P289+Q289+R289+S289)*0.0214,2)</f>
        <v>81190.05</v>
      </c>
      <c r="E289" s="34">
        <v>166247.42000000001</v>
      </c>
      <c r="F289" s="34"/>
      <c r="G289" s="38"/>
      <c r="H289" s="34"/>
      <c r="I289" s="34"/>
      <c r="J289" s="34">
        <v>3793927.68</v>
      </c>
      <c r="K289" s="34"/>
      <c r="L289" s="35"/>
      <c r="M289" s="34"/>
      <c r="N289" s="34"/>
      <c r="O289" s="34"/>
      <c r="P289" s="34"/>
      <c r="Q289" s="34"/>
      <c r="R289" s="34"/>
      <c r="S289" s="34"/>
    </row>
    <row r="290" spans="1:19" hidden="1" x14ac:dyDescent="0.25">
      <c r="A290" s="11">
        <v>265</v>
      </c>
      <c r="B290" s="37" t="s">
        <v>327</v>
      </c>
      <c r="C290" s="32">
        <f t="shared" si="25"/>
        <v>1114195.1100000001</v>
      </c>
      <c r="D290" s="33">
        <v>262.95</v>
      </c>
      <c r="E290" s="34"/>
      <c r="F290" s="34"/>
      <c r="G290" s="38"/>
      <c r="H290" s="34"/>
      <c r="I290" s="34"/>
      <c r="J290" s="34">
        <v>1113932.1599999999</v>
      </c>
      <c r="K290" s="34"/>
      <c r="L290" s="35"/>
      <c r="M290" s="34"/>
      <c r="N290" s="34"/>
      <c r="O290" s="34"/>
      <c r="P290" s="34"/>
      <c r="Q290" s="34"/>
      <c r="R290" s="34"/>
      <c r="S290" s="34"/>
    </row>
    <row r="291" spans="1:19" hidden="1" x14ac:dyDescent="0.25">
      <c r="A291" s="11">
        <v>266</v>
      </c>
      <c r="B291" s="37" t="s">
        <v>328</v>
      </c>
      <c r="C291" s="32">
        <f t="shared" si="25"/>
        <v>1098661.2</v>
      </c>
      <c r="D291" s="33">
        <f>ROUND((F291+G291+H291+I291+J291+K291+M291+O291+P291+Q291+R291+S291)*0.0214,2)</f>
        <v>23018.75</v>
      </c>
      <c r="E291" s="34"/>
      <c r="F291" s="34"/>
      <c r="G291" s="38"/>
      <c r="H291" s="34"/>
      <c r="I291" s="34"/>
      <c r="J291" s="34">
        <v>1075642.45</v>
      </c>
      <c r="K291" s="34"/>
      <c r="L291" s="35"/>
      <c r="M291" s="34"/>
      <c r="N291" s="34"/>
      <c r="O291" s="34"/>
      <c r="P291" s="34"/>
      <c r="Q291" s="34"/>
      <c r="R291" s="34"/>
      <c r="S291" s="34"/>
    </row>
    <row r="292" spans="1:19" hidden="1" x14ac:dyDescent="0.25">
      <c r="A292" s="11">
        <v>267</v>
      </c>
      <c r="B292" s="37" t="s">
        <v>329</v>
      </c>
      <c r="C292" s="32">
        <f t="shared" ref="C292:C294" si="27">ROUND(SUM(D292+E292+F292+G292+H292+I292+J292+K292+M292+O292+P292+Q292+R292+S292),2)</f>
        <v>853706.05</v>
      </c>
      <c r="D292" s="33">
        <f>ROUND((F292+G292+H292+I292+J292+K292+M292+O292+P292+Q292+R292+S292)*0.0214,2)</f>
        <v>17886.54</v>
      </c>
      <c r="E292" s="34"/>
      <c r="F292" s="34"/>
      <c r="G292" s="38"/>
      <c r="H292" s="34"/>
      <c r="I292" s="34"/>
      <c r="J292" s="34">
        <v>835819.51</v>
      </c>
      <c r="K292" s="34"/>
      <c r="L292" s="35"/>
      <c r="M292" s="34"/>
      <c r="N292" s="34"/>
      <c r="O292" s="34"/>
      <c r="P292" s="34"/>
      <c r="Q292" s="34"/>
      <c r="R292" s="34"/>
      <c r="S292" s="34"/>
    </row>
    <row r="293" spans="1:19" hidden="1" x14ac:dyDescent="0.25">
      <c r="A293" s="11">
        <v>268</v>
      </c>
      <c r="B293" s="37" t="s">
        <v>330</v>
      </c>
      <c r="C293" s="32">
        <f t="shared" si="27"/>
        <v>12642623.689999999</v>
      </c>
      <c r="D293" s="33">
        <v>67672.210000000006</v>
      </c>
      <c r="E293" s="34">
        <v>42967.34</v>
      </c>
      <c r="F293" s="34"/>
      <c r="G293" s="34"/>
      <c r="H293" s="34"/>
      <c r="I293" s="34"/>
      <c r="J293" s="34"/>
      <c r="K293" s="34"/>
      <c r="L293" s="35">
        <v>6</v>
      </c>
      <c r="M293" s="34">
        <v>12531984.140000001</v>
      </c>
      <c r="N293" s="34"/>
      <c r="O293" s="36"/>
      <c r="P293" s="34"/>
      <c r="Q293" s="34"/>
      <c r="R293" s="34"/>
      <c r="S293" s="34"/>
    </row>
    <row r="294" spans="1:19" hidden="1" x14ac:dyDescent="0.25">
      <c r="A294" s="11">
        <v>269</v>
      </c>
      <c r="B294" s="37" t="s">
        <v>331</v>
      </c>
      <c r="C294" s="32">
        <f t="shared" si="27"/>
        <v>1002599.53</v>
      </c>
      <c r="D294" s="33"/>
      <c r="E294" s="34">
        <v>1002599.53</v>
      </c>
      <c r="F294" s="36"/>
      <c r="G294" s="36"/>
      <c r="H294" s="36"/>
      <c r="I294" s="36"/>
      <c r="J294" s="36"/>
      <c r="K294" s="34"/>
      <c r="L294" s="35"/>
      <c r="M294" s="34"/>
      <c r="N294" s="34"/>
      <c r="O294" s="36"/>
      <c r="P294" s="34"/>
      <c r="Q294" s="34"/>
      <c r="R294" s="34"/>
      <c r="S294" s="34"/>
    </row>
    <row r="295" spans="1:19" hidden="1" x14ac:dyDescent="0.25">
      <c r="A295" s="165" t="s">
        <v>332</v>
      </c>
      <c r="B295" s="166"/>
      <c r="C295" s="15">
        <f t="shared" ref="C295" si="28">ROUND(SUM(D295+E295+F295+G295+H295+I295+J295+K295+M295+O295+P295+Q295+R295+S295),2)</f>
        <v>606848241.97000003</v>
      </c>
      <c r="D295" s="40">
        <f t="shared" ref="D295:S295" si="29">ROUND(SUM(D200:D294),2)</f>
        <v>10202294.859999999</v>
      </c>
      <c r="E295" s="40">
        <f t="shared" si="29"/>
        <v>32135139.609999999</v>
      </c>
      <c r="F295" s="40">
        <f t="shared" si="29"/>
        <v>0</v>
      </c>
      <c r="G295" s="40">
        <f t="shared" si="29"/>
        <v>31197338.579999998</v>
      </c>
      <c r="H295" s="40">
        <f t="shared" si="29"/>
        <v>6951888.1500000004</v>
      </c>
      <c r="I295" s="40">
        <f t="shared" si="29"/>
        <v>957311.85</v>
      </c>
      <c r="J295" s="40">
        <f t="shared" si="29"/>
        <v>17866353.09</v>
      </c>
      <c r="K295" s="40">
        <f t="shared" si="29"/>
        <v>0</v>
      </c>
      <c r="L295" s="40">
        <f t="shared" si="29"/>
        <v>176</v>
      </c>
      <c r="M295" s="40">
        <f t="shared" si="29"/>
        <v>486901761.89999998</v>
      </c>
      <c r="N295" s="40">
        <f t="shared" si="29"/>
        <v>0</v>
      </c>
      <c r="O295" s="40">
        <f t="shared" si="29"/>
        <v>4562714.5999999996</v>
      </c>
      <c r="P295" s="40">
        <f t="shared" si="29"/>
        <v>0</v>
      </c>
      <c r="Q295" s="40">
        <f t="shared" si="29"/>
        <v>0</v>
      </c>
      <c r="R295" s="40">
        <f t="shared" si="29"/>
        <v>16073439.33</v>
      </c>
      <c r="S295" s="40">
        <f t="shared" si="29"/>
        <v>0</v>
      </c>
    </row>
    <row r="296" spans="1:19" ht="15.75" hidden="1" x14ac:dyDescent="0.25">
      <c r="A296" s="172" t="s">
        <v>333</v>
      </c>
      <c r="B296" s="169"/>
      <c r="C296" s="170"/>
      <c r="D296" s="52"/>
      <c r="E296" s="41"/>
      <c r="F296" s="41"/>
      <c r="G296" s="41"/>
      <c r="H296" s="41"/>
      <c r="I296" s="41"/>
      <c r="J296" s="41"/>
      <c r="K296" s="41"/>
      <c r="L296" s="53"/>
      <c r="M296" s="41"/>
      <c r="N296" s="42"/>
      <c r="O296" s="41"/>
      <c r="P296" s="41"/>
      <c r="Q296" s="41"/>
      <c r="R296" s="41"/>
      <c r="S296" s="41"/>
    </row>
    <row r="297" spans="1:19" hidden="1" x14ac:dyDescent="0.25">
      <c r="A297" s="24">
        <v>270</v>
      </c>
      <c r="B297" s="25" t="s">
        <v>334</v>
      </c>
      <c r="C297" s="26">
        <f t="shared" ref="C297:C311" si="30">ROUND(SUM(D297+E297+F297+G297+H297+I297+J297+K297+M297+O297+P297+Q297+R297+S297),2)</f>
        <v>731615.02</v>
      </c>
      <c r="D297" s="27"/>
      <c r="E297" s="28">
        <v>731615.02</v>
      </c>
      <c r="F297" s="28"/>
      <c r="G297" s="28"/>
      <c r="H297" s="28"/>
      <c r="I297" s="28"/>
      <c r="J297" s="28"/>
      <c r="K297" s="28"/>
      <c r="L297" s="29"/>
      <c r="M297" s="28"/>
      <c r="N297" s="28"/>
      <c r="O297" s="30"/>
      <c r="P297" s="28"/>
      <c r="Q297" s="28"/>
      <c r="R297" s="28"/>
      <c r="S297" s="28"/>
    </row>
    <row r="298" spans="1:19" hidden="1" x14ac:dyDescent="0.25">
      <c r="A298" s="24">
        <v>271</v>
      </c>
      <c r="B298" s="25" t="s">
        <v>1153</v>
      </c>
      <c r="C298" s="26">
        <f t="shared" si="30"/>
        <v>1655336.41</v>
      </c>
      <c r="D298" s="33">
        <f>ROUND((F298+G298+H298+I298+J298+K298+M298+O298+Q298+S298)*0.0214,2)</f>
        <v>34682</v>
      </c>
      <c r="E298" s="28"/>
      <c r="F298" s="28"/>
      <c r="G298" s="28"/>
      <c r="H298" s="28"/>
      <c r="I298" s="28"/>
      <c r="J298" s="28"/>
      <c r="K298" s="28"/>
      <c r="L298" s="29"/>
      <c r="M298" s="28"/>
      <c r="N298" s="28" t="s">
        <v>64</v>
      </c>
      <c r="O298" s="30">
        <v>1620654.41</v>
      </c>
      <c r="P298" s="28"/>
      <c r="Q298" s="28"/>
      <c r="R298" s="28"/>
      <c r="S298" s="28"/>
    </row>
    <row r="299" spans="1:19" hidden="1" x14ac:dyDescent="0.25">
      <c r="A299" s="24">
        <v>272</v>
      </c>
      <c r="B299" s="31" t="s">
        <v>335</v>
      </c>
      <c r="C299" s="26">
        <f t="shared" si="30"/>
        <v>703930.11</v>
      </c>
      <c r="D299" s="33"/>
      <c r="E299" s="34">
        <v>703930.11</v>
      </c>
      <c r="F299" s="34"/>
      <c r="G299" s="34"/>
      <c r="H299" s="34"/>
      <c r="I299" s="34"/>
      <c r="J299" s="34"/>
      <c r="K299" s="34"/>
      <c r="L299" s="35"/>
      <c r="M299" s="34"/>
      <c r="N299" s="34"/>
      <c r="O299" s="36"/>
      <c r="P299" s="34"/>
      <c r="Q299" s="36"/>
      <c r="R299" s="34"/>
      <c r="S299" s="34"/>
    </row>
    <row r="300" spans="1:19" hidden="1" x14ac:dyDescent="0.25">
      <c r="A300" s="24">
        <v>273</v>
      </c>
      <c r="B300" s="31" t="s">
        <v>336</v>
      </c>
      <c r="C300" s="26">
        <f t="shared" si="30"/>
        <v>428497.52</v>
      </c>
      <c r="D300" s="33"/>
      <c r="E300" s="34">
        <v>428497.52</v>
      </c>
      <c r="F300" s="34"/>
      <c r="G300" s="34"/>
      <c r="H300" s="34"/>
      <c r="I300" s="34"/>
      <c r="J300" s="34"/>
      <c r="K300" s="34"/>
      <c r="L300" s="35"/>
      <c r="M300" s="34"/>
      <c r="N300" s="34"/>
      <c r="O300" s="36"/>
      <c r="P300" s="34"/>
      <c r="Q300" s="36"/>
      <c r="R300" s="34"/>
      <c r="S300" s="34"/>
    </row>
    <row r="301" spans="1:19" hidden="1" x14ac:dyDescent="0.25">
      <c r="A301" s="24">
        <v>274</v>
      </c>
      <c r="B301" s="31" t="s">
        <v>337</v>
      </c>
      <c r="C301" s="26">
        <f t="shared" si="30"/>
        <v>100107.51</v>
      </c>
      <c r="D301" s="33"/>
      <c r="E301" s="34">
        <v>100107.51</v>
      </c>
      <c r="F301" s="34"/>
      <c r="G301" s="34"/>
      <c r="H301" s="34"/>
      <c r="I301" s="34"/>
      <c r="J301" s="34"/>
      <c r="K301" s="34"/>
      <c r="L301" s="35"/>
      <c r="M301" s="34"/>
      <c r="N301" s="34"/>
      <c r="O301" s="36"/>
      <c r="P301" s="34"/>
      <c r="Q301" s="36"/>
      <c r="R301" s="34"/>
      <c r="S301" s="34"/>
    </row>
    <row r="302" spans="1:19" hidden="1" x14ac:dyDescent="0.25">
      <c r="A302" s="24">
        <v>275</v>
      </c>
      <c r="B302" s="31" t="s">
        <v>339</v>
      </c>
      <c r="C302" s="26">
        <f t="shared" si="30"/>
        <v>351513.26</v>
      </c>
      <c r="D302" s="33"/>
      <c r="E302" s="34">
        <v>351513.26</v>
      </c>
      <c r="F302" s="34"/>
      <c r="G302" s="34"/>
      <c r="H302" s="34"/>
      <c r="I302" s="34"/>
      <c r="J302" s="34"/>
      <c r="K302" s="34"/>
      <c r="L302" s="35"/>
      <c r="M302" s="34"/>
      <c r="N302" s="34"/>
      <c r="O302" s="36"/>
      <c r="P302" s="34"/>
      <c r="Q302" s="36"/>
      <c r="R302" s="34"/>
      <c r="S302" s="34"/>
    </row>
    <row r="303" spans="1:19" hidden="1" x14ac:dyDescent="0.25">
      <c r="A303" s="24">
        <v>276</v>
      </c>
      <c r="B303" s="31" t="s">
        <v>340</v>
      </c>
      <c r="C303" s="26">
        <f t="shared" si="30"/>
        <v>79879.06</v>
      </c>
      <c r="D303" s="33"/>
      <c r="E303" s="34">
        <v>79879.06</v>
      </c>
      <c r="F303" s="34"/>
      <c r="G303" s="34"/>
      <c r="H303" s="34"/>
      <c r="I303" s="34"/>
      <c r="J303" s="34"/>
      <c r="K303" s="34"/>
      <c r="L303" s="35"/>
      <c r="M303" s="34"/>
      <c r="N303" s="34"/>
      <c r="O303" s="36"/>
      <c r="P303" s="34"/>
      <c r="Q303" s="36"/>
      <c r="R303" s="34"/>
      <c r="S303" s="34"/>
    </row>
    <row r="304" spans="1:19" hidden="1" x14ac:dyDescent="0.25">
      <c r="A304" s="24">
        <v>277</v>
      </c>
      <c r="B304" s="31" t="s">
        <v>341</v>
      </c>
      <c r="C304" s="26">
        <f t="shared" si="30"/>
        <v>380387.95</v>
      </c>
      <c r="D304" s="33"/>
      <c r="E304" s="34">
        <v>380387.95</v>
      </c>
      <c r="F304" s="34"/>
      <c r="G304" s="34"/>
      <c r="H304" s="34"/>
      <c r="I304" s="34"/>
      <c r="J304" s="34"/>
      <c r="K304" s="34"/>
      <c r="L304" s="35"/>
      <c r="M304" s="34"/>
      <c r="N304" s="34"/>
      <c r="O304" s="36"/>
      <c r="P304" s="34"/>
      <c r="Q304" s="36"/>
      <c r="R304" s="34"/>
      <c r="S304" s="34"/>
    </row>
    <row r="305" spans="1:19" hidden="1" x14ac:dyDescent="0.25">
      <c r="A305" s="24">
        <v>278</v>
      </c>
      <c r="B305" s="31" t="s">
        <v>342</v>
      </c>
      <c r="C305" s="26">
        <f t="shared" si="30"/>
        <v>99243.64</v>
      </c>
      <c r="D305" s="33"/>
      <c r="E305" s="34">
        <v>99243.64</v>
      </c>
      <c r="F305" s="34"/>
      <c r="G305" s="34"/>
      <c r="H305" s="34"/>
      <c r="I305" s="34"/>
      <c r="J305" s="34"/>
      <c r="K305" s="34"/>
      <c r="L305" s="35"/>
      <c r="M305" s="34"/>
      <c r="N305" s="34"/>
      <c r="O305" s="36"/>
      <c r="P305" s="34"/>
      <c r="Q305" s="36"/>
      <c r="R305" s="34"/>
      <c r="S305" s="34"/>
    </row>
    <row r="306" spans="1:19" hidden="1" x14ac:dyDescent="0.25">
      <c r="A306" s="24">
        <v>279</v>
      </c>
      <c r="B306" s="31" t="s">
        <v>343</v>
      </c>
      <c r="C306" s="26">
        <f t="shared" si="30"/>
        <v>81803.27</v>
      </c>
      <c r="D306" s="33"/>
      <c r="E306" s="34">
        <v>81803.27</v>
      </c>
      <c r="F306" s="34"/>
      <c r="G306" s="34"/>
      <c r="H306" s="34"/>
      <c r="I306" s="34"/>
      <c r="J306" s="34"/>
      <c r="K306" s="34"/>
      <c r="L306" s="35"/>
      <c r="M306" s="34"/>
      <c r="N306" s="34"/>
      <c r="O306" s="36"/>
      <c r="P306" s="34"/>
      <c r="Q306" s="36"/>
      <c r="R306" s="34"/>
      <c r="S306" s="34"/>
    </row>
    <row r="307" spans="1:19" hidden="1" x14ac:dyDescent="0.25">
      <c r="A307" s="24">
        <v>280</v>
      </c>
      <c r="B307" s="31" t="s">
        <v>344</v>
      </c>
      <c r="C307" s="26">
        <f t="shared" si="30"/>
        <v>177516.09</v>
      </c>
      <c r="D307" s="33"/>
      <c r="E307" s="34">
        <v>177516.09</v>
      </c>
      <c r="F307" s="34"/>
      <c r="G307" s="34"/>
      <c r="H307" s="34"/>
      <c r="I307" s="34"/>
      <c r="J307" s="34"/>
      <c r="K307" s="34"/>
      <c r="L307" s="35"/>
      <c r="M307" s="34"/>
      <c r="N307" s="34"/>
      <c r="O307" s="36"/>
      <c r="P307" s="34"/>
      <c r="Q307" s="36"/>
      <c r="R307" s="34"/>
      <c r="S307" s="34"/>
    </row>
    <row r="308" spans="1:19" hidden="1" x14ac:dyDescent="0.25">
      <c r="A308" s="24">
        <v>281</v>
      </c>
      <c r="B308" s="31" t="s">
        <v>345</v>
      </c>
      <c r="C308" s="26">
        <f t="shared" si="30"/>
        <v>265132.39</v>
      </c>
      <c r="D308" s="33"/>
      <c r="E308" s="34">
        <v>265132.39</v>
      </c>
      <c r="F308" s="34"/>
      <c r="G308" s="34"/>
      <c r="H308" s="34"/>
      <c r="I308" s="34"/>
      <c r="J308" s="34"/>
      <c r="K308" s="34"/>
      <c r="L308" s="35"/>
      <c r="M308" s="34"/>
      <c r="N308" s="34"/>
      <c r="O308" s="36"/>
      <c r="P308" s="34"/>
      <c r="Q308" s="36"/>
      <c r="R308" s="34"/>
      <c r="S308" s="34"/>
    </row>
    <row r="309" spans="1:19" hidden="1" x14ac:dyDescent="0.25">
      <c r="A309" s="24">
        <v>282</v>
      </c>
      <c r="B309" s="31" t="s">
        <v>346</v>
      </c>
      <c r="C309" s="26">
        <f t="shared" si="30"/>
        <v>295258.09000000003</v>
      </c>
      <c r="D309" s="33"/>
      <c r="E309" s="34">
        <v>295258.09000000003</v>
      </c>
      <c r="F309" s="34"/>
      <c r="G309" s="34"/>
      <c r="H309" s="34"/>
      <c r="I309" s="34"/>
      <c r="J309" s="34"/>
      <c r="K309" s="34"/>
      <c r="L309" s="35"/>
      <c r="M309" s="34"/>
      <c r="N309" s="34"/>
      <c r="O309" s="36"/>
      <c r="P309" s="34"/>
      <c r="Q309" s="36"/>
      <c r="R309" s="34"/>
      <c r="S309" s="34"/>
    </row>
    <row r="310" spans="1:19" hidden="1" x14ac:dyDescent="0.25">
      <c r="A310" s="24">
        <v>283</v>
      </c>
      <c r="B310" s="31" t="s">
        <v>347</v>
      </c>
      <c r="C310" s="26">
        <f t="shared" si="30"/>
        <v>156814.1</v>
      </c>
      <c r="D310" s="33"/>
      <c r="E310" s="34">
        <v>156814.1</v>
      </c>
      <c r="F310" s="34"/>
      <c r="G310" s="34"/>
      <c r="H310" s="34"/>
      <c r="I310" s="34"/>
      <c r="J310" s="34"/>
      <c r="K310" s="34"/>
      <c r="L310" s="35"/>
      <c r="M310" s="34"/>
      <c r="N310" s="34"/>
      <c r="O310" s="36"/>
      <c r="P310" s="34"/>
      <c r="Q310" s="36"/>
      <c r="R310" s="34"/>
      <c r="S310" s="34"/>
    </row>
    <row r="311" spans="1:19" hidden="1" x14ac:dyDescent="0.25">
      <c r="A311" s="24">
        <v>284</v>
      </c>
      <c r="B311" s="31" t="s">
        <v>348</v>
      </c>
      <c r="C311" s="26">
        <f t="shared" si="30"/>
        <v>311239.3</v>
      </c>
      <c r="D311" s="33"/>
      <c r="E311" s="34">
        <v>311239.3</v>
      </c>
      <c r="F311" s="34"/>
      <c r="G311" s="34"/>
      <c r="H311" s="34"/>
      <c r="I311" s="34"/>
      <c r="J311" s="34"/>
      <c r="K311" s="34"/>
      <c r="L311" s="35"/>
      <c r="M311" s="34"/>
      <c r="N311" s="34"/>
      <c r="O311" s="36"/>
      <c r="P311" s="34"/>
      <c r="Q311" s="36"/>
      <c r="R311" s="34"/>
      <c r="S311" s="34"/>
    </row>
    <row r="312" spans="1:19" hidden="1" x14ac:dyDescent="0.25">
      <c r="A312" s="165" t="s">
        <v>349</v>
      </c>
      <c r="B312" s="166"/>
      <c r="C312" s="15">
        <f>ROUND(SUM(D312+E312+F312+G312+H312+I312+J312+K312+M312+O312+P312+Q312+S312+R312),2)</f>
        <v>5818273.7199999997</v>
      </c>
      <c r="D312" s="119">
        <f t="shared" ref="D312:S312" si="31">ROUND(SUM(D297:D311),2)</f>
        <v>34682</v>
      </c>
      <c r="E312" s="119">
        <f t="shared" si="31"/>
        <v>4162937.31</v>
      </c>
      <c r="F312" s="119">
        <f t="shared" si="31"/>
        <v>0</v>
      </c>
      <c r="G312" s="119">
        <f t="shared" si="31"/>
        <v>0</v>
      </c>
      <c r="H312" s="119">
        <f t="shared" si="31"/>
        <v>0</v>
      </c>
      <c r="I312" s="119">
        <f t="shared" si="31"/>
        <v>0</v>
      </c>
      <c r="J312" s="119">
        <f t="shared" si="31"/>
        <v>0</v>
      </c>
      <c r="K312" s="119">
        <f t="shared" si="31"/>
        <v>0</v>
      </c>
      <c r="L312" s="119">
        <f t="shared" si="31"/>
        <v>0</v>
      </c>
      <c r="M312" s="119">
        <f t="shared" si="31"/>
        <v>0</v>
      </c>
      <c r="N312" s="119">
        <f t="shared" si="31"/>
        <v>0</v>
      </c>
      <c r="O312" s="119">
        <f t="shared" si="31"/>
        <v>1620654.41</v>
      </c>
      <c r="P312" s="119">
        <f t="shared" si="31"/>
        <v>0</v>
      </c>
      <c r="Q312" s="119">
        <f t="shared" si="31"/>
        <v>0</v>
      </c>
      <c r="R312" s="119">
        <f t="shared" si="31"/>
        <v>0</v>
      </c>
      <c r="S312" s="119">
        <f t="shared" si="31"/>
        <v>0</v>
      </c>
    </row>
    <row r="313" spans="1:19" ht="15.75" hidden="1" x14ac:dyDescent="0.25">
      <c r="A313" s="130" t="s">
        <v>350</v>
      </c>
      <c r="B313" s="131"/>
      <c r="C313" s="134"/>
      <c r="D313" s="34"/>
      <c r="E313" s="41"/>
      <c r="F313" s="41"/>
      <c r="G313" s="41"/>
      <c r="H313" s="41"/>
      <c r="I313" s="41"/>
      <c r="J313" s="41"/>
      <c r="K313" s="41"/>
      <c r="L313" s="12"/>
      <c r="M313" s="41"/>
      <c r="N313" s="42"/>
      <c r="O313" s="41"/>
      <c r="P313" s="41"/>
      <c r="Q313" s="41"/>
      <c r="R313" s="41"/>
      <c r="S313" s="41"/>
    </row>
    <row r="314" spans="1:19" hidden="1" x14ac:dyDescent="0.25">
      <c r="A314" s="24">
        <v>285</v>
      </c>
      <c r="B314" s="25" t="s">
        <v>351</v>
      </c>
      <c r="C314" s="32">
        <f t="shared" ref="C314:C353" si="32">ROUND(SUM(D314+E314+F314+G314+H314+I314+J314+K314+M314+O314+P314+Q314+R314+S314),2)</f>
        <v>106987.33</v>
      </c>
      <c r="D314" s="27"/>
      <c r="E314" s="28">
        <v>106987.33</v>
      </c>
      <c r="F314" s="28"/>
      <c r="G314" s="28"/>
      <c r="H314" s="28"/>
      <c r="I314" s="28"/>
      <c r="J314" s="28"/>
      <c r="K314" s="28"/>
      <c r="L314" s="29"/>
      <c r="M314" s="28"/>
      <c r="N314" s="28"/>
      <c r="O314" s="30"/>
      <c r="P314" s="28"/>
      <c r="Q314" s="28"/>
      <c r="R314" s="28"/>
      <c r="S314" s="28"/>
    </row>
    <row r="315" spans="1:19" hidden="1" x14ac:dyDescent="0.25">
      <c r="A315" s="24">
        <v>286</v>
      </c>
      <c r="B315" s="25" t="s">
        <v>352</v>
      </c>
      <c r="C315" s="32">
        <f t="shared" si="32"/>
        <v>84745.65</v>
      </c>
      <c r="D315" s="27"/>
      <c r="E315" s="28">
        <v>84745.65</v>
      </c>
      <c r="F315" s="28"/>
      <c r="G315" s="28"/>
      <c r="H315" s="28"/>
      <c r="I315" s="28"/>
      <c r="J315" s="28"/>
      <c r="K315" s="28"/>
      <c r="L315" s="29"/>
      <c r="M315" s="28"/>
      <c r="N315" s="28"/>
      <c r="O315" s="30"/>
      <c r="P315" s="28"/>
      <c r="Q315" s="28"/>
      <c r="R315" s="28"/>
      <c r="S315" s="28"/>
    </row>
    <row r="316" spans="1:19" hidden="1" x14ac:dyDescent="0.25">
      <c r="A316" s="24">
        <v>287</v>
      </c>
      <c r="B316" s="25" t="s">
        <v>353</v>
      </c>
      <c r="C316" s="32">
        <f t="shared" si="32"/>
        <v>78595.100000000006</v>
      </c>
      <c r="D316" s="27"/>
      <c r="E316" s="28">
        <v>78595.100000000006</v>
      </c>
      <c r="F316" s="28"/>
      <c r="G316" s="28"/>
      <c r="H316" s="28"/>
      <c r="I316" s="28"/>
      <c r="J316" s="28"/>
      <c r="K316" s="28"/>
      <c r="L316" s="29"/>
      <c r="M316" s="28"/>
      <c r="N316" s="28"/>
      <c r="O316" s="30"/>
      <c r="P316" s="28"/>
      <c r="Q316" s="28"/>
      <c r="R316" s="28"/>
      <c r="S316" s="28"/>
    </row>
    <row r="317" spans="1:19" hidden="1" x14ac:dyDescent="0.25">
      <c r="A317" s="24">
        <v>288</v>
      </c>
      <c r="B317" s="25" t="s">
        <v>354</v>
      </c>
      <c r="C317" s="32">
        <f t="shared" si="32"/>
        <v>71583.539999999994</v>
      </c>
      <c r="D317" s="27"/>
      <c r="E317" s="28">
        <v>71583.539999999994</v>
      </c>
      <c r="F317" s="28"/>
      <c r="G317" s="28"/>
      <c r="H317" s="28"/>
      <c r="I317" s="28"/>
      <c r="J317" s="28"/>
      <c r="K317" s="28"/>
      <c r="L317" s="29"/>
      <c r="M317" s="28"/>
      <c r="N317" s="28"/>
      <c r="O317" s="30"/>
      <c r="P317" s="28"/>
      <c r="Q317" s="28"/>
      <c r="R317" s="28"/>
      <c r="S317" s="28"/>
    </row>
    <row r="318" spans="1:19" hidden="1" x14ac:dyDescent="0.25">
      <c r="A318" s="24">
        <v>289</v>
      </c>
      <c r="B318" s="25" t="s">
        <v>355</v>
      </c>
      <c r="C318" s="32">
        <f t="shared" si="32"/>
        <v>78912.039999999994</v>
      </c>
      <c r="D318" s="27"/>
      <c r="E318" s="28">
        <v>78912.039999999994</v>
      </c>
      <c r="F318" s="28"/>
      <c r="G318" s="28"/>
      <c r="H318" s="28"/>
      <c r="I318" s="28"/>
      <c r="J318" s="28"/>
      <c r="K318" s="28"/>
      <c r="L318" s="29"/>
      <c r="M318" s="28"/>
      <c r="N318" s="28"/>
      <c r="O318" s="30"/>
      <c r="P318" s="28"/>
      <c r="Q318" s="28"/>
      <c r="R318" s="28"/>
      <c r="S318" s="28"/>
    </row>
    <row r="319" spans="1:19" hidden="1" x14ac:dyDescent="0.25">
      <c r="A319" s="24">
        <v>290</v>
      </c>
      <c r="B319" s="25" t="s">
        <v>356</v>
      </c>
      <c r="C319" s="32">
        <f t="shared" si="32"/>
        <v>79028.59</v>
      </c>
      <c r="D319" s="27"/>
      <c r="E319" s="28">
        <v>79028.59</v>
      </c>
      <c r="F319" s="28"/>
      <c r="G319" s="28"/>
      <c r="H319" s="28"/>
      <c r="I319" s="28"/>
      <c r="J319" s="28"/>
      <c r="K319" s="28"/>
      <c r="L319" s="29"/>
      <c r="M319" s="28"/>
      <c r="N319" s="28"/>
      <c r="O319" s="30"/>
      <c r="P319" s="28"/>
      <c r="Q319" s="28"/>
      <c r="R319" s="28"/>
      <c r="S319" s="28"/>
    </row>
    <row r="320" spans="1:19" hidden="1" x14ac:dyDescent="0.25">
      <c r="A320" s="24">
        <v>291</v>
      </c>
      <c r="B320" s="25" t="s">
        <v>357</v>
      </c>
      <c r="C320" s="32">
        <f t="shared" si="32"/>
        <v>79175.600000000006</v>
      </c>
      <c r="D320" s="27"/>
      <c r="E320" s="28">
        <v>79175.600000000006</v>
      </c>
      <c r="F320" s="28"/>
      <c r="G320" s="28"/>
      <c r="H320" s="28"/>
      <c r="I320" s="28"/>
      <c r="J320" s="28"/>
      <c r="K320" s="28"/>
      <c r="L320" s="29"/>
      <c r="M320" s="28"/>
      <c r="N320" s="28"/>
      <c r="O320" s="30"/>
      <c r="P320" s="28"/>
      <c r="Q320" s="28"/>
      <c r="R320" s="28"/>
      <c r="S320" s="28"/>
    </row>
    <row r="321" spans="1:19" hidden="1" x14ac:dyDescent="0.25">
      <c r="A321" s="24">
        <v>292</v>
      </c>
      <c r="B321" s="25" t="s">
        <v>358</v>
      </c>
      <c r="C321" s="32">
        <f t="shared" si="32"/>
        <v>87151.99</v>
      </c>
      <c r="D321" s="27"/>
      <c r="E321" s="28">
        <v>87151.99</v>
      </c>
      <c r="F321" s="28"/>
      <c r="G321" s="28"/>
      <c r="H321" s="28"/>
      <c r="I321" s="28"/>
      <c r="J321" s="28"/>
      <c r="K321" s="28"/>
      <c r="L321" s="29"/>
      <c r="M321" s="28"/>
      <c r="N321" s="28"/>
      <c r="O321" s="30"/>
      <c r="P321" s="28"/>
      <c r="Q321" s="28"/>
      <c r="R321" s="28"/>
      <c r="S321" s="28"/>
    </row>
    <row r="322" spans="1:19" hidden="1" x14ac:dyDescent="0.25">
      <c r="A322" s="24">
        <v>293</v>
      </c>
      <c r="B322" s="25" t="s">
        <v>359</v>
      </c>
      <c r="C322" s="32">
        <f t="shared" si="32"/>
        <v>109162.18</v>
      </c>
      <c r="D322" s="27"/>
      <c r="E322" s="28">
        <v>109162.18</v>
      </c>
      <c r="F322" s="28"/>
      <c r="G322" s="28"/>
      <c r="H322" s="28"/>
      <c r="I322" s="28"/>
      <c r="J322" s="28"/>
      <c r="K322" s="28"/>
      <c r="L322" s="29"/>
      <c r="M322" s="28"/>
      <c r="N322" s="28"/>
      <c r="O322" s="30"/>
      <c r="P322" s="28"/>
      <c r="Q322" s="28"/>
      <c r="R322" s="28"/>
      <c r="S322" s="28"/>
    </row>
    <row r="323" spans="1:19" hidden="1" x14ac:dyDescent="0.25">
      <c r="A323" s="24">
        <v>294</v>
      </c>
      <c r="B323" s="25" t="s">
        <v>360</v>
      </c>
      <c r="C323" s="32">
        <f t="shared" si="32"/>
        <v>109126.57</v>
      </c>
      <c r="D323" s="27"/>
      <c r="E323" s="28">
        <v>109126.57</v>
      </c>
      <c r="F323" s="28"/>
      <c r="G323" s="28"/>
      <c r="H323" s="28"/>
      <c r="I323" s="28"/>
      <c r="J323" s="28"/>
      <c r="K323" s="28"/>
      <c r="L323" s="29"/>
      <c r="M323" s="28"/>
      <c r="N323" s="28"/>
      <c r="O323" s="30"/>
      <c r="P323" s="28"/>
      <c r="Q323" s="28"/>
      <c r="R323" s="28"/>
      <c r="S323" s="28"/>
    </row>
    <row r="324" spans="1:19" hidden="1" x14ac:dyDescent="0.25">
      <c r="A324" s="24">
        <v>295</v>
      </c>
      <c r="B324" s="25" t="s">
        <v>361</v>
      </c>
      <c r="C324" s="32">
        <f t="shared" si="32"/>
        <v>109130</v>
      </c>
      <c r="D324" s="27"/>
      <c r="E324" s="28">
        <v>109130</v>
      </c>
      <c r="F324" s="28"/>
      <c r="G324" s="28"/>
      <c r="H324" s="28"/>
      <c r="I324" s="28"/>
      <c r="J324" s="28"/>
      <c r="K324" s="28"/>
      <c r="L324" s="29"/>
      <c r="M324" s="28"/>
      <c r="N324" s="28"/>
      <c r="O324" s="30"/>
      <c r="P324" s="28"/>
      <c r="Q324" s="28"/>
      <c r="R324" s="28"/>
      <c r="S324" s="28"/>
    </row>
    <row r="325" spans="1:19" hidden="1" x14ac:dyDescent="0.25">
      <c r="A325" s="24">
        <v>296</v>
      </c>
      <c r="B325" s="25" t="s">
        <v>362</v>
      </c>
      <c r="C325" s="32">
        <f t="shared" si="32"/>
        <v>314513.43</v>
      </c>
      <c r="D325" s="27"/>
      <c r="E325" s="28">
        <v>314513.43</v>
      </c>
      <c r="F325" s="28"/>
      <c r="G325" s="28"/>
      <c r="H325" s="28"/>
      <c r="I325" s="28"/>
      <c r="J325" s="28"/>
      <c r="K325" s="28"/>
      <c r="L325" s="29"/>
      <c r="M325" s="28"/>
      <c r="N325" s="28"/>
      <c r="O325" s="30"/>
      <c r="P325" s="28"/>
      <c r="Q325" s="28"/>
      <c r="R325" s="28"/>
      <c r="S325" s="28"/>
    </row>
    <row r="326" spans="1:19" hidden="1" x14ac:dyDescent="0.25">
      <c r="A326" s="24">
        <v>297</v>
      </c>
      <c r="B326" s="25" t="s">
        <v>363</v>
      </c>
      <c r="C326" s="32">
        <f t="shared" si="32"/>
        <v>106619.05</v>
      </c>
      <c r="D326" s="27"/>
      <c r="E326" s="28">
        <v>106619.05</v>
      </c>
      <c r="F326" s="28"/>
      <c r="G326" s="28"/>
      <c r="H326" s="28"/>
      <c r="I326" s="28"/>
      <c r="J326" s="28"/>
      <c r="K326" s="28"/>
      <c r="L326" s="29"/>
      <c r="M326" s="28"/>
      <c r="N326" s="28"/>
      <c r="O326" s="30"/>
      <c r="P326" s="28"/>
      <c r="Q326" s="28"/>
      <c r="R326" s="28"/>
      <c r="S326" s="28"/>
    </row>
    <row r="327" spans="1:19" hidden="1" x14ac:dyDescent="0.25">
      <c r="A327" s="24">
        <v>298</v>
      </c>
      <c r="B327" s="25" t="s">
        <v>364</v>
      </c>
      <c r="C327" s="32">
        <f t="shared" si="32"/>
        <v>359703.16</v>
      </c>
      <c r="D327" s="27"/>
      <c r="E327" s="28">
        <v>359703.16</v>
      </c>
      <c r="F327" s="28"/>
      <c r="G327" s="28"/>
      <c r="H327" s="28"/>
      <c r="I327" s="28"/>
      <c r="J327" s="28"/>
      <c r="K327" s="28"/>
      <c r="L327" s="29"/>
      <c r="M327" s="28"/>
      <c r="N327" s="28"/>
      <c r="O327" s="30"/>
      <c r="P327" s="28"/>
      <c r="Q327" s="28"/>
      <c r="R327" s="28"/>
      <c r="S327" s="28"/>
    </row>
    <row r="328" spans="1:19" hidden="1" x14ac:dyDescent="0.25">
      <c r="A328" s="24">
        <v>299</v>
      </c>
      <c r="B328" s="25" t="s">
        <v>365</v>
      </c>
      <c r="C328" s="32">
        <f t="shared" si="32"/>
        <v>128926.8</v>
      </c>
      <c r="D328" s="27"/>
      <c r="E328" s="28">
        <v>128926.8</v>
      </c>
      <c r="F328" s="28"/>
      <c r="G328" s="28"/>
      <c r="H328" s="28"/>
      <c r="I328" s="28"/>
      <c r="J328" s="28"/>
      <c r="K328" s="28"/>
      <c r="L328" s="29"/>
      <c r="M328" s="28"/>
      <c r="N328" s="28"/>
      <c r="O328" s="30"/>
      <c r="P328" s="28"/>
      <c r="Q328" s="28"/>
      <c r="R328" s="28"/>
      <c r="S328" s="28"/>
    </row>
    <row r="329" spans="1:19" hidden="1" x14ac:dyDescent="0.25">
      <c r="A329" s="24">
        <v>300</v>
      </c>
      <c r="B329" s="25" t="s">
        <v>366</v>
      </c>
      <c r="C329" s="32">
        <f t="shared" si="32"/>
        <v>224084.44</v>
      </c>
      <c r="D329" s="27"/>
      <c r="E329" s="28">
        <v>224084.44</v>
      </c>
      <c r="F329" s="28"/>
      <c r="G329" s="28"/>
      <c r="H329" s="28"/>
      <c r="I329" s="28"/>
      <c r="J329" s="28"/>
      <c r="K329" s="28"/>
      <c r="L329" s="29"/>
      <c r="M329" s="28"/>
      <c r="N329" s="28"/>
      <c r="O329" s="30"/>
      <c r="P329" s="28"/>
      <c r="Q329" s="28"/>
      <c r="R329" s="28"/>
      <c r="S329" s="28"/>
    </row>
    <row r="330" spans="1:19" hidden="1" x14ac:dyDescent="0.25">
      <c r="A330" s="24">
        <v>301</v>
      </c>
      <c r="B330" s="25" t="s">
        <v>367</v>
      </c>
      <c r="C330" s="32">
        <f t="shared" si="32"/>
        <v>188658.29</v>
      </c>
      <c r="D330" s="27"/>
      <c r="E330" s="28">
        <v>188658.29</v>
      </c>
      <c r="F330" s="28"/>
      <c r="G330" s="28"/>
      <c r="H330" s="28"/>
      <c r="I330" s="28"/>
      <c r="J330" s="28"/>
      <c r="K330" s="28"/>
      <c r="L330" s="29"/>
      <c r="M330" s="28"/>
      <c r="N330" s="28"/>
      <c r="O330" s="30"/>
      <c r="P330" s="28"/>
      <c r="Q330" s="28"/>
      <c r="R330" s="28"/>
      <c r="S330" s="28"/>
    </row>
    <row r="331" spans="1:19" hidden="1" x14ac:dyDescent="0.25">
      <c r="A331" s="24">
        <v>302</v>
      </c>
      <c r="B331" s="25" t="s">
        <v>368</v>
      </c>
      <c r="C331" s="32">
        <f t="shared" si="32"/>
        <v>421772.27</v>
      </c>
      <c r="D331" s="27"/>
      <c r="E331" s="28">
        <v>421772.27</v>
      </c>
      <c r="F331" s="28"/>
      <c r="G331" s="28"/>
      <c r="H331" s="28"/>
      <c r="I331" s="28"/>
      <c r="J331" s="28"/>
      <c r="K331" s="28"/>
      <c r="L331" s="29"/>
      <c r="M331" s="28"/>
      <c r="N331" s="28"/>
      <c r="O331" s="30"/>
      <c r="P331" s="28"/>
      <c r="Q331" s="28"/>
      <c r="R331" s="28"/>
      <c r="S331" s="28"/>
    </row>
    <row r="332" spans="1:19" hidden="1" x14ac:dyDescent="0.25">
      <c r="A332" s="24">
        <v>303</v>
      </c>
      <c r="B332" s="25" t="s">
        <v>369</v>
      </c>
      <c r="C332" s="32">
        <f t="shared" si="32"/>
        <v>288898.43</v>
      </c>
      <c r="D332" s="27"/>
      <c r="E332" s="28">
        <v>288898.43</v>
      </c>
      <c r="F332" s="28"/>
      <c r="G332" s="28"/>
      <c r="H332" s="28"/>
      <c r="I332" s="28"/>
      <c r="J332" s="28"/>
      <c r="K332" s="28"/>
      <c r="L332" s="29"/>
      <c r="M332" s="28"/>
      <c r="N332" s="28"/>
      <c r="O332" s="30"/>
      <c r="P332" s="28"/>
      <c r="Q332" s="28"/>
      <c r="R332" s="28"/>
      <c r="S332" s="28"/>
    </row>
    <row r="333" spans="1:19" hidden="1" x14ac:dyDescent="0.25">
      <c r="A333" s="24">
        <v>304</v>
      </c>
      <c r="B333" s="25" t="s">
        <v>370</v>
      </c>
      <c r="C333" s="32">
        <f t="shared" si="32"/>
        <v>314513.43</v>
      </c>
      <c r="D333" s="27"/>
      <c r="E333" s="28">
        <v>314513.43</v>
      </c>
      <c r="F333" s="28"/>
      <c r="G333" s="28"/>
      <c r="H333" s="28"/>
      <c r="I333" s="28"/>
      <c r="J333" s="28"/>
      <c r="K333" s="28"/>
      <c r="L333" s="29"/>
      <c r="M333" s="28"/>
      <c r="N333" s="28"/>
      <c r="O333" s="30"/>
      <c r="P333" s="28"/>
      <c r="Q333" s="28"/>
      <c r="R333" s="28"/>
      <c r="S333" s="28"/>
    </row>
    <row r="334" spans="1:19" hidden="1" x14ac:dyDescent="0.25">
      <c r="A334" s="24">
        <v>305</v>
      </c>
      <c r="B334" s="25" t="s">
        <v>371</v>
      </c>
      <c r="C334" s="32">
        <f t="shared" si="32"/>
        <v>191323.72</v>
      </c>
      <c r="D334" s="27"/>
      <c r="E334" s="28">
        <v>191323.72</v>
      </c>
      <c r="F334" s="28"/>
      <c r="G334" s="28"/>
      <c r="H334" s="28"/>
      <c r="I334" s="28"/>
      <c r="J334" s="28"/>
      <c r="K334" s="28"/>
      <c r="L334" s="29"/>
      <c r="M334" s="28"/>
      <c r="N334" s="28"/>
      <c r="O334" s="30"/>
      <c r="P334" s="28"/>
      <c r="Q334" s="28"/>
      <c r="R334" s="28"/>
      <c r="S334" s="28"/>
    </row>
    <row r="335" spans="1:19" hidden="1" x14ac:dyDescent="0.25">
      <c r="A335" s="24">
        <v>306</v>
      </c>
      <c r="B335" s="25" t="s">
        <v>372</v>
      </c>
      <c r="C335" s="32">
        <f t="shared" si="32"/>
        <v>78967.710000000006</v>
      </c>
      <c r="D335" s="27"/>
      <c r="E335" s="28">
        <v>78967.710000000006</v>
      </c>
      <c r="F335" s="28"/>
      <c r="G335" s="28"/>
      <c r="H335" s="28"/>
      <c r="I335" s="28"/>
      <c r="J335" s="28"/>
      <c r="K335" s="28"/>
      <c r="L335" s="29"/>
      <c r="M335" s="28"/>
      <c r="N335" s="28"/>
      <c r="O335" s="30"/>
      <c r="P335" s="28"/>
      <c r="Q335" s="28"/>
      <c r="R335" s="28"/>
      <c r="S335" s="28"/>
    </row>
    <row r="336" spans="1:19" hidden="1" x14ac:dyDescent="0.25">
      <c r="A336" s="24">
        <v>307</v>
      </c>
      <c r="B336" s="25" t="s">
        <v>373</v>
      </c>
      <c r="C336" s="32">
        <f t="shared" si="32"/>
        <v>245489.83</v>
      </c>
      <c r="D336" s="27"/>
      <c r="E336" s="28">
        <v>245489.83</v>
      </c>
      <c r="F336" s="28"/>
      <c r="G336" s="28"/>
      <c r="H336" s="28"/>
      <c r="I336" s="28"/>
      <c r="J336" s="28"/>
      <c r="K336" s="28"/>
      <c r="L336" s="29"/>
      <c r="M336" s="28"/>
      <c r="N336" s="28"/>
      <c r="O336" s="30"/>
      <c r="P336" s="28"/>
      <c r="Q336" s="28"/>
      <c r="R336" s="28"/>
      <c r="S336" s="28"/>
    </row>
    <row r="337" spans="1:19" hidden="1" x14ac:dyDescent="0.25">
      <c r="A337" s="24">
        <v>308</v>
      </c>
      <c r="B337" s="25" t="s">
        <v>374</v>
      </c>
      <c r="C337" s="32">
        <f t="shared" si="32"/>
        <v>387277.94</v>
      </c>
      <c r="D337" s="27"/>
      <c r="E337" s="28">
        <v>387277.94</v>
      </c>
      <c r="F337" s="28"/>
      <c r="G337" s="28"/>
      <c r="H337" s="28"/>
      <c r="I337" s="28"/>
      <c r="J337" s="28"/>
      <c r="K337" s="28"/>
      <c r="L337" s="29"/>
      <c r="M337" s="28"/>
      <c r="N337" s="28"/>
      <c r="O337" s="30"/>
      <c r="P337" s="28"/>
      <c r="Q337" s="28"/>
      <c r="R337" s="28"/>
      <c r="S337" s="28"/>
    </row>
    <row r="338" spans="1:19" hidden="1" x14ac:dyDescent="0.25">
      <c r="A338" s="24">
        <v>309</v>
      </c>
      <c r="B338" s="25" t="s">
        <v>375</v>
      </c>
      <c r="C338" s="32">
        <f t="shared" si="32"/>
        <v>192107.3</v>
      </c>
      <c r="D338" s="27"/>
      <c r="E338" s="28">
        <v>192107.3</v>
      </c>
      <c r="F338" s="28"/>
      <c r="G338" s="28"/>
      <c r="H338" s="28"/>
      <c r="I338" s="28"/>
      <c r="J338" s="28"/>
      <c r="K338" s="28"/>
      <c r="L338" s="29"/>
      <c r="M338" s="28"/>
      <c r="N338" s="28"/>
      <c r="O338" s="30"/>
      <c r="P338" s="28"/>
      <c r="Q338" s="28"/>
      <c r="R338" s="28"/>
      <c r="S338" s="28"/>
    </row>
    <row r="339" spans="1:19" hidden="1" x14ac:dyDescent="0.25">
      <c r="A339" s="24">
        <v>310</v>
      </c>
      <c r="B339" s="25" t="s">
        <v>376</v>
      </c>
      <c r="C339" s="32">
        <f t="shared" si="32"/>
        <v>1871183.97</v>
      </c>
      <c r="D339" s="33">
        <f>ROUND((F339+G339+H339+I339+J339+K339+M339+O339+P339+Q339+R339+S339)*0.0214,2)</f>
        <v>37023.449999999997</v>
      </c>
      <c r="E339" s="28">
        <v>104092.86</v>
      </c>
      <c r="F339" s="28"/>
      <c r="G339" s="28"/>
      <c r="H339" s="28"/>
      <c r="I339" s="28"/>
      <c r="J339" s="28">
        <v>1730067.66</v>
      </c>
      <c r="K339" s="28"/>
      <c r="L339" s="29"/>
      <c r="M339" s="28"/>
      <c r="N339" s="28"/>
      <c r="O339" s="30"/>
      <c r="P339" s="28"/>
      <c r="Q339" s="28"/>
      <c r="R339" s="28"/>
      <c r="S339" s="28"/>
    </row>
    <row r="340" spans="1:19" hidden="1" x14ac:dyDescent="0.25">
      <c r="A340" s="24">
        <v>311</v>
      </c>
      <c r="B340" s="25" t="s">
        <v>377</v>
      </c>
      <c r="C340" s="32">
        <f t="shared" si="32"/>
        <v>319933.34000000003</v>
      </c>
      <c r="D340" s="27"/>
      <c r="E340" s="28">
        <v>319933.34000000003</v>
      </c>
      <c r="F340" s="28"/>
      <c r="G340" s="28"/>
      <c r="H340" s="28"/>
      <c r="I340" s="28"/>
      <c r="J340" s="28"/>
      <c r="K340" s="28"/>
      <c r="L340" s="29"/>
      <c r="M340" s="28"/>
      <c r="N340" s="28"/>
      <c r="O340" s="30"/>
      <c r="P340" s="28"/>
      <c r="Q340" s="28"/>
      <c r="R340" s="28"/>
      <c r="S340" s="28"/>
    </row>
    <row r="341" spans="1:19" hidden="1" x14ac:dyDescent="0.25">
      <c r="A341" s="24">
        <v>312</v>
      </c>
      <c r="B341" s="25" t="s">
        <v>378</v>
      </c>
      <c r="C341" s="32">
        <f t="shared" si="32"/>
        <v>156373.21</v>
      </c>
      <c r="D341" s="27"/>
      <c r="E341" s="28">
        <v>156373.21</v>
      </c>
      <c r="F341" s="28"/>
      <c r="G341" s="28"/>
      <c r="H341" s="28"/>
      <c r="I341" s="28"/>
      <c r="J341" s="28"/>
      <c r="K341" s="28"/>
      <c r="L341" s="29"/>
      <c r="M341" s="28"/>
      <c r="N341" s="28"/>
      <c r="O341" s="30"/>
      <c r="P341" s="28"/>
      <c r="Q341" s="28"/>
      <c r="R341" s="28"/>
      <c r="S341" s="28"/>
    </row>
    <row r="342" spans="1:19" hidden="1" x14ac:dyDescent="0.25">
      <c r="A342" s="24">
        <v>313</v>
      </c>
      <c r="B342" s="25" t="s">
        <v>379</v>
      </c>
      <c r="C342" s="32">
        <f t="shared" si="32"/>
        <v>72647.58</v>
      </c>
      <c r="D342" s="27"/>
      <c r="E342" s="28">
        <v>72647.58</v>
      </c>
      <c r="F342" s="28"/>
      <c r="G342" s="28"/>
      <c r="H342" s="28"/>
      <c r="I342" s="28"/>
      <c r="J342" s="28"/>
      <c r="K342" s="28"/>
      <c r="L342" s="29"/>
      <c r="M342" s="28"/>
      <c r="N342" s="28"/>
      <c r="O342" s="30"/>
      <c r="P342" s="28"/>
      <c r="Q342" s="28"/>
      <c r="R342" s="28"/>
      <c r="S342" s="28"/>
    </row>
    <row r="343" spans="1:19" hidden="1" x14ac:dyDescent="0.25">
      <c r="A343" s="24">
        <v>314</v>
      </c>
      <c r="B343" s="25" t="s">
        <v>380</v>
      </c>
      <c r="C343" s="32">
        <f t="shared" si="32"/>
        <v>199442.52</v>
      </c>
      <c r="D343" s="27"/>
      <c r="E343" s="28">
        <v>199442.52</v>
      </c>
      <c r="F343" s="28"/>
      <c r="G343" s="28"/>
      <c r="H343" s="28"/>
      <c r="I343" s="28"/>
      <c r="J343" s="28"/>
      <c r="K343" s="28"/>
      <c r="L343" s="29"/>
      <c r="M343" s="28"/>
      <c r="N343" s="28"/>
      <c r="O343" s="30"/>
      <c r="P343" s="28"/>
      <c r="Q343" s="28"/>
      <c r="R343" s="28"/>
      <c r="S343" s="28"/>
    </row>
    <row r="344" spans="1:19" hidden="1" x14ac:dyDescent="0.25">
      <c r="A344" s="24">
        <v>315</v>
      </c>
      <c r="B344" s="25" t="s">
        <v>381</v>
      </c>
      <c r="C344" s="32">
        <f t="shared" si="32"/>
        <v>133753.73000000001</v>
      </c>
      <c r="D344" s="27"/>
      <c r="E344" s="28">
        <v>133753.73000000001</v>
      </c>
      <c r="F344" s="28"/>
      <c r="G344" s="28"/>
      <c r="H344" s="28"/>
      <c r="I344" s="28"/>
      <c r="J344" s="28"/>
      <c r="K344" s="28"/>
      <c r="L344" s="29"/>
      <c r="M344" s="28"/>
      <c r="N344" s="28"/>
      <c r="O344" s="30"/>
      <c r="P344" s="28"/>
      <c r="Q344" s="28"/>
      <c r="R344" s="28"/>
      <c r="S344" s="28"/>
    </row>
    <row r="345" spans="1:19" hidden="1" x14ac:dyDescent="0.25">
      <c r="A345" s="24">
        <v>316</v>
      </c>
      <c r="B345" s="25" t="s">
        <v>382</v>
      </c>
      <c r="C345" s="32">
        <f t="shared" si="32"/>
        <v>16825514.460000001</v>
      </c>
      <c r="D345" s="33">
        <f>ROUND((F345+G345+H345+I345+J345+K345+M345+O345+P345+Q345+R345+S345)*0.0214,2)</f>
        <v>348345.45</v>
      </c>
      <c r="E345" s="28">
        <v>199344.39</v>
      </c>
      <c r="F345" s="28"/>
      <c r="G345" s="28"/>
      <c r="H345" s="28"/>
      <c r="I345" s="28"/>
      <c r="J345" s="28"/>
      <c r="K345" s="28"/>
      <c r="L345" s="29"/>
      <c r="M345" s="28"/>
      <c r="N345" s="28"/>
      <c r="O345" s="30"/>
      <c r="P345" s="28"/>
      <c r="Q345" s="28"/>
      <c r="R345" s="28">
        <v>16277824.619999999</v>
      </c>
      <c r="S345" s="28"/>
    </row>
    <row r="346" spans="1:19" hidden="1" x14ac:dyDescent="0.25">
      <c r="A346" s="24">
        <v>317</v>
      </c>
      <c r="B346" s="25" t="s">
        <v>157</v>
      </c>
      <c r="C346" s="32">
        <f t="shared" si="32"/>
        <v>17134615.469999999</v>
      </c>
      <c r="D346" s="33">
        <f>ROUND((F346+G346+H346+I346+J346+K346+M346+O346+P346+Q346+R346+S346)*0.0214,2)</f>
        <v>354798.73</v>
      </c>
      <c r="E346" s="28">
        <v>200436.96</v>
      </c>
      <c r="F346" s="28"/>
      <c r="G346" s="28"/>
      <c r="H346" s="28"/>
      <c r="I346" s="28"/>
      <c r="J346" s="28"/>
      <c r="K346" s="28"/>
      <c r="L346" s="29"/>
      <c r="M346" s="28"/>
      <c r="N346" s="28"/>
      <c r="O346" s="30"/>
      <c r="P346" s="28"/>
      <c r="Q346" s="28"/>
      <c r="R346" s="28">
        <v>16579379.779999999</v>
      </c>
      <c r="S346" s="28"/>
    </row>
    <row r="347" spans="1:19" hidden="1" x14ac:dyDescent="0.25">
      <c r="A347" s="24">
        <v>318</v>
      </c>
      <c r="B347" s="25" t="s">
        <v>1175</v>
      </c>
      <c r="C347" s="32">
        <f t="shared" si="32"/>
        <v>1675274.41</v>
      </c>
      <c r="D347" s="33"/>
      <c r="E347" s="28"/>
      <c r="F347" s="28"/>
      <c r="G347" s="28">
        <v>1675274.41</v>
      </c>
      <c r="H347" s="28"/>
      <c r="I347" s="28"/>
      <c r="J347" s="28"/>
      <c r="K347" s="28"/>
      <c r="L347" s="29"/>
      <c r="M347" s="28"/>
      <c r="N347" s="28"/>
      <c r="O347" s="30"/>
      <c r="P347" s="28"/>
      <c r="Q347" s="28"/>
      <c r="R347" s="28"/>
      <c r="S347" s="28"/>
    </row>
    <row r="348" spans="1:19" hidden="1" x14ac:dyDescent="0.25">
      <c r="A348" s="24">
        <v>319</v>
      </c>
      <c r="B348" s="31" t="s">
        <v>383</v>
      </c>
      <c r="C348" s="32">
        <f t="shared" si="32"/>
        <v>94084.82</v>
      </c>
      <c r="D348" s="33"/>
      <c r="E348" s="34">
        <v>94084.82</v>
      </c>
      <c r="F348" s="34"/>
      <c r="G348" s="34"/>
      <c r="H348" s="34"/>
      <c r="I348" s="34"/>
      <c r="J348" s="34"/>
      <c r="K348" s="34"/>
      <c r="L348" s="35"/>
      <c r="M348" s="34"/>
      <c r="N348" s="34"/>
      <c r="O348" s="36"/>
      <c r="P348" s="34"/>
      <c r="Q348" s="36"/>
      <c r="R348" s="34"/>
      <c r="S348" s="34"/>
    </row>
    <row r="349" spans="1:19" hidden="1" x14ac:dyDescent="0.25">
      <c r="A349" s="24">
        <v>320</v>
      </c>
      <c r="B349" s="31" t="s">
        <v>384</v>
      </c>
      <c r="C349" s="32">
        <f t="shared" si="32"/>
        <v>425580.49</v>
      </c>
      <c r="D349" s="33"/>
      <c r="E349" s="34">
        <v>425580.49</v>
      </c>
      <c r="F349" s="34"/>
      <c r="G349" s="34"/>
      <c r="H349" s="34"/>
      <c r="I349" s="34"/>
      <c r="J349" s="34"/>
      <c r="K349" s="34"/>
      <c r="L349" s="35"/>
      <c r="M349" s="34"/>
      <c r="N349" s="34"/>
      <c r="O349" s="36"/>
      <c r="P349" s="34"/>
      <c r="Q349" s="36"/>
      <c r="R349" s="34"/>
      <c r="S349" s="34"/>
    </row>
    <row r="350" spans="1:19" hidden="1" x14ac:dyDescent="0.25">
      <c r="A350" s="24">
        <v>321</v>
      </c>
      <c r="B350" s="37" t="s">
        <v>385</v>
      </c>
      <c r="C350" s="32">
        <f t="shared" si="32"/>
        <v>24201.360000000001</v>
      </c>
      <c r="D350" s="33"/>
      <c r="E350" s="34">
        <v>24201.360000000001</v>
      </c>
      <c r="F350" s="34"/>
      <c r="G350" s="34"/>
      <c r="H350" s="34"/>
      <c r="I350" s="34"/>
      <c r="J350" s="34"/>
      <c r="K350" s="34"/>
      <c r="L350" s="35"/>
      <c r="M350" s="36"/>
      <c r="N350" s="34"/>
      <c r="O350" s="36"/>
      <c r="P350" s="34"/>
      <c r="Q350" s="36"/>
      <c r="R350" s="34"/>
      <c r="S350" s="34"/>
    </row>
    <row r="351" spans="1:19" hidden="1" x14ac:dyDescent="0.25">
      <c r="A351" s="24">
        <v>322</v>
      </c>
      <c r="B351" s="37" t="s">
        <v>386</v>
      </c>
      <c r="C351" s="32">
        <f t="shared" si="32"/>
        <v>3576841.44</v>
      </c>
      <c r="D351" s="33">
        <f>ROUND((F351+G351+H351+I351+J351+K351+M351+O351+P351+Q351+R351+S351)*0.0214,2)</f>
        <v>72092.210000000006</v>
      </c>
      <c r="E351" s="34">
        <v>135954.6</v>
      </c>
      <c r="F351" s="34">
        <v>668047.07999999996</v>
      </c>
      <c r="G351" s="34"/>
      <c r="H351" s="34"/>
      <c r="I351" s="34"/>
      <c r="J351" s="34"/>
      <c r="K351" s="34"/>
      <c r="L351" s="35"/>
      <c r="M351" s="34"/>
      <c r="N351" s="34" t="s">
        <v>124</v>
      </c>
      <c r="O351" s="36">
        <v>2700747.55</v>
      </c>
      <c r="P351" s="34"/>
      <c r="Q351" s="34"/>
      <c r="R351" s="34"/>
      <c r="S351" s="34"/>
    </row>
    <row r="352" spans="1:19" hidden="1" x14ac:dyDescent="0.25">
      <c r="A352" s="24">
        <v>323</v>
      </c>
      <c r="B352" s="37" t="s">
        <v>387</v>
      </c>
      <c r="C352" s="32">
        <f t="shared" si="32"/>
        <v>719223.83</v>
      </c>
      <c r="D352" s="33">
        <f>ROUND((F352+G352+H352+I352+J352+K352+M352+O352+P352+Q352+R352+S352)*0.0214,2)</f>
        <v>14382.51</v>
      </c>
      <c r="E352" s="34">
        <v>32761.25</v>
      </c>
      <c r="F352" s="34">
        <v>672080.07</v>
      </c>
      <c r="G352" s="34"/>
      <c r="H352" s="34"/>
      <c r="I352" s="34"/>
      <c r="J352" s="34"/>
      <c r="K352" s="34"/>
      <c r="L352" s="35"/>
      <c r="M352" s="34"/>
      <c r="N352" s="34"/>
      <c r="O352" s="36"/>
      <c r="P352" s="34"/>
      <c r="Q352" s="34"/>
      <c r="R352" s="34"/>
      <c r="S352" s="34"/>
    </row>
    <row r="353" spans="1:19" hidden="1" x14ac:dyDescent="0.25">
      <c r="A353" s="24">
        <v>324</v>
      </c>
      <c r="B353" s="37" t="s">
        <v>388</v>
      </c>
      <c r="C353" s="32">
        <f t="shared" si="32"/>
        <v>2974828.58</v>
      </c>
      <c r="D353" s="33">
        <f>ROUND((F353+G353+H353+I353+J353+K353+M353+O353+P353+Q353+R353+S353)*0.0214,2)</f>
        <v>59963.13</v>
      </c>
      <c r="E353" s="34">
        <v>112849.8</v>
      </c>
      <c r="F353" s="34"/>
      <c r="G353" s="34"/>
      <c r="H353" s="34"/>
      <c r="I353" s="34"/>
      <c r="J353" s="34"/>
      <c r="K353" s="34"/>
      <c r="L353" s="35"/>
      <c r="M353" s="34"/>
      <c r="N353" s="34"/>
      <c r="O353" s="36"/>
      <c r="P353" s="34"/>
      <c r="Q353" s="34"/>
      <c r="R353" s="34">
        <v>2802015.65</v>
      </c>
      <c r="S353" s="34"/>
    </row>
    <row r="354" spans="1:19" hidden="1" x14ac:dyDescent="0.25">
      <c r="A354" s="24">
        <v>325</v>
      </c>
      <c r="B354" s="121" t="s">
        <v>1201</v>
      </c>
      <c r="C354" s="32">
        <f>ROUND(SUM(D354+E354+F354+G354+H354+I354+J354+K354+M354+O354+P354+Q354+R354+S354),2)</f>
        <v>542609.53</v>
      </c>
      <c r="D354" s="33"/>
      <c r="E354" s="34"/>
      <c r="F354" s="34"/>
      <c r="G354" s="34"/>
      <c r="H354" s="34">
        <v>271304.77</v>
      </c>
      <c r="I354" s="34">
        <v>271304.76</v>
      </c>
      <c r="J354" s="34"/>
      <c r="K354" s="34"/>
      <c r="L354" s="35"/>
      <c r="M354" s="34"/>
      <c r="N354" s="34"/>
      <c r="O354" s="36"/>
      <c r="P354" s="34"/>
      <c r="Q354" s="34"/>
      <c r="R354" s="34"/>
      <c r="S354" s="34"/>
    </row>
    <row r="355" spans="1:19" hidden="1" x14ac:dyDescent="0.25">
      <c r="A355" s="161" t="s">
        <v>389</v>
      </c>
      <c r="B355" s="162"/>
      <c r="C355" s="15">
        <f>ROUND(SUM(E355+F355+G355+H355+I355+J355+K355+M355+O355+P355+Q355+S355+D355+R355),2)</f>
        <v>51182563.130000003</v>
      </c>
      <c r="D355" s="119">
        <f>ROUND(SUM(D314:D354),2)</f>
        <v>886605.48</v>
      </c>
      <c r="E355" s="119">
        <f t="shared" ref="E355:O355" si="33">ROUND(SUM(E314:E354),2)</f>
        <v>6647911.2999999998</v>
      </c>
      <c r="F355" s="119">
        <f t="shared" si="33"/>
        <v>1340127.1499999999</v>
      </c>
      <c r="G355" s="119">
        <f t="shared" si="33"/>
        <v>1675274.41</v>
      </c>
      <c r="H355" s="119">
        <f t="shared" si="33"/>
        <v>271304.77</v>
      </c>
      <c r="I355" s="119">
        <f t="shared" si="33"/>
        <v>271304.76</v>
      </c>
      <c r="J355" s="119">
        <f t="shared" si="33"/>
        <v>1730067.66</v>
      </c>
      <c r="K355" s="119">
        <f t="shared" si="33"/>
        <v>0</v>
      </c>
      <c r="L355" s="119">
        <f t="shared" si="33"/>
        <v>0</v>
      </c>
      <c r="M355" s="119">
        <f t="shared" si="33"/>
        <v>0</v>
      </c>
      <c r="N355" s="119" t="s">
        <v>23</v>
      </c>
      <c r="O355" s="119">
        <f t="shared" si="33"/>
        <v>2700747.55</v>
      </c>
      <c r="P355" s="119">
        <f t="shared" ref="P355" si="34">ROUND(SUM(P314:P354),2)</f>
        <v>0</v>
      </c>
      <c r="Q355" s="119">
        <f t="shared" ref="Q355" si="35">ROUND(SUM(Q314:Q354),2)</f>
        <v>0</v>
      </c>
      <c r="R355" s="119">
        <f t="shared" ref="R355" si="36">ROUND(SUM(R314:R354),2)</f>
        <v>35659220.049999997</v>
      </c>
      <c r="S355" s="119">
        <f t="shared" ref="S355" si="37">ROUND(SUM(S314:S354),2)</f>
        <v>0</v>
      </c>
    </row>
    <row r="356" spans="1:19" ht="15.75" hidden="1" x14ac:dyDescent="0.25">
      <c r="A356" s="130" t="s">
        <v>390</v>
      </c>
      <c r="B356" s="131"/>
      <c r="C356" s="134"/>
      <c r="D356" s="19"/>
      <c r="E356" s="41"/>
      <c r="F356" s="41"/>
      <c r="G356" s="41"/>
      <c r="H356" s="41"/>
      <c r="I356" s="41"/>
      <c r="J356" s="41"/>
      <c r="K356" s="41"/>
      <c r="L356" s="12"/>
      <c r="M356" s="41"/>
      <c r="N356" s="42"/>
      <c r="O356" s="41"/>
      <c r="P356" s="41"/>
      <c r="Q356" s="41"/>
      <c r="R356" s="41"/>
      <c r="S356" s="41"/>
    </row>
    <row r="357" spans="1:19" hidden="1" x14ac:dyDescent="0.25">
      <c r="A357" s="54">
        <v>326</v>
      </c>
      <c r="B357" s="31" t="s">
        <v>391</v>
      </c>
      <c r="C357" s="26">
        <f t="shared" ref="C357:C358" si="38">ROUND(SUM(D357+E357+F357+G357+H357+I357+J357+K357+M357+O357+P357+Q357+R357+S357),2)</f>
        <v>226434.05</v>
      </c>
      <c r="D357" s="33"/>
      <c r="E357" s="34">
        <v>226434.05</v>
      </c>
      <c r="F357" s="34"/>
      <c r="G357" s="34"/>
      <c r="H357" s="34"/>
      <c r="I357" s="34"/>
      <c r="J357" s="34"/>
      <c r="K357" s="34"/>
      <c r="L357" s="35"/>
      <c r="M357" s="34"/>
      <c r="N357" s="34"/>
      <c r="O357" s="36"/>
      <c r="P357" s="34"/>
      <c r="Q357" s="36"/>
      <c r="R357" s="34"/>
      <c r="S357" s="34"/>
    </row>
    <row r="358" spans="1:19" hidden="1" x14ac:dyDescent="0.25">
      <c r="A358" s="167" t="s">
        <v>392</v>
      </c>
      <c r="B358" s="168"/>
      <c r="C358" s="15">
        <f t="shared" si="38"/>
        <v>226434.05</v>
      </c>
      <c r="D358" s="119">
        <f t="shared" ref="D358:S358" si="39">ROUND(SUM(D357:D357),2)</f>
        <v>0</v>
      </c>
      <c r="E358" s="119">
        <f t="shared" si="39"/>
        <v>226434.05</v>
      </c>
      <c r="F358" s="119">
        <f t="shared" si="39"/>
        <v>0</v>
      </c>
      <c r="G358" s="119">
        <f t="shared" si="39"/>
        <v>0</v>
      </c>
      <c r="H358" s="119">
        <f t="shared" si="39"/>
        <v>0</v>
      </c>
      <c r="I358" s="119">
        <f t="shared" si="39"/>
        <v>0</v>
      </c>
      <c r="J358" s="119">
        <f t="shared" si="39"/>
        <v>0</v>
      </c>
      <c r="K358" s="119">
        <f t="shared" si="39"/>
        <v>0</v>
      </c>
      <c r="L358" s="119">
        <f t="shared" si="39"/>
        <v>0</v>
      </c>
      <c r="M358" s="119">
        <f t="shared" si="39"/>
        <v>0</v>
      </c>
      <c r="N358" s="119">
        <f t="shared" si="39"/>
        <v>0</v>
      </c>
      <c r="O358" s="119">
        <f t="shared" si="39"/>
        <v>0</v>
      </c>
      <c r="P358" s="119">
        <f t="shared" si="39"/>
        <v>0</v>
      </c>
      <c r="Q358" s="119">
        <f t="shared" si="39"/>
        <v>0</v>
      </c>
      <c r="R358" s="119">
        <f t="shared" si="39"/>
        <v>0</v>
      </c>
      <c r="S358" s="119">
        <f t="shared" si="39"/>
        <v>0</v>
      </c>
    </row>
    <row r="359" spans="1:19" ht="15.75" hidden="1" x14ac:dyDescent="0.25">
      <c r="A359" s="169" t="s">
        <v>393</v>
      </c>
      <c r="B359" s="169"/>
      <c r="C359" s="170"/>
      <c r="D359" s="52"/>
      <c r="E359" s="41"/>
      <c r="F359" s="41"/>
      <c r="G359" s="41"/>
      <c r="H359" s="41"/>
      <c r="I359" s="41"/>
      <c r="J359" s="41"/>
      <c r="K359" s="41"/>
      <c r="L359" s="17"/>
      <c r="M359" s="41"/>
      <c r="N359" s="119"/>
      <c r="O359" s="41"/>
      <c r="P359" s="41"/>
      <c r="Q359" s="41"/>
      <c r="R359" s="41"/>
      <c r="S359" s="41"/>
    </row>
    <row r="360" spans="1:19" hidden="1" x14ac:dyDescent="0.25">
      <c r="A360" s="24">
        <v>327</v>
      </c>
      <c r="B360" s="25" t="s">
        <v>394</v>
      </c>
      <c r="C360" s="26">
        <f t="shared" ref="C360:C375" si="40">ROUND(SUM(D360+E360+F360+G360+H360+I360+J360+K360+M360+O360+P360+Q360+R360+S360),2)</f>
        <v>305467.09999999998</v>
      </c>
      <c r="D360" s="27"/>
      <c r="E360" s="28">
        <v>305467.09999999998</v>
      </c>
      <c r="F360" s="28"/>
      <c r="G360" s="28"/>
      <c r="H360" s="28"/>
      <c r="I360" s="28"/>
      <c r="J360" s="28"/>
      <c r="K360" s="28"/>
      <c r="L360" s="29"/>
      <c r="M360" s="28"/>
      <c r="N360" s="28"/>
      <c r="O360" s="30"/>
      <c r="P360" s="28"/>
      <c r="Q360" s="28"/>
      <c r="R360" s="28"/>
      <c r="S360" s="28"/>
    </row>
    <row r="361" spans="1:19" hidden="1" x14ac:dyDescent="0.25">
      <c r="A361" s="24">
        <v>328</v>
      </c>
      <c r="B361" s="31" t="s">
        <v>395</v>
      </c>
      <c r="C361" s="32">
        <f t="shared" si="40"/>
        <v>155922.74</v>
      </c>
      <c r="D361" s="33"/>
      <c r="E361" s="34">
        <v>155922.74</v>
      </c>
      <c r="F361" s="34"/>
      <c r="G361" s="34"/>
      <c r="H361" s="34"/>
      <c r="I361" s="34"/>
      <c r="J361" s="34"/>
      <c r="K361" s="34"/>
      <c r="L361" s="35"/>
      <c r="M361" s="34"/>
      <c r="N361" s="34"/>
      <c r="O361" s="36"/>
      <c r="P361" s="34"/>
      <c r="Q361" s="36"/>
      <c r="R361" s="34"/>
      <c r="S361" s="34"/>
    </row>
    <row r="362" spans="1:19" hidden="1" x14ac:dyDescent="0.25">
      <c r="A362" s="24">
        <v>329</v>
      </c>
      <c r="B362" s="31" t="s">
        <v>396</v>
      </c>
      <c r="C362" s="32">
        <f t="shared" si="40"/>
        <v>215194.56</v>
      </c>
      <c r="D362" s="33"/>
      <c r="E362" s="34">
        <v>215194.56</v>
      </c>
      <c r="F362" s="34"/>
      <c r="G362" s="34"/>
      <c r="H362" s="34"/>
      <c r="I362" s="34"/>
      <c r="J362" s="34"/>
      <c r="K362" s="34"/>
      <c r="L362" s="35"/>
      <c r="M362" s="34"/>
      <c r="N362" s="34"/>
      <c r="O362" s="36"/>
      <c r="P362" s="34"/>
      <c r="Q362" s="36"/>
      <c r="R362" s="34"/>
      <c r="S362" s="34"/>
    </row>
    <row r="363" spans="1:19" hidden="1" x14ac:dyDescent="0.25">
      <c r="A363" s="24">
        <v>330</v>
      </c>
      <c r="B363" s="37" t="s">
        <v>397</v>
      </c>
      <c r="C363" s="32">
        <f t="shared" si="40"/>
        <v>281791.03999999998</v>
      </c>
      <c r="D363" s="33"/>
      <c r="E363" s="34">
        <v>281791.03999999998</v>
      </c>
      <c r="F363" s="36"/>
      <c r="G363" s="34"/>
      <c r="H363" s="36"/>
      <c r="I363" s="36"/>
      <c r="J363" s="36"/>
      <c r="K363" s="34"/>
      <c r="L363" s="35"/>
      <c r="M363" s="34"/>
      <c r="N363" s="34"/>
      <c r="O363" s="36"/>
      <c r="P363" s="34"/>
      <c r="Q363" s="36"/>
      <c r="R363" s="34"/>
      <c r="S363" s="34"/>
    </row>
    <row r="364" spans="1:19" hidden="1" x14ac:dyDescent="0.25">
      <c r="A364" s="24">
        <v>331</v>
      </c>
      <c r="B364" s="37" t="s">
        <v>398</v>
      </c>
      <c r="C364" s="32">
        <f t="shared" si="40"/>
        <v>77120.759999999995</v>
      </c>
      <c r="D364" s="33"/>
      <c r="E364" s="34">
        <v>77120.759999999995</v>
      </c>
      <c r="F364" s="34"/>
      <c r="G364" s="34"/>
      <c r="H364" s="34"/>
      <c r="I364" s="34"/>
      <c r="J364" s="34"/>
      <c r="K364" s="34"/>
      <c r="L364" s="35"/>
      <c r="M364" s="34"/>
      <c r="N364" s="34"/>
      <c r="O364" s="36"/>
      <c r="P364" s="34"/>
      <c r="Q364" s="34"/>
      <c r="R364" s="34"/>
      <c r="S364" s="34"/>
    </row>
    <row r="365" spans="1:19" hidden="1" x14ac:dyDescent="0.25">
      <c r="A365" s="24">
        <v>332</v>
      </c>
      <c r="B365" s="37" t="s">
        <v>399</v>
      </c>
      <c r="C365" s="32">
        <f t="shared" si="40"/>
        <v>165038.64000000001</v>
      </c>
      <c r="D365" s="33"/>
      <c r="E365" s="34">
        <v>165038.64000000001</v>
      </c>
      <c r="F365" s="34"/>
      <c r="G365" s="34"/>
      <c r="H365" s="34"/>
      <c r="I365" s="34"/>
      <c r="J365" s="34"/>
      <c r="K365" s="34"/>
      <c r="L365" s="35"/>
      <c r="M365" s="34"/>
      <c r="N365" s="34"/>
      <c r="O365" s="36"/>
      <c r="P365" s="34"/>
      <c r="Q365" s="34"/>
      <c r="R365" s="34"/>
      <c r="S365" s="34"/>
    </row>
    <row r="366" spans="1:19" hidden="1" x14ac:dyDescent="0.25">
      <c r="A366" s="24">
        <v>333</v>
      </c>
      <c r="B366" s="37" t="s">
        <v>400</v>
      </c>
      <c r="C366" s="32">
        <f t="shared" si="40"/>
        <v>148933.35</v>
      </c>
      <c r="D366" s="33"/>
      <c r="E366" s="34">
        <v>148933.35</v>
      </c>
      <c r="F366" s="34"/>
      <c r="G366" s="34"/>
      <c r="H366" s="34"/>
      <c r="I366" s="34"/>
      <c r="J366" s="34"/>
      <c r="K366" s="34"/>
      <c r="L366" s="35"/>
      <c r="M366" s="36"/>
      <c r="N366" s="34"/>
      <c r="O366" s="36"/>
      <c r="P366" s="34"/>
      <c r="Q366" s="36"/>
      <c r="R366" s="34"/>
      <c r="S366" s="34"/>
    </row>
    <row r="367" spans="1:19" hidden="1" x14ac:dyDescent="0.25">
      <c r="A367" s="24">
        <v>334</v>
      </c>
      <c r="B367" s="37" t="s">
        <v>401</v>
      </c>
      <c r="C367" s="32">
        <f t="shared" si="40"/>
        <v>43052.65</v>
      </c>
      <c r="D367" s="33"/>
      <c r="E367" s="34">
        <v>43052.65</v>
      </c>
      <c r="F367" s="34"/>
      <c r="G367" s="34"/>
      <c r="H367" s="34"/>
      <c r="I367" s="34"/>
      <c r="J367" s="34"/>
      <c r="K367" s="34"/>
      <c r="L367" s="35"/>
      <c r="M367" s="34"/>
      <c r="N367" s="34"/>
      <c r="O367" s="36"/>
      <c r="P367" s="34"/>
      <c r="Q367" s="34"/>
      <c r="R367" s="34"/>
      <c r="S367" s="34"/>
    </row>
    <row r="368" spans="1:19" hidden="1" x14ac:dyDescent="0.25">
      <c r="A368" s="24">
        <v>335</v>
      </c>
      <c r="B368" s="37" t="s">
        <v>402</v>
      </c>
      <c r="C368" s="32">
        <f t="shared" si="40"/>
        <v>163815.47</v>
      </c>
      <c r="D368" s="33"/>
      <c r="E368" s="34">
        <v>163815.47</v>
      </c>
      <c r="F368" s="34"/>
      <c r="G368" s="34"/>
      <c r="H368" s="34"/>
      <c r="I368" s="34"/>
      <c r="J368" s="34"/>
      <c r="K368" s="34"/>
      <c r="L368" s="35"/>
      <c r="M368" s="34"/>
      <c r="N368" s="34"/>
      <c r="O368" s="36"/>
      <c r="P368" s="34"/>
      <c r="Q368" s="34"/>
      <c r="R368" s="34"/>
      <c r="S368" s="34"/>
    </row>
    <row r="369" spans="1:19" hidden="1" x14ac:dyDescent="0.25">
      <c r="A369" s="24">
        <v>336</v>
      </c>
      <c r="B369" s="37" t="s">
        <v>403</v>
      </c>
      <c r="C369" s="32">
        <f t="shared" si="40"/>
        <v>162494.93</v>
      </c>
      <c r="D369" s="33"/>
      <c r="E369" s="34">
        <v>162494.93</v>
      </c>
      <c r="F369" s="34"/>
      <c r="G369" s="34"/>
      <c r="H369" s="34"/>
      <c r="I369" s="34"/>
      <c r="J369" s="34"/>
      <c r="K369" s="34"/>
      <c r="L369" s="35"/>
      <c r="M369" s="34"/>
      <c r="N369" s="34"/>
      <c r="O369" s="36"/>
      <c r="P369" s="34"/>
      <c r="Q369" s="34"/>
      <c r="R369" s="34"/>
      <c r="S369" s="34"/>
    </row>
    <row r="370" spans="1:19" hidden="1" x14ac:dyDescent="0.25">
      <c r="A370" s="24">
        <v>337</v>
      </c>
      <c r="B370" s="37" t="s">
        <v>67</v>
      </c>
      <c r="C370" s="32">
        <f t="shared" si="40"/>
        <v>87288.65</v>
      </c>
      <c r="D370" s="33"/>
      <c r="E370" s="34">
        <v>87288.65</v>
      </c>
      <c r="F370" s="34"/>
      <c r="G370" s="34"/>
      <c r="H370" s="34"/>
      <c r="I370" s="34"/>
      <c r="J370" s="34"/>
      <c r="K370" s="34"/>
      <c r="L370" s="35"/>
      <c r="M370" s="34"/>
      <c r="N370" s="34"/>
      <c r="O370" s="36"/>
      <c r="P370" s="34"/>
      <c r="Q370" s="34"/>
      <c r="R370" s="34"/>
      <c r="S370" s="34"/>
    </row>
    <row r="371" spans="1:19" hidden="1" x14ac:dyDescent="0.25">
      <c r="A371" s="24">
        <v>338</v>
      </c>
      <c r="B371" s="37" t="s">
        <v>404</v>
      </c>
      <c r="C371" s="32">
        <f t="shared" si="40"/>
        <v>154094.35999999999</v>
      </c>
      <c r="D371" s="33"/>
      <c r="E371" s="34">
        <v>154094.35999999999</v>
      </c>
      <c r="F371" s="34"/>
      <c r="G371" s="34"/>
      <c r="H371" s="34"/>
      <c r="I371" s="34"/>
      <c r="J371" s="34"/>
      <c r="K371" s="34"/>
      <c r="L371" s="35"/>
      <c r="M371" s="34"/>
      <c r="N371" s="34"/>
      <c r="O371" s="36"/>
      <c r="P371" s="34"/>
      <c r="Q371" s="34"/>
      <c r="R371" s="34"/>
      <c r="S371" s="34"/>
    </row>
    <row r="372" spans="1:19" hidden="1" x14ac:dyDescent="0.25">
      <c r="A372" s="24">
        <v>339</v>
      </c>
      <c r="B372" s="37" t="s">
        <v>405</v>
      </c>
      <c r="C372" s="32">
        <f t="shared" si="40"/>
        <v>303134.12</v>
      </c>
      <c r="D372" s="33"/>
      <c r="E372" s="34">
        <v>303134.12</v>
      </c>
      <c r="F372" s="36"/>
      <c r="G372" s="34"/>
      <c r="H372" s="34"/>
      <c r="I372" s="34"/>
      <c r="J372" s="34"/>
      <c r="K372" s="34"/>
      <c r="L372" s="35"/>
      <c r="M372" s="34"/>
      <c r="N372" s="44"/>
      <c r="O372" s="49"/>
      <c r="P372" s="34"/>
      <c r="Q372" s="36"/>
      <c r="R372" s="34"/>
      <c r="S372" s="34"/>
    </row>
    <row r="373" spans="1:19" hidden="1" x14ac:dyDescent="0.25">
      <c r="A373" s="24">
        <v>340</v>
      </c>
      <c r="B373" s="37" t="s">
        <v>406</v>
      </c>
      <c r="C373" s="32">
        <f t="shared" si="40"/>
        <v>161766.13</v>
      </c>
      <c r="D373" s="33"/>
      <c r="E373" s="34">
        <v>161766.13</v>
      </c>
      <c r="F373" s="36"/>
      <c r="G373" s="34"/>
      <c r="H373" s="34"/>
      <c r="I373" s="34"/>
      <c r="J373" s="34"/>
      <c r="K373" s="34"/>
      <c r="L373" s="35"/>
      <c r="M373" s="34"/>
      <c r="N373" s="44"/>
      <c r="O373" s="55"/>
      <c r="P373" s="34"/>
      <c r="Q373" s="36"/>
      <c r="R373" s="34"/>
      <c r="S373" s="34"/>
    </row>
    <row r="374" spans="1:19" hidden="1" x14ac:dyDescent="0.25">
      <c r="A374" s="24">
        <v>341</v>
      </c>
      <c r="B374" s="37" t="s">
        <v>407</v>
      </c>
      <c r="C374" s="32">
        <f t="shared" si="40"/>
        <v>352836.57</v>
      </c>
      <c r="D374" s="33"/>
      <c r="E374" s="34">
        <v>352836.57</v>
      </c>
      <c r="F374" s="36"/>
      <c r="G374" s="36"/>
      <c r="H374" s="36"/>
      <c r="I374" s="36"/>
      <c r="J374" s="36"/>
      <c r="K374" s="34"/>
      <c r="L374" s="35"/>
      <c r="M374" s="34"/>
      <c r="N374" s="34"/>
      <c r="O374" s="34"/>
      <c r="P374" s="34"/>
      <c r="Q374" s="36"/>
      <c r="R374" s="34"/>
      <c r="S374" s="34"/>
    </row>
    <row r="375" spans="1:19" hidden="1" x14ac:dyDescent="0.25">
      <c r="A375" s="24">
        <v>342</v>
      </c>
      <c r="B375" s="37" t="s">
        <v>408</v>
      </c>
      <c r="C375" s="32">
        <f t="shared" si="40"/>
        <v>197488.54</v>
      </c>
      <c r="D375" s="33"/>
      <c r="E375" s="34">
        <v>197488.54</v>
      </c>
      <c r="F375" s="36"/>
      <c r="G375" s="36"/>
      <c r="H375" s="36"/>
      <c r="I375" s="36"/>
      <c r="J375" s="36"/>
      <c r="K375" s="34"/>
      <c r="L375" s="35"/>
      <c r="M375" s="34"/>
      <c r="N375" s="34"/>
      <c r="O375" s="34"/>
      <c r="P375" s="34"/>
      <c r="Q375" s="34"/>
      <c r="R375" s="34"/>
      <c r="S375" s="34"/>
    </row>
    <row r="376" spans="1:19" hidden="1" x14ac:dyDescent="0.25">
      <c r="A376" s="161" t="s">
        <v>409</v>
      </c>
      <c r="B376" s="162"/>
      <c r="C376" s="15">
        <f>ROUND(SUM(E376+F376+G376+H376+I376+J376+K376+M376+O376+P376+Q376+S376+D376+R376),2)</f>
        <v>2975439.61</v>
      </c>
      <c r="D376" s="119">
        <f t="shared" ref="D376:S376" si="41">ROUND(SUM(D360:D375),2)</f>
        <v>0</v>
      </c>
      <c r="E376" s="92">
        <f>ROUND(SUM(E360:E375),2)</f>
        <v>2975439.61</v>
      </c>
      <c r="F376" s="119">
        <f t="shared" si="41"/>
        <v>0</v>
      </c>
      <c r="G376" s="119">
        <f t="shared" si="41"/>
        <v>0</v>
      </c>
      <c r="H376" s="119">
        <f t="shared" si="41"/>
        <v>0</v>
      </c>
      <c r="I376" s="119">
        <f t="shared" si="41"/>
        <v>0</v>
      </c>
      <c r="J376" s="119">
        <f t="shared" si="41"/>
        <v>0</v>
      </c>
      <c r="K376" s="119">
        <f t="shared" si="41"/>
        <v>0</v>
      </c>
      <c r="L376" s="119">
        <f t="shared" si="41"/>
        <v>0</v>
      </c>
      <c r="M376" s="119">
        <f t="shared" si="41"/>
        <v>0</v>
      </c>
      <c r="N376" s="119">
        <f t="shared" si="41"/>
        <v>0</v>
      </c>
      <c r="O376" s="119">
        <f t="shared" si="41"/>
        <v>0</v>
      </c>
      <c r="P376" s="119">
        <f t="shared" si="41"/>
        <v>0</v>
      </c>
      <c r="Q376" s="119">
        <f t="shared" si="41"/>
        <v>0</v>
      </c>
      <c r="R376" s="119">
        <f t="shared" si="41"/>
        <v>0</v>
      </c>
      <c r="S376" s="119">
        <f t="shared" si="41"/>
        <v>0</v>
      </c>
    </row>
    <row r="377" spans="1:19" ht="15.75" hidden="1" x14ac:dyDescent="0.25">
      <c r="A377" s="130" t="s">
        <v>410</v>
      </c>
      <c r="B377" s="131"/>
      <c r="C377" s="134"/>
      <c r="D377" s="19"/>
      <c r="E377" s="41"/>
      <c r="F377" s="41"/>
      <c r="G377" s="41"/>
      <c r="H377" s="41"/>
      <c r="I377" s="41"/>
      <c r="J377" s="41"/>
      <c r="K377" s="41"/>
      <c r="L377" s="12"/>
      <c r="M377" s="41"/>
      <c r="N377" s="42"/>
      <c r="O377" s="41"/>
      <c r="P377" s="41"/>
      <c r="Q377" s="41"/>
      <c r="R377" s="41"/>
      <c r="S377" s="41"/>
    </row>
    <row r="378" spans="1:19" hidden="1" x14ac:dyDescent="0.25">
      <c r="A378" s="24">
        <v>343</v>
      </c>
      <c r="B378" s="25" t="s">
        <v>411</v>
      </c>
      <c r="C378" s="26">
        <f t="shared" ref="C378:C397" si="42">ROUND(SUM(D378+E378+F378+G378+H378+I378+J378+K378+M378+O378+P378+Q378+R378+S378),2)</f>
        <v>314901.64</v>
      </c>
      <c r="D378" s="33"/>
      <c r="E378" s="28">
        <v>314901.64</v>
      </c>
      <c r="F378" s="28"/>
      <c r="G378" s="28"/>
      <c r="H378" s="28"/>
      <c r="I378" s="28"/>
      <c r="J378" s="28"/>
      <c r="K378" s="28"/>
      <c r="L378" s="29"/>
      <c r="M378" s="28"/>
      <c r="N378" s="28"/>
      <c r="O378" s="30"/>
      <c r="P378" s="28"/>
      <c r="Q378" s="28"/>
      <c r="R378" s="28"/>
      <c r="S378" s="28"/>
    </row>
    <row r="379" spans="1:19" hidden="1" x14ac:dyDescent="0.25">
      <c r="A379" s="24">
        <v>344</v>
      </c>
      <c r="B379" s="31" t="s">
        <v>412</v>
      </c>
      <c r="C379" s="32">
        <f t="shared" si="42"/>
        <v>6425552.79</v>
      </c>
      <c r="D379" s="33">
        <f>ROUND((F379+G379+H379+I379+J379+K379+M379+O379+P379+Q379+R379+S379)*0.0214,2)</f>
        <v>130675.07</v>
      </c>
      <c r="E379" s="34">
        <v>188566.12</v>
      </c>
      <c r="F379" s="34"/>
      <c r="G379" s="34"/>
      <c r="H379" s="34"/>
      <c r="I379" s="34"/>
      <c r="J379" s="34"/>
      <c r="K379" s="34"/>
      <c r="L379" s="35"/>
      <c r="M379" s="34"/>
      <c r="N379" s="34"/>
      <c r="O379" s="36"/>
      <c r="P379" s="34"/>
      <c r="Q379" s="36">
        <v>6106311.5999999996</v>
      </c>
      <c r="R379" s="34"/>
      <c r="S379" s="34"/>
    </row>
    <row r="380" spans="1:19" hidden="1" x14ac:dyDescent="0.25">
      <c r="A380" s="24">
        <v>345</v>
      </c>
      <c r="B380" s="31" t="s">
        <v>413</v>
      </c>
      <c r="C380" s="32">
        <f t="shared" si="42"/>
        <v>94630.04</v>
      </c>
      <c r="D380" s="33"/>
      <c r="E380" s="34">
        <v>94630.04</v>
      </c>
      <c r="F380" s="34"/>
      <c r="G380" s="34"/>
      <c r="H380" s="34"/>
      <c r="I380" s="34"/>
      <c r="J380" s="34"/>
      <c r="K380" s="34"/>
      <c r="L380" s="35"/>
      <c r="M380" s="34"/>
      <c r="N380" s="34"/>
      <c r="O380" s="36"/>
      <c r="P380" s="34"/>
      <c r="Q380" s="36"/>
      <c r="R380" s="34"/>
      <c r="S380" s="34"/>
    </row>
    <row r="381" spans="1:19" hidden="1" x14ac:dyDescent="0.25">
      <c r="A381" s="24">
        <v>346</v>
      </c>
      <c r="B381" s="37" t="s">
        <v>414</v>
      </c>
      <c r="C381" s="32">
        <f t="shared" si="42"/>
        <v>5341430.17</v>
      </c>
      <c r="D381" s="33">
        <f>ROUND((F381+G381+H381+I381+J381+K381+M381+O381+P381+Q381+R381+S381)*0.0214,2)</f>
        <v>110834.93</v>
      </c>
      <c r="E381" s="34">
        <v>51392.72</v>
      </c>
      <c r="F381" s="36"/>
      <c r="G381" s="34"/>
      <c r="H381" s="36"/>
      <c r="I381" s="36"/>
      <c r="J381" s="36"/>
      <c r="K381" s="34"/>
      <c r="L381" s="35"/>
      <c r="M381" s="34"/>
      <c r="N381" s="34"/>
      <c r="O381" s="36"/>
      <c r="P381" s="34">
        <v>5179202.5199999996</v>
      </c>
      <c r="Q381" s="36"/>
      <c r="R381" s="34"/>
      <c r="S381" s="34"/>
    </row>
    <row r="382" spans="1:19" hidden="1" x14ac:dyDescent="0.25">
      <c r="A382" s="24">
        <v>347</v>
      </c>
      <c r="B382" s="37" t="s">
        <v>415</v>
      </c>
      <c r="C382" s="32">
        <f t="shared" si="42"/>
        <v>5339673.7</v>
      </c>
      <c r="D382" s="33">
        <f>ROUND((F382+G382+H382+I382+J382+K382+M382+O382+P382+Q382+R382+S382)*0.0214,2)</f>
        <v>110798.13</v>
      </c>
      <c r="E382" s="34">
        <v>51392.72</v>
      </c>
      <c r="F382" s="34"/>
      <c r="G382" s="34"/>
      <c r="H382" s="34"/>
      <c r="I382" s="34"/>
      <c r="J382" s="34"/>
      <c r="K382" s="34"/>
      <c r="L382" s="35"/>
      <c r="M382" s="34"/>
      <c r="N382" s="34"/>
      <c r="O382" s="36"/>
      <c r="P382" s="34">
        <v>5177482.8499999996</v>
      </c>
      <c r="Q382" s="34"/>
      <c r="R382" s="34"/>
      <c r="S382" s="34"/>
    </row>
    <row r="383" spans="1:19" hidden="1" x14ac:dyDescent="0.25">
      <c r="A383" s="24">
        <v>348</v>
      </c>
      <c r="B383" s="37" t="s">
        <v>416</v>
      </c>
      <c r="C383" s="32">
        <f t="shared" si="42"/>
        <v>9471843.0899999999</v>
      </c>
      <c r="D383" s="33">
        <f>ROUND((F383+G383+H383+I383+J383+K383+M383+O383+P383+Q383+R383+S383)*0.0214,2)</f>
        <v>194539.08</v>
      </c>
      <c r="E383" s="34">
        <v>186692.7</v>
      </c>
      <c r="F383" s="34">
        <v>2628128.4500000002</v>
      </c>
      <c r="G383" s="34"/>
      <c r="H383" s="34"/>
      <c r="I383" s="34"/>
      <c r="J383" s="34"/>
      <c r="K383" s="34"/>
      <c r="L383" s="35"/>
      <c r="M383" s="36"/>
      <c r="N383" s="34"/>
      <c r="O383" s="36"/>
      <c r="P383" s="34"/>
      <c r="Q383" s="36">
        <v>6462482.8600000003</v>
      </c>
      <c r="R383" s="34"/>
      <c r="S383" s="34"/>
    </row>
    <row r="384" spans="1:19" hidden="1" x14ac:dyDescent="0.25">
      <c r="A384" s="24">
        <v>349</v>
      </c>
      <c r="B384" s="37" t="s">
        <v>417</v>
      </c>
      <c r="C384" s="32">
        <f t="shared" si="42"/>
        <v>97050.17</v>
      </c>
      <c r="D384" s="33"/>
      <c r="E384" s="34">
        <v>97050.17</v>
      </c>
      <c r="F384" s="34"/>
      <c r="G384" s="34"/>
      <c r="H384" s="34"/>
      <c r="I384" s="34"/>
      <c r="J384" s="34"/>
      <c r="K384" s="34"/>
      <c r="L384" s="35"/>
      <c r="M384" s="34"/>
      <c r="N384" s="34"/>
      <c r="O384" s="39"/>
      <c r="P384" s="34"/>
      <c r="Q384" s="38"/>
      <c r="R384" s="34"/>
      <c r="S384" s="34"/>
    </row>
    <row r="385" spans="1:19" hidden="1" x14ac:dyDescent="0.25">
      <c r="A385" s="24">
        <v>350</v>
      </c>
      <c r="B385" s="37" t="s">
        <v>418</v>
      </c>
      <c r="C385" s="32">
        <f t="shared" si="42"/>
        <v>96280.01</v>
      </c>
      <c r="D385" s="33"/>
      <c r="E385" s="34">
        <v>96280.01</v>
      </c>
      <c r="F385" s="34"/>
      <c r="G385" s="34"/>
      <c r="H385" s="34"/>
      <c r="I385" s="34"/>
      <c r="J385" s="34"/>
      <c r="K385" s="34"/>
      <c r="L385" s="35"/>
      <c r="M385" s="34"/>
      <c r="N385" s="34"/>
      <c r="O385" s="39"/>
      <c r="P385" s="34"/>
      <c r="Q385" s="38"/>
      <c r="R385" s="34"/>
      <c r="S385" s="34"/>
    </row>
    <row r="386" spans="1:19" hidden="1" x14ac:dyDescent="0.25">
      <c r="A386" s="24">
        <v>351</v>
      </c>
      <c r="B386" s="37" t="s">
        <v>419</v>
      </c>
      <c r="C386" s="32">
        <f t="shared" si="42"/>
        <v>263286.77</v>
      </c>
      <c r="D386" s="33"/>
      <c r="E386" s="34">
        <v>263286.77</v>
      </c>
      <c r="F386" s="34"/>
      <c r="G386" s="34"/>
      <c r="H386" s="34"/>
      <c r="I386" s="34"/>
      <c r="J386" s="34"/>
      <c r="K386" s="34"/>
      <c r="L386" s="35"/>
      <c r="M386" s="34"/>
      <c r="N386" s="34"/>
      <c r="O386" s="36"/>
      <c r="P386" s="34"/>
      <c r="Q386" s="34"/>
      <c r="R386" s="34"/>
      <c r="S386" s="34"/>
    </row>
    <row r="387" spans="1:19" hidden="1" x14ac:dyDescent="0.25">
      <c r="A387" s="24">
        <v>352</v>
      </c>
      <c r="B387" s="37" t="s">
        <v>420</v>
      </c>
      <c r="C387" s="32">
        <f t="shared" si="42"/>
        <v>263390.12</v>
      </c>
      <c r="D387" s="33"/>
      <c r="E387" s="34">
        <v>263390.12</v>
      </c>
      <c r="F387" s="34"/>
      <c r="G387" s="34"/>
      <c r="H387" s="34"/>
      <c r="I387" s="34"/>
      <c r="J387" s="34"/>
      <c r="K387" s="34"/>
      <c r="L387" s="35"/>
      <c r="M387" s="34"/>
      <c r="N387" s="34"/>
      <c r="O387" s="36"/>
      <c r="P387" s="34"/>
      <c r="Q387" s="34"/>
      <c r="R387" s="34"/>
      <c r="S387" s="34"/>
    </row>
    <row r="388" spans="1:19" hidden="1" x14ac:dyDescent="0.25">
      <c r="A388" s="24">
        <v>353</v>
      </c>
      <c r="B388" s="37" t="s">
        <v>421</v>
      </c>
      <c r="C388" s="32">
        <f t="shared" si="42"/>
        <v>263439.34000000003</v>
      </c>
      <c r="D388" s="33"/>
      <c r="E388" s="34">
        <v>263439.34000000003</v>
      </c>
      <c r="F388" s="34"/>
      <c r="G388" s="34"/>
      <c r="H388" s="34"/>
      <c r="I388" s="34"/>
      <c r="J388" s="34"/>
      <c r="K388" s="34"/>
      <c r="L388" s="35"/>
      <c r="M388" s="34"/>
      <c r="N388" s="34"/>
      <c r="O388" s="36"/>
      <c r="P388" s="34"/>
      <c r="Q388" s="34"/>
      <c r="R388" s="34"/>
      <c r="S388" s="34"/>
    </row>
    <row r="389" spans="1:19" hidden="1" x14ac:dyDescent="0.25">
      <c r="A389" s="24">
        <v>354</v>
      </c>
      <c r="B389" s="37" t="s">
        <v>422</v>
      </c>
      <c r="C389" s="32">
        <f t="shared" si="42"/>
        <v>226996.7</v>
      </c>
      <c r="D389" s="33"/>
      <c r="E389" s="34">
        <v>226996.7</v>
      </c>
      <c r="F389" s="34"/>
      <c r="G389" s="34"/>
      <c r="H389" s="34"/>
      <c r="I389" s="34"/>
      <c r="J389" s="34"/>
      <c r="K389" s="34"/>
      <c r="L389" s="35"/>
      <c r="M389" s="34"/>
      <c r="N389" s="34"/>
      <c r="O389" s="36"/>
      <c r="P389" s="34"/>
      <c r="Q389" s="34"/>
      <c r="R389" s="34"/>
      <c r="S389" s="34"/>
    </row>
    <row r="390" spans="1:19" hidden="1" x14ac:dyDescent="0.25">
      <c r="A390" s="24">
        <v>355</v>
      </c>
      <c r="B390" s="37" t="s">
        <v>423</v>
      </c>
      <c r="C390" s="32">
        <f t="shared" si="42"/>
        <v>184651.25</v>
      </c>
      <c r="D390" s="33"/>
      <c r="E390" s="34">
        <v>184651.25</v>
      </c>
      <c r="F390" s="34"/>
      <c r="G390" s="34"/>
      <c r="H390" s="34"/>
      <c r="I390" s="34"/>
      <c r="J390" s="34"/>
      <c r="K390" s="34"/>
      <c r="L390" s="35"/>
      <c r="M390" s="34"/>
      <c r="N390" s="34"/>
      <c r="O390" s="36"/>
      <c r="P390" s="34"/>
      <c r="Q390" s="34"/>
      <c r="R390" s="34"/>
      <c r="S390" s="34"/>
    </row>
    <row r="391" spans="1:19" hidden="1" x14ac:dyDescent="0.25">
      <c r="A391" s="24">
        <v>356</v>
      </c>
      <c r="B391" s="37" t="s">
        <v>424</v>
      </c>
      <c r="C391" s="32">
        <f t="shared" si="42"/>
        <v>409470.47</v>
      </c>
      <c r="D391" s="33"/>
      <c r="E391" s="34">
        <v>409470.47</v>
      </c>
      <c r="F391" s="34"/>
      <c r="G391" s="34"/>
      <c r="H391" s="34"/>
      <c r="I391" s="34"/>
      <c r="J391" s="34"/>
      <c r="K391" s="34"/>
      <c r="L391" s="35"/>
      <c r="M391" s="34"/>
      <c r="N391" s="34"/>
      <c r="O391" s="36"/>
      <c r="P391" s="34"/>
      <c r="Q391" s="34"/>
      <c r="R391" s="34"/>
      <c r="S391" s="34"/>
    </row>
    <row r="392" spans="1:19" hidden="1" x14ac:dyDescent="0.25">
      <c r="A392" s="24">
        <v>357</v>
      </c>
      <c r="B392" s="37" t="s">
        <v>425</v>
      </c>
      <c r="C392" s="32">
        <f t="shared" si="42"/>
        <v>484361.39</v>
      </c>
      <c r="D392" s="33"/>
      <c r="E392" s="34">
        <v>484361.39</v>
      </c>
      <c r="F392" s="34"/>
      <c r="G392" s="34"/>
      <c r="H392" s="34"/>
      <c r="I392" s="34"/>
      <c r="J392" s="34"/>
      <c r="K392" s="34"/>
      <c r="L392" s="35"/>
      <c r="M392" s="34"/>
      <c r="N392" s="34"/>
      <c r="O392" s="36"/>
      <c r="P392" s="34"/>
      <c r="Q392" s="34"/>
      <c r="R392" s="34"/>
      <c r="S392" s="34"/>
    </row>
    <row r="393" spans="1:19" hidden="1" x14ac:dyDescent="0.25">
      <c r="A393" s="24">
        <v>358</v>
      </c>
      <c r="B393" s="37" t="s">
        <v>426</v>
      </c>
      <c r="C393" s="32">
        <f t="shared" si="42"/>
        <v>573598.85</v>
      </c>
      <c r="D393" s="33"/>
      <c r="E393" s="34">
        <v>573598.85</v>
      </c>
      <c r="F393" s="34"/>
      <c r="G393" s="34"/>
      <c r="H393" s="34"/>
      <c r="I393" s="34"/>
      <c r="J393" s="34"/>
      <c r="K393" s="34"/>
      <c r="L393" s="35"/>
      <c r="M393" s="34"/>
      <c r="N393" s="34"/>
      <c r="O393" s="36"/>
      <c r="P393" s="34"/>
      <c r="Q393" s="34"/>
      <c r="R393" s="34"/>
      <c r="S393" s="34"/>
    </row>
    <row r="394" spans="1:19" hidden="1" x14ac:dyDescent="0.25">
      <c r="A394" s="24">
        <v>359</v>
      </c>
      <c r="B394" s="37" t="s">
        <v>427</v>
      </c>
      <c r="C394" s="32">
        <f t="shared" si="42"/>
        <v>646489.46</v>
      </c>
      <c r="D394" s="33"/>
      <c r="E394" s="34">
        <v>646489.46</v>
      </c>
      <c r="F394" s="39"/>
      <c r="G394" s="39"/>
      <c r="H394" s="39"/>
      <c r="I394" s="39"/>
      <c r="J394" s="39"/>
      <c r="K394" s="34"/>
      <c r="L394" s="35"/>
      <c r="M394" s="34"/>
      <c r="N394" s="34"/>
      <c r="O394" s="38"/>
      <c r="P394" s="34"/>
      <c r="Q394" s="34"/>
      <c r="R394" s="34"/>
      <c r="S394" s="34"/>
    </row>
    <row r="395" spans="1:19" hidden="1" x14ac:dyDescent="0.25">
      <c r="A395" s="24">
        <v>360</v>
      </c>
      <c r="B395" s="37" t="s">
        <v>428</v>
      </c>
      <c r="C395" s="32">
        <f t="shared" si="42"/>
        <v>426868.33</v>
      </c>
      <c r="D395" s="33"/>
      <c r="E395" s="34">
        <v>426868.33</v>
      </c>
      <c r="F395" s="34"/>
      <c r="G395" s="34"/>
      <c r="H395" s="34"/>
      <c r="I395" s="34"/>
      <c r="J395" s="34"/>
      <c r="K395" s="34"/>
      <c r="L395" s="35"/>
      <c r="M395" s="34"/>
      <c r="N395" s="34"/>
      <c r="O395" s="36"/>
      <c r="P395" s="34"/>
      <c r="Q395" s="34"/>
      <c r="R395" s="34"/>
      <c r="S395" s="34"/>
    </row>
    <row r="396" spans="1:19" hidden="1" x14ac:dyDescent="0.25">
      <c r="A396" s="24">
        <v>361</v>
      </c>
      <c r="B396" s="37" t="s">
        <v>430</v>
      </c>
      <c r="C396" s="32">
        <f t="shared" si="42"/>
        <v>304366.8</v>
      </c>
      <c r="D396" s="33"/>
      <c r="E396" s="34">
        <v>304366.8</v>
      </c>
      <c r="F396" s="38"/>
      <c r="G396" s="38"/>
      <c r="H396" s="38"/>
      <c r="I396" s="38"/>
      <c r="J396" s="38"/>
      <c r="K396" s="34"/>
      <c r="L396" s="35"/>
      <c r="M396" s="34"/>
      <c r="N396" s="34"/>
      <c r="O396" s="39"/>
      <c r="P396" s="34"/>
      <c r="Q396" s="34"/>
      <c r="R396" s="34"/>
      <c r="S396" s="34"/>
    </row>
    <row r="397" spans="1:19" hidden="1" x14ac:dyDescent="0.25">
      <c r="A397" s="24">
        <v>362</v>
      </c>
      <c r="B397" s="37" t="s">
        <v>429</v>
      </c>
      <c r="C397" s="32">
        <f t="shared" si="42"/>
        <v>10859260.07</v>
      </c>
      <c r="D397" s="33">
        <v>196537.05</v>
      </c>
      <c r="E397" s="34">
        <v>185560.21000000002</v>
      </c>
      <c r="F397" s="34"/>
      <c r="G397" s="34">
        <v>6280622.4000000004</v>
      </c>
      <c r="H397" s="34"/>
      <c r="I397" s="34"/>
      <c r="J397" s="34"/>
      <c r="K397" s="34"/>
      <c r="L397" s="35">
        <v>2</v>
      </c>
      <c r="M397" s="34">
        <v>4196540.41</v>
      </c>
      <c r="N397" s="34"/>
      <c r="O397" s="36"/>
      <c r="P397" s="34"/>
      <c r="Q397" s="39"/>
      <c r="R397" s="34"/>
      <c r="S397" s="34"/>
    </row>
    <row r="398" spans="1:19" hidden="1" x14ac:dyDescent="0.25">
      <c r="A398" s="173" t="s">
        <v>431</v>
      </c>
      <c r="B398" s="173"/>
      <c r="C398" s="15">
        <f>ROUND(SUM(E398+F398+G398+H398+I398+J398+K398+M398+O398+P398+Q398+S398+D398+R398),2)</f>
        <v>42087541.159999996</v>
      </c>
      <c r="D398" s="119">
        <f t="shared" ref="D398:S398" si="43">ROUND(SUM(D378:D397),2)</f>
        <v>743384.26</v>
      </c>
      <c r="E398" s="92">
        <f>ROUND(SUM(E378:E397),2)</f>
        <v>5313385.8099999996</v>
      </c>
      <c r="F398" s="119">
        <f t="shared" si="43"/>
        <v>2628128.4500000002</v>
      </c>
      <c r="G398" s="119">
        <f t="shared" si="43"/>
        <v>6280622.4000000004</v>
      </c>
      <c r="H398" s="119">
        <f t="shared" si="43"/>
        <v>0</v>
      </c>
      <c r="I398" s="119">
        <f t="shared" si="43"/>
        <v>0</v>
      </c>
      <c r="J398" s="119">
        <f t="shared" si="43"/>
        <v>0</v>
      </c>
      <c r="K398" s="119">
        <f t="shared" si="43"/>
        <v>0</v>
      </c>
      <c r="L398" s="17">
        <f t="shared" si="43"/>
        <v>2</v>
      </c>
      <c r="M398" s="119">
        <f t="shared" si="43"/>
        <v>4196540.41</v>
      </c>
      <c r="N398" s="119">
        <f t="shared" si="43"/>
        <v>0</v>
      </c>
      <c r="O398" s="119">
        <f t="shared" si="43"/>
        <v>0</v>
      </c>
      <c r="P398" s="119">
        <f t="shared" si="43"/>
        <v>10356685.369999999</v>
      </c>
      <c r="Q398" s="119">
        <f t="shared" si="43"/>
        <v>12568794.460000001</v>
      </c>
      <c r="R398" s="119">
        <f t="shared" si="43"/>
        <v>0</v>
      </c>
      <c r="S398" s="119">
        <f t="shared" si="43"/>
        <v>0</v>
      </c>
    </row>
    <row r="399" spans="1:19" ht="15.75" hidden="1" x14ac:dyDescent="0.25">
      <c r="A399" s="174" t="s">
        <v>432</v>
      </c>
      <c r="B399" s="175"/>
      <c r="C399" s="176"/>
      <c r="D399" s="56"/>
      <c r="E399" s="41"/>
      <c r="F399" s="41"/>
      <c r="G399" s="41"/>
      <c r="H399" s="41"/>
      <c r="I399" s="41"/>
      <c r="J399" s="41"/>
      <c r="K399" s="41"/>
      <c r="L399" s="17"/>
      <c r="M399" s="41"/>
      <c r="N399" s="119"/>
      <c r="O399" s="41"/>
      <c r="P399" s="41"/>
      <c r="Q399" s="41"/>
      <c r="R399" s="41"/>
      <c r="S399" s="41"/>
    </row>
    <row r="400" spans="1:19" hidden="1" x14ac:dyDescent="0.25">
      <c r="A400" s="57">
        <v>363</v>
      </c>
      <c r="B400" s="25" t="s">
        <v>355</v>
      </c>
      <c r="C400" s="26">
        <f>ROUND(SUM(D400+E400+F400+G400+H400+I400+J400+K400+M400+O400+Q400+S400),2)</f>
        <v>3831725.72</v>
      </c>
      <c r="D400" s="26">
        <f>ROUND((F400+G400+H400+I400+J400+K400+M400+O400+Q400+S400)*0.0214,2)</f>
        <v>80280.92</v>
      </c>
      <c r="E400" s="26"/>
      <c r="F400" s="26">
        <v>3751444.8</v>
      </c>
      <c r="G400" s="26"/>
      <c r="H400" s="26"/>
      <c r="I400" s="122"/>
      <c r="J400" s="122"/>
      <c r="K400" s="122"/>
      <c r="L400" s="123"/>
      <c r="M400" s="122"/>
      <c r="N400" s="122"/>
      <c r="O400" s="122"/>
      <c r="P400" s="122"/>
      <c r="Q400" s="122"/>
      <c r="R400" s="122"/>
      <c r="S400" s="122"/>
    </row>
    <row r="401" spans="1:19" hidden="1" x14ac:dyDescent="0.25">
      <c r="A401" s="57">
        <v>364</v>
      </c>
      <c r="B401" s="25" t="s">
        <v>372</v>
      </c>
      <c r="C401" s="26">
        <f t="shared" ref="C401:C409" si="44">ROUND(SUM(D401+E401+F401+G401+H401+I401+J401+K401+M401+O401+P401+Q401+R401+S401),2)</f>
        <v>27722.18</v>
      </c>
      <c r="D401" s="27"/>
      <c r="E401" s="28">
        <v>27722.18</v>
      </c>
      <c r="F401" s="28"/>
      <c r="G401" s="28"/>
      <c r="H401" s="28"/>
      <c r="I401" s="28"/>
      <c r="J401" s="28"/>
      <c r="K401" s="28"/>
      <c r="L401" s="29"/>
      <c r="M401" s="28"/>
      <c r="N401" s="28"/>
      <c r="O401" s="30"/>
      <c r="P401" s="28"/>
      <c r="Q401" s="28"/>
      <c r="R401" s="28"/>
      <c r="S401" s="28"/>
    </row>
    <row r="402" spans="1:19" hidden="1" x14ac:dyDescent="0.25">
      <c r="A402" s="57">
        <v>365</v>
      </c>
      <c r="B402" s="31" t="s">
        <v>376</v>
      </c>
      <c r="C402" s="32">
        <f t="shared" si="44"/>
        <v>646198.82999999996</v>
      </c>
      <c r="D402" s="33"/>
      <c r="E402" s="34">
        <v>646198.82999999996</v>
      </c>
      <c r="F402" s="34"/>
      <c r="G402" s="34"/>
      <c r="H402" s="34"/>
      <c r="I402" s="34"/>
      <c r="J402" s="34"/>
      <c r="K402" s="34"/>
      <c r="L402" s="35"/>
      <c r="M402" s="34"/>
      <c r="N402" s="34"/>
      <c r="O402" s="36"/>
      <c r="P402" s="34"/>
      <c r="Q402" s="36"/>
      <c r="R402" s="34"/>
      <c r="S402" s="34"/>
    </row>
    <row r="403" spans="1:19" hidden="1" x14ac:dyDescent="0.25">
      <c r="A403" s="57">
        <v>366</v>
      </c>
      <c r="B403" s="31" t="s">
        <v>433</v>
      </c>
      <c r="C403" s="32">
        <f t="shared" si="44"/>
        <v>308013.43</v>
      </c>
      <c r="D403" s="33"/>
      <c r="E403" s="34">
        <v>308013.43</v>
      </c>
      <c r="F403" s="34"/>
      <c r="G403" s="34"/>
      <c r="H403" s="34"/>
      <c r="I403" s="34"/>
      <c r="J403" s="34"/>
      <c r="K403" s="34"/>
      <c r="L403" s="35"/>
      <c r="M403" s="34"/>
      <c r="N403" s="34"/>
      <c r="O403" s="36"/>
      <c r="P403" s="34"/>
      <c r="Q403" s="36"/>
      <c r="R403" s="34"/>
      <c r="S403" s="34"/>
    </row>
    <row r="404" spans="1:19" hidden="1" x14ac:dyDescent="0.25">
      <c r="A404" s="57">
        <v>367</v>
      </c>
      <c r="B404" s="31" t="s">
        <v>434</v>
      </c>
      <c r="C404" s="32">
        <f t="shared" si="44"/>
        <v>275341.51</v>
      </c>
      <c r="D404" s="33"/>
      <c r="E404" s="34">
        <v>275341.51</v>
      </c>
      <c r="F404" s="34"/>
      <c r="G404" s="34"/>
      <c r="H404" s="34"/>
      <c r="I404" s="34"/>
      <c r="J404" s="34"/>
      <c r="K404" s="34"/>
      <c r="L404" s="35"/>
      <c r="M404" s="34"/>
      <c r="N404" s="34"/>
      <c r="O404" s="36"/>
      <c r="P404" s="34"/>
      <c r="Q404" s="36"/>
      <c r="R404" s="34"/>
      <c r="S404" s="34"/>
    </row>
    <row r="405" spans="1:19" hidden="1" x14ac:dyDescent="0.25">
      <c r="A405" s="57">
        <v>368</v>
      </c>
      <c r="B405" s="37" t="s">
        <v>435</v>
      </c>
      <c r="C405" s="32">
        <f t="shared" si="44"/>
        <v>258724.44</v>
      </c>
      <c r="D405" s="33"/>
      <c r="E405" s="34">
        <v>258724.44</v>
      </c>
      <c r="F405" s="36"/>
      <c r="G405" s="34"/>
      <c r="H405" s="36"/>
      <c r="I405" s="36"/>
      <c r="J405" s="36"/>
      <c r="K405" s="34"/>
      <c r="L405" s="35"/>
      <c r="M405" s="34"/>
      <c r="N405" s="34"/>
      <c r="O405" s="36"/>
      <c r="P405" s="34"/>
      <c r="Q405" s="36"/>
      <c r="R405" s="34"/>
      <c r="S405" s="34"/>
    </row>
    <row r="406" spans="1:19" hidden="1" x14ac:dyDescent="0.25">
      <c r="A406" s="57">
        <v>369</v>
      </c>
      <c r="B406" s="37" t="s">
        <v>436</v>
      </c>
      <c r="C406" s="32">
        <f t="shared" si="44"/>
        <v>264078.88</v>
      </c>
      <c r="D406" s="33"/>
      <c r="E406" s="34">
        <v>264078.88</v>
      </c>
      <c r="F406" s="34"/>
      <c r="G406" s="34"/>
      <c r="H406" s="34"/>
      <c r="I406" s="34"/>
      <c r="J406" s="34"/>
      <c r="K406" s="34"/>
      <c r="L406" s="35"/>
      <c r="M406" s="34"/>
      <c r="N406" s="34"/>
      <c r="O406" s="36"/>
      <c r="P406" s="34"/>
      <c r="Q406" s="34"/>
      <c r="R406" s="34"/>
      <c r="S406" s="34"/>
    </row>
    <row r="407" spans="1:19" hidden="1" x14ac:dyDescent="0.25">
      <c r="A407" s="57">
        <v>370</v>
      </c>
      <c r="B407" s="37" t="s">
        <v>382</v>
      </c>
      <c r="C407" s="32">
        <f t="shared" si="44"/>
        <v>494717.71</v>
      </c>
      <c r="D407" s="33"/>
      <c r="E407" s="34">
        <v>494717.71</v>
      </c>
      <c r="F407" s="34"/>
      <c r="G407" s="34"/>
      <c r="H407" s="34"/>
      <c r="I407" s="34"/>
      <c r="J407" s="34"/>
      <c r="K407" s="34"/>
      <c r="L407" s="35"/>
      <c r="M407" s="36"/>
      <c r="N407" s="34"/>
      <c r="O407" s="36"/>
      <c r="P407" s="34"/>
      <c r="Q407" s="36"/>
      <c r="R407" s="34"/>
      <c r="S407" s="34"/>
    </row>
    <row r="408" spans="1:19" hidden="1" x14ac:dyDescent="0.25">
      <c r="A408" s="57">
        <v>371</v>
      </c>
      <c r="B408" s="37" t="s">
        <v>437</v>
      </c>
      <c r="C408" s="32">
        <f t="shared" si="44"/>
        <v>258993.54</v>
      </c>
      <c r="D408" s="33"/>
      <c r="E408" s="34">
        <v>258993.54</v>
      </c>
      <c r="F408" s="34"/>
      <c r="G408" s="34"/>
      <c r="H408" s="34"/>
      <c r="I408" s="34"/>
      <c r="J408" s="34"/>
      <c r="K408" s="34"/>
      <c r="L408" s="35"/>
      <c r="M408" s="34"/>
      <c r="N408" s="34"/>
      <c r="O408" s="36"/>
      <c r="P408" s="34"/>
      <c r="Q408" s="34"/>
      <c r="R408" s="34"/>
      <c r="S408" s="34"/>
    </row>
    <row r="409" spans="1:19" hidden="1" x14ac:dyDescent="0.25">
      <c r="A409" s="57">
        <v>372</v>
      </c>
      <c r="B409" s="37" t="s">
        <v>438</v>
      </c>
      <c r="C409" s="32">
        <f t="shared" si="44"/>
        <v>688957.02</v>
      </c>
      <c r="D409" s="33"/>
      <c r="E409" s="34">
        <v>688957.02</v>
      </c>
      <c r="F409" s="34"/>
      <c r="G409" s="34"/>
      <c r="H409" s="34"/>
      <c r="I409" s="34"/>
      <c r="J409" s="34"/>
      <c r="K409" s="34"/>
      <c r="L409" s="35"/>
      <c r="M409" s="34"/>
      <c r="N409" s="34"/>
      <c r="O409" s="36"/>
      <c r="P409" s="34"/>
      <c r="Q409" s="34"/>
      <c r="R409" s="34"/>
      <c r="S409" s="34"/>
    </row>
    <row r="410" spans="1:19" hidden="1" x14ac:dyDescent="0.25">
      <c r="A410" s="57">
        <v>373</v>
      </c>
      <c r="B410" s="25" t="s">
        <v>439</v>
      </c>
      <c r="C410" s="26">
        <f>ROUND(SUM(D410+E410+F410+G410+H410+I410+J410+K410+M410+O410+Q410+S410),2)</f>
        <v>1396065.45</v>
      </c>
      <c r="D410" s="26">
        <f>ROUND((F410+G410+H410+I410+J410+K410+M410+O410+Q410+S410)*0.0214,2)</f>
        <v>29249.85</v>
      </c>
      <c r="E410" s="26"/>
      <c r="F410" s="26">
        <v>1366815.6</v>
      </c>
      <c r="G410" s="58"/>
      <c r="H410" s="58"/>
      <c r="I410" s="58"/>
      <c r="J410" s="58"/>
      <c r="K410" s="58"/>
      <c r="L410" s="59"/>
      <c r="M410" s="58"/>
      <c r="N410" s="58"/>
      <c r="O410" s="58"/>
      <c r="P410" s="58"/>
      <c r="Q410" s="58"/>
      <c r="R410" s="58"/>
      <c r="S410" s="58"/>
    </row>
    <row r="411" spans="1:19" hidden="1" x14ac:dyDescent="0.25">
      <c r="A411" s="57">
        <v>374</v>
      </c>
      <c r="B411" s="25" t="s">
        <v>160</v>
      </c>
      <c r="C411" s="26">
        <f>ROUND(SUM(D411+E411+F411+G411+H411+I411+J411+K411+M411+O411+Q411+S411),2)</f>
        <v>1394728.24</v>
      </c>
      <c r="D411" s="26">
        <f>ROUND((F411+G411+H411+I411+J411+K411+M411+O411+Q411+S411)*0.0214,2)</f>
        <v>29221.84</v>
      </c>
      <c r="E411" s="26"/>
      <c r="F411" s="26">
        <v>1365506.4</v>
      </c>
      <c r="G411" s="58"/>
      <c r="H411" s="58"/>
      <c r="I411" s="58"/>
      <c r="J411" s="58"/>
      <c r="K411" s="58"/>
      <c r="L411" s="59"/>
      <c r="M411" s="58"/>
      <c r="N411" s="58"/>
      <c r="O411" s="58"/>
      <c r="P411" s="58"/>
      <c r="Q411" s="58"/>
      <c r="R411" s="58"/>
      <c r="S411" s="58"/>
    </row>
    <row r="412" spans="1:19" hidden="1" x14ac:dyDescent="0.25">
      <c r="A412" s="57">
        <v>375</v>
      </c>
      <c r="B412" s="37" t="s">
        <v>440</v>
      </c>
      <c r="C412" s="32">
        <f>ROUND(SUM(D412+E412+F412+G412+H412+I412+J412+K412+M412+O412+P412+Q412+R412+S412),2)</f>
        <v>2253030.46</v>
      </c>
      <c r="D412" s="33">
        <v>33296.019999999997</v>
      </c>
      <c r="E412" s="34"/>
      <c r="F412" s="34"/>
      <c r="G412" s="34"/>
      <c r="H412" s="34"/>
      <c r="I412" s="34"/>
      <c r="J412" s="34"/>
      <c r="K412" s="34"/>
      <c r="L412" s="35"/>
      <c r="M412" s="34"/>
      <c r="N412" s="34"/>
      <c r="O412" s="36"/>
      <c r="P412" s="34"/>
      <c r="Q412" s="34"/>
      <c r="R412" s="34">
        <v>2219734.44</v>
      </c>
      <c r="S412" s="34"/>
    </row>
    <row r="413" spans="1:19" hidden="1" x14ac:dyDescent="0.25">
      <c r="A413" s="57">
        <v>376</v>
      </c>
      <c r="B413" s="37" t="s">
        <v>164</v>
      </c>
      <c r="C413" s="32">
        <f>ROUND(SUM(D413+E413+F413+G413+H413+I413+J413+K413+M413+O413+P413+Q413+R413+S413),2)</f>
        <v>27174.04</v>
      </c>
      <c r="D413" s="33"/>
      <c r="E413" s="34">
        <v>27174.04</v>
      </c>
      <c r="F413" s="34"/>
      <c r="G413" s="34"/>
      <c r="H413" s="34"/>
      <c r="I413" s="34"/>
      <c r="J413" s="34"/>
      <c r="K413" s="34"/>
      <c r="L413" s="35"/>
      <c r="M413" s="34"/>
      <c r="N413" s="34"/>
      <c r="O413" s="36"/>
      <c r="P413" s="34"/>
      <c r="Q413" s="34"/>
      <c r="R413" s="34"/>
      <c r="S413" s="34"/>
    </row>
    <row r="414" spans="1:19" hidden="1" x14ac:dyDescent="0.25">
      <c r="A414" s="57">
        <v>377</v>
      </c>
      <c r="B414" s="25" t="s">
        <v>167</v>
      </c>
      <c r="C414" s="32">
        <f>ROUND(SUM(D414+E414+F414+G414+H414+I414+J414+K414+M414+O414+P414+Q414+R414+S414),2)</f>
        <v>1432811.34</v>
      </c>
      <c r="D414" s="26">
        <f>ROUND((F414+G414+H414+I414+J414+K414+M414+O414+Q414+S414)*0.0214,2)</f>
        <v>30019.74</v>
      </c>
      <c r="E414" s="34"/>
      <c r="F414" s="34">
        <v>1402791.6</v>
      </c>
      <c r="G414" s="34"/>
      <c r="H414" s="34"/>
      <c r="I414" s="34"/>
      <c r="J414" s="34"/>
      <c r="K414" s="34"/>
      <c r="L414" s="60"/>
      <c r="M414" s="34"/>
      <c r="N414" s="34"/>
      <c r="O414" s="34"/>
      <c r="P414" s="34"/>
      <c r="Q414" s="34"/>
      <c r="R414" s="34"/>
      <c r="S414" s="34"/>
    </row>
    <row r="415" spans="1:19" hidden="1" x14ac:dyDescent="0.25">
      <c r="A415" s="57">
        <v>378</v>
      </c>
      <c r="B415" s="37" t="s">
        <v>441</v>
      </c>
      <c r="C415" s="32">
        <f>ROUND(SUM(D415+E415+F415+G415+H415+I415+J415+K415+M415+O415+P415+Q415+R415+S415),2)</f>
        <v>27619.8</v>
      </c>
      <c r="D415" s="33"/>
      <c r="E415" s="34">
        <v>27619.8</v>
      </c>
      <c r="F415" s="34"/>
      <c r="G415" s="34"/>
      <c r="H415" s="34"/>
      <c r="I415" s="34"/>
      <c r="J415" s="34"/>
      <c r="K415" s="34"/>
      <c r="L415" s="35"/>
      <c r="M415" s="34"/>
      <c r="N415" s="34"/>
      <c r="O415" s="36"/>
      <c r="P415" s="34"/>
      <c r="Q415" s="34"/>
      <c r="R415" s="34"/>
      <c r="S415" s="34"/>
    </row>
    <row r="416" spans="1:19" hidden="1" x14ac:dyDescent="0.25">
      <c r="A416" s="165" t="s">
        <v>442</v>
      </c>
      <c r="B416" s="166"/>
      <c r="C416" s="15">
        <f>ROUND(SUM(E416+F416+G416+H416+I416+J416+K416+M416+O416+P416+Q416+S416+D416+R416),2)</f>
        <v>13585902.59</v>
      </c>
      <c r="D416" s="40">
        <f t="shared" ref="D416:S416" si="45">ROUND(SUM(D400:D415),2)</f>
        <v>202068.37</v>
      </c>
      <c r="E416" s="40">
        <f t="shared" si="45"/>
        <v>3277541.38</v>
      </c>
      <c r="F416" s="40">
        <f t="shared" si="45"/>
        <v>7886558.4000000004</v>
      </c>
      <c r="G416" s="40">
        <f t="shared" si="45"/>
        <v>0</v>
      </c>
      <c r="H416" s="40">
        <f t="shared" si="45"/>
        <v>0</v>
      </c>
      <c r="I416" s="40">
        <f t="shared" si="45"/>
        <v>0</v>
      </c>
      <c r="J416" s="40">
        <f t="shared" si="45"/>
        <v>0</v>
      </c>
      <c r="K416" s="40">
        <f t="shared" si="45"/>
        <v>0</v>
      </c>
      <c r="L416" s="40">
        <f t="shared" si="45"/>
        <v>0</v>
      </c>
      <c r="M416" s="40">
        <f t="shared" si="45"/>
        <v>0</v>
      </c>
      <c r="N416" s="40">
        <f t="shared" si="45"/>
        <v>0</v>
      </c>
      <c r="O416" s="40">
        <f t="shared" si="45"/>
        <v>0</v>
      </c>
      <c r="P416" s="40">
        <f t="shared" si="45"/>
        <v>0</v>
      </c>
      <c r="Q416" s="40">
        <f t="shared" si="45"/>
        <v>0</v>
      </c>
      <c r="R416" s="40">
        <f t="shared" si="45"/>
        <v>2219734.44</v>
      </c>
      <c r="S416" s="40">
        <f t="shared" si="45"/>
        <v>0</v>
      </c>
    </row>
    <row r="417" spans="1:19" ht="15.75" hidden="1" x14ac:dyDescent="0.25">
      <c r="A417" s="172" t="s">
        <v>443</v>
      </c>
      <c r="B417" s="169"/>
      <c r="C417" s="170"/>
      <c r="D417" s="52"/>
      <c r="E417" s="41"/>
      <c r="F417" s="41"/>
      <c r="G417" s="41"/>
      <c r="H417" s="41"/>
      <c r="I417" s="41"/>
      <c r="J417" s="41"/>
      <c r="K417" s="41"/>
      <c r="L417" s="17"/>
      <c r="M417" s="41"/>
      <c r="N417" s="119"/>
      <c r="O417" s="41"/>
      <c r="P417" s="41"/>
      <c r="Q417" s="41"/>
      <c r="R417" s="41"/>
      <c r="S417" s="41"/>
    </row>
    <row r="418" spans="1:19" hidden="1" x14ac:dyDescent="0.25">
      <c r="A418" s="57">
        <v>379</v>
      </c>
      <c r="B418" s="25" t="s">
        <v>444</v>
      </c>
      <c r="C418" s="26">
        <f t="shared" ref="C418:C449" si="46">ROUND(SUM(D418+E418+F418+G418+H418+I418+J418+K418+M418+O418+P418+Q418+R418+S418),2)</f>
        <v>14118898.449999999</v>
      </c>
      <c r="D418" s="33">
        <f>ROUND((F418+G418+H418+I418+J418+K418+M418+O418+P418+Q418+R418+S418)*0.0214,2)</f>
        <v>294250</v>
      </c>
      <c r="E418" s="50">
        <v>74648.45</v>
      </c>
      <c r="F418" s="50"/>
      <c r="G418" s="50"/>
      <c r="H418" s="50"/>
      <c r="I418" s="50"/>
      <c r="J418" s="50"/>
      <c r="K418" s="50"/>
      <c r="L418" s="29">
        <v>5</v>
      </c>
      <c r="M418" s="50">
        <v>13750000</v>
      </c>
      <c r="N418" s="61"/>
      <c r="O418" s="50"/>
      <c r="P418" s="50"/>
      <c r="Q418" s="50"/>
      <c r="R418" s="50"/>
      <c r="S418" s="50"/>
    </row>
    <row r="419" spans="1:19" hidden="1" x14ac:dyDescent="0.25">
      <c r="A419" s="57">
        <v>380</v>
      </c>
      <c r="B419" s="25" t="s">
        <v>445</v>
      </c>
      <c r="C419" s="26">
        <f t="shared" si="46"/>
        <v>2202119.4</v>
      </c>
      <c r="D419" s="33">
        <f>ROUND((F419+G419+H419+I419+J419+K419+M419+O419+P419+Q419+R419+S419)*0.0214,2)</f>
        <v>46138</v>
      </c>
      <c r="E419" s="50"/>
      <c r="F419" s="50"/>
      <c r="G419" s="50"/>
      <c r="H419" s="50"/>
      <c r="I419" s="50"/>
      <c r="J419" s="50"/>
      <c r="K419" s="50"/>
      <c r="L419" s="29">
        <v>1</v>
      </c>
      <c r="M419" s="50">
        <v>2155981.4</v>
      </c>
      <c r="N419" s="61"/>
      <c r="O419" s="50"/>
      <c r="P419" s="50"/>
      <c r="Q419" s="50"/>
      <c r="R419" s="50"/>
      <c r="S419" s="50"/>
    </row>
    <row r="420" spans="1:19" hidden="1" x14ac:dyDescent="0.25">
      <c r="A420" s="57">
        <v>381</v>
      </c>
      <c r="B420" s="25" t="s">
        <v>446</v>
      </c>
      <c r="C420" s="26">
        <f t="shared" si="46"/>
        <v>161167.59</v>
      </c>
      <c r="D420" s="27"/>
      <c r="E420" s="28">
        <v>161167.59</v>
      </c>
      <c r="F420" s="28"/>
      <c r="G420" s="28"/>
      <c r="H420" s="28"/>
      <c r="I420" s="28"/>
      <c r="J420" s="28"/>
      <c r="K420" s="28"/>
      <c r="L420" s="29"/>
      <c r="M420" s="28"/>
      <c r="N420" s="28"/>
      <c r="O420" s="30"/>
      <c r="P420" s="28"/>
      <c r="Q420" s="28"/>
      <c r="R420" s="28"/>
      <c r="S420" s="28"/>
    </row>
    <row r="421" spans="1:19" hidden="1" x14ac:dyDescent="0.25">
      <c r="A421" s="57">
        <v>382</v>
      </c>
      <c r="B421" s="31" t="s">
        <v>447</v>
      </c>
      <c r="C421" s="32">
        <f t="shared" si="46"/>
        <v>284863.18</v>
      </c>
      <c r="D421" s="33"/>
      <c r="E421" s="34">
        <v>284863.18</v>
      </c>
      <c r="F421" s="34"/>
      <c r="G421" s="34"/>
      <c r="H421" s="34"/>
      <c r="I421" s="34"/>
      <c r="J421" s="34"/>
      <c r="K421" s="34"/>
      <c r="L421" s="35"/>
      <c r="M421" s="34"/>
      <c r="N421" s="34"/>
      <c r="O421" s="36"/>
      <c r="P421" s="34"/>
      <c r="Q421" s="36"/>
      <c r="R421" s="34"/>
      <c r="S421" s="34"/>
    </row>
    <row r="422" spans="1:19" hidden="1" x14ac:dyDescent="0.25">
      <c r="A422" s="57">
        <v>383</v>
      </c>
      <c r="B422" s="31" t="s">
        <v>448</v>
      </c>
      <c r="C422" s="32">
        <f t="shared" si="46"/>
        <v>368798.73</v>
      </c>
      <c r="D422" s="33"/>
      <c r="E422" s="34">
        <v>368798.73</v>
      </c>
      <c r="F422" s="34"/>
      <c r="G422" s="34"/>
      <c r="H422" s="34"/>
      <c r="I422" s="34"/>
      <c r="J422" s="34"/>
      <c r="K422" s="34"/>
      <c r="L422" s="35"/>
      <c r="M422" s="34"/>
      <c r="N422" s="34"/>
      <c r="O422" s="36"/>
      <c r="P422" s="34"/>
      <c r="Q422" s="36"/>
      <c r="R422" s="34"/>
      <c r="S422" s="34"/>
    </row>
    <row r="423" spans="1:19" hidden="1" x14ac:dyDescent="0.25">
      <c r="A423" s="57">
        <v>384</v>
      </c>
      <c r="B423" s="37" t="s">
        <v>449</v>
      </c>
      <c r="C423" s="32">
        <f t="shared" si="46"/>
        <v>831094.9</v>
      </c>
      <c r="D423" s="33"/>
      <c r="E423" s="34">
        <v>831094.9</v>
      </c>
      <c r="F423" s="36"/>
      <c r="G423" s="34"/>
      <c r="H423" s="36"/>
      <c r="I423" s="36"/>
      <c r="J423" s="36"/>
      <c r="K423" s="34"/>
      <c r="L423" s="35"/>
      <c r="M423" s="34"/>
      <c r="N423" s="34"/>
      <c r="O423" s="36"/>
      <c r="P423" s="34"/>
      <c r="Q423" s="36"/>
      <c r="R423" s="34"/>
      <c r="S423" s="34"/>
    </row>
    <row r="424" spans="1:19" hidden="1" x14ac:dyDescent="0.25">
      <c r="A424" s="57">
        <v>385</v>
      </c>
      <c r="B424" s="37" t="s">
        <v>450</v>
      </c>
      <c r="C424" s="32">
        <f t="shared" si="46"/>
        <v>12967898.789999999</v>
      </c>
      <c r="D424" s="33">
        <f>ROUND((F424+G424+H424+I424+J424+K424+M424+O424+P424+Q424+R424+S424)*0.0214,2)</f>
        <v>268117.31</v>
      </c>
      <c r="E424" s="34">
        <v>170935.03</v>
      </c>
      <c r="F424" s="34"/>
      <c r="G424" s="34"/>
      <c r="H424" s="34"/>
      <c r="I424" s="34"/>
      <c r="J424" s="34"/>
      <c r="K424" s="34"/>
      <c r="L424" s="35"/>
      <c r="M424" s="34"/>
      <c r="N424" s="34" t="s">
        <v>64</v>
      </c>
      <c r="O424" s="36">
        <v>12528846.449999999</v>
      </c>
      <c r="P424" s="34"/>
      <c r="Q424" s="34"/>
      <c r="R424" s="34"/>
      <c r="S424" s="34"/>
    </row>
    <row r="425" spans="1:19" hidden="1" x14ac:dyDescent="0.25">
      <c r="A425" s="57">
        <v>386</v>
      </c>
      <c r="B425" s="37" t="s">
        <v>451</v>
      </c>
      <c r="C425" s="32">
        <f t="shared" si="46"/>
        <v>10435518.289999999</v>
      </c>
      <c r="D425" s="33">
        <f>ROUND((F425+G425+H425+I425+J425+K425+M425+O425+P425+Q425+R425+S425)*0.0214,2)</f>
        <v>210854.65</v>
      </c>
      <c r="E425" s="34">
        <v>371642.75</v>
      </c>
      <c r="F425" s="34"/>
      <c r="G425" s="34"/>
      <c r="H425" s="34"/>
      <c r="I425" s="34"/>
      <c r="J425" s="34"/>
      <c r="K425" s="34"/>
      <c r="L425" s="35"/>
      <c r="M425" s="36"/>
      <c r="N425" s="34" t="s">
        <v>64</v>
      </c>
      <c r="O425" s="36">
        <v>3807335.95</v>
      </c>
      <c r="P425" s="34"/>
      <c r="Q425" s="36">
        <v>6045684.9400000004</v>
      </c>
      <c r="R425" s="34"/>
      <c r="S425" s="34"/>
    </row>
    <row r="426" spans="1:19" hidden="1" x14ac:dyDescent="0.25">
      <c r="A426" s="57">
        <v>387</v>
      </c>
      <c r="B426" s="37" t="s">
        <v>452</v>
      </c>
      <c r="C426" s="32">
        <f t="shared" si="46"/>
        <v>12688567.77</v>
      </c>
      <c r="D426" s="33">
        <f>ROUND((F426+G426+H426+I426+J426+K426+M426+O426+P426+Q426+R426+S426)*0.0214,2)</f>
        <v>262215.53999999998</v>
      </c>
      <c r="E426" s="34">
        <v>173289.64</v>
      </c>
      <c r="F426" s="34"/>
      <c r="G426" s="34"/>
      <c r="H426" s="34"/>
      <c r="I426" s="34"/>
      <c r="J426" s="34"/>
      <c r="K426" s="34"/>
      <c r="L426" s="35"/>
      <c r="M426" s="34"/>
      <c r="N426" s="34" t="s">
        <v>64</v>
      </c>
      <c r="O426" s="36">
        <v>12253062.59</v>
      </c>
      <c r="P426" s="34"/>
      <c r="Q426" s="34"/>
      <c r="R426" s="34"/>
      <c r="S426" s="34"/>
    </row>
    <row r="427" spans="1:19" hidden="1" x14ac:dyDescent="0.25">
      <c r="A427" s="57">
        <v>388</v>
      </c>
      <c r="B427" s="37" t="s">
        <v>453</v>
      </c>
      <c r="C427" s="32">
        <f t="shared" si="46"/>
        <v>72718.039999999994</v>
      </c>
      <c r="D427" s="33"/>
      <c r="E427" s="34">
        <v>72718.039999999994</v>
      </c>
      <c r="F427" s="34"/>
      <c r="G427" s="34"/>
      <c r="H427" s="34"/>
      <c r="I427" s="34"/>
      <c r="J427" s="34"/>
      <c r="K427" s="34"/>
      <c r="L427" s="35"/>
      <c r="M427" s="34"/>
      <c r="N427" s="34"/>
      <c r="O427" s="36"/>
      <c r="P427" s="34"/>
      <c r="Q427" s="34"/>
      <c r="R427" s="34"/>
      <c r="S427" s="34"/>
    </row>
    <row r="428" spans="1:19" hidden="1" x14ac:dyDescent="0.25">
      <c r="A428" s="57">
        <v>389</v>
      </c>
      <c r="B428" s="37" t="s">
        <v>454</v>
      </c>
      <c r="C428" s="32">
        <f t="shared" si="46"/>
        <v>150046.44</v>
      </c>
      <c r="D428" s="33"/>
      <c r="E428" s="34">
        <v>150046.44</v>
      </c>
      <c r="F428" s="34"/>
      <c r="G428" s="34"/>
      <c r="H428" s="34"/>
      <c r="I428" s="34"/>
      <c r="J428" s="34"/>
      <c r="K428" s="34"/>
      <c r="L428" s="35"/>
      <c r="M428" s="34"/>
      <c r="N428" s="34"/>
      <c r="O428" s="36"/>
      <c r="P428" s="34"/>
      <c r="Q428" s="34"/>
      <c r="R428" s="34"/>
      <c r="S428" s="34"/>
    </row>
    <row r="429" spans="1:19" hidden="1" x14ac:dyDescent="0.25">
      <c r="A429" s="57">
        <v>390</v>
      </c>
      <c r="B429" s="37" t="s">
        <v>455</v>
      </c>
      <c r="C429" s="32">
        <f t="shared" si="46"/>
        <v>178409.94</v>
      </c>
      <c r="D429" s="33"/>
      <c r="E429" s="34">
        <v>178409.94</v>
      </c>
      <c r="F429" s="34"/>
      <c r="G429" s="34"/>
      <c r="H429" s="34"/>
      <c r="I429" s="34"/>
      <c r="J429" s="34"/>
      <c r="K429" s="34"/>
      <c r="L429" s="35"/>
      <c r="M429" s="34"/>
      <c r="N429" s="34"/>
      <c r="O429" s="36"/>
      <c r="P429" s="34"/>
      <c r="Q429" s="34"/>
      <c r="R429" s="34"/>
      <c r="S429" s="34"/>
    </row>
    <row r="430" spans="1:19" hidden="1" x14ac:dyDescent="0.25">
      <c r="A430" s="57">
        <v>391</v>
      </c>
      <c r="B430" s="37" t="s">
        <v>456</v>
      </c>
      <c r="C430" s="32">
        <f t="shared" si="46"/>
        <v>131368.60999999999</v>
      </c>
      <c r="D430" s="33"/>
      <c r="E430" s="34">
        <v>131368.60999999999</v>
      </c>
      <c r="F430" s="34"/>
      <c r="G430" s="34"/>
      <c r="H430" s="34"/>
      <c r="I430" s="34"/>
      <c r="J430" s="34"/>
      <c r="K430" s="34"/>
      <c r="L430" s="35"/>
      <c r="M430" s="34"/>
      <c r="N430" s="34"/>
      <c r="O430" s="36"/>
      <c r="P430" s="34"/>
      <c r="Q430" s="34"/>
      <c r="R430" s="34"/>
      <c r="S430" s="34"/>
    </row>
    <row r="431" spans="1:19" hidden="1" x14ac:dyDescent="0.25">
      <c r="A431" s="57">
        <v>392</v>
      </c>
      <c r="B431" s="37" t="s">
        <v>457</v>
      </c>
      <c r="C431" s="32">
        <f t="shared" si="46"/>
        <v>19520187.02</v>
      </c>
      <c r="D431" s="33">
        <f>ROUND((F431+G431+H431+I431+J431+K431+M431+O431+P431+Q431+R431+S431)*0.0214,2)</f>
        <v>405672.03</v>
      </c>
      <c r="E431" s="34">
        <v>157878.01999999999</v>
      </c>
      <c r="F431" s="36"/>
      <c r="G431" s="36"/>
      <c r="H431" s="36"/>
      <c r="I431" s="36"/>
      <c r="J431" s="36"/>
      <c r="K431" s="34"/>
      <c r="L431" s="35"/>
      <c r="M431" s="34"/>
      <c r="N431" s="34" t="s">
        <v>64</v>
      </c>
      <c r="O431" s="34">
        <v>7371226.1600000001</v>
      </c>
      <c r="P431" s="34"/>
      <c r="Q431" s="34">
        <v>11585410.810000001</v>
      </c>
      <c r="R431" s="34"/>
      <c r="S431" s="34"/>
    </row>
    <row r="432" spans="1:19" hidden="1" x14ac:dyDescent="0.25">
      <c r="A432" s="57">
        <v>393</v>
      </c>
      <c r="B432" s="37" t="s">
        <v>458</v>
      </c>
      <c r="C432" s="32">
        <f t="shared" si="46"/>
        <v>5934837.4000000004</v>
      </c>
      <c r="D432" s="33">
        <f>ROUND((F432+G432+H432+I432+J432+K432+M432+O432+P432+Q432+R432+S432)*0.0214,2)</f>
        <v>124344.55</v>
      </c>
      <c r="E432" s="34"/>
      <c r="F432" s="36"/>
      <c r="G432" s="38"/>
      <c r="H432" s="38"/>
      <c r="I432" s="38"/>
      <c r="J432" s="38"/>
      <c r="K432" s="34"/>
      <c r="L432" s="35"/>
      <c r="M432" s="34"/>
      <c r="N432" s="44"/>
      <c r="O432" s="44"/>
      <c r="P432" s="34"/>
      <c r="Q432" s="34">
        <v>5810492.8499999996</v>
      </c>
      <c r="R432" s="34"/>
      <c r="S432" s="34"/>
    </row>
    <row r="433" spans="1:19" hidden="1" x14ac:dyDescent="0.25">
      <c r="A433" s="57">
        <v>394</v>
      </c>
      <c r="B433" s="37" t="s">
        <v>459</v>
      </c>
      <c r="C433" s="32">
        <f t="shared" si="46"/>
        <v>443915.21</v>
      </c>
      <c r="D433" s="33"/>
      <c r="E433" s="34">
        <v>443915.21</v>
      </c>
      <c r="F433" s="36"/>
      <c r="G433" s="34"/>
      <c r="H433" s="34"/>
      <c r="I433" s="34"/>
      <c r="J433" s="34"/>
      <c r="K433" s="34"/>
      <c r="L433" s="35"/>
      <c r="M433" s="34"/>
      <c r="N433" s="44"/>
      <c r="O433" s="49"/>
      <c r="P433" s="34"/>
      <c r="Q433" s="36"/>
      <c r="R433" s="34"/>
      <c r="S433" s="34"/>
    </row>
    <row r="434" spans="1:19" hidden="1" x14ac:dyDescent="0.25">
      <c r="A434" s="57">
        <v>395</v>
      </c>
      <c r="B434" s="37" t="s">
        <v>460</v>
      </c>
      <c r="C434" s="32">
        <f t="shared" si="46"/>
        <v>8482296.5700000003</v>
      </c>
      <c r="D434" s="33">
        <f>ROUND((F434+G434+H434+I434+J434+K434+M434+O434+P434+Q434+R434+S434)*0.0214,2)</f>
        <v>176550</v>
      </c>
      <c r="E434" s="34">
        <v>55746.57</v>
      </c>
      <c r="F434" s="36"/>
      <c r="G434" s="34"/>
      <c r="H434" s="34"/>
      <c r="I434" s="34"/>
      <c r="J434" s="34"/>
      <c r="K434" s="34"/>
      <c r="L434" s="35">
        <v>3</v>
      </c>
      <c r="M434" s="34">
        <v>8250000</v>
      </c>
      <c r="N434" s="44"/>
      <c r="O434" s="55"/>
      <c r="P434" s="34"/>
      <c r="Q434" s="36"/>
      <c r="R434" s="34"/>
      <c r="S434" s="34"/>
    </row>
    <row r="435" spans="1:19" hidden="1" x14ac:dyDescent="0.25">
      <c r="A435" s="57">
        <v>396</v>
      </c>
      <c r="B435" s="37" t="s">
        <v>461</v>
      </c>
      <c r="C435" s="32">
        <f t="shared" si="46"/>
        <v>617453.80000000005</v>
      </c>
      <c r="D435" s="33"/>
      <c r="E435" s="34">
        <v>617453.80000000005</v>
      </c>
      <c r="F435" s="36"/>
      <c r="G435" s="36"/>
      <c r="H435" s="36"/>
      <c r="I435" s="36"/>
      <c r="J435" s="36"/>
      <c r="K435" s="34"/>
      <c r="L435" s="35"/>
      <c r="M435" s="34"/>
      <c r="N435" s="34"/>
      <c r="O435" s="34"/>
      <c r="P435" s="34"/>
      <c r="Q435" s="36"/>
      <c r="R435" s="34"/>
      <c r="S435" s="34"/>
    </row>
    <row r="436" spans="1:19" hidden="1" x14ac:dyDescent="0.25">
      <c r="A436" s="57">
        <v>397</v>
      </c>
      <c r="B436" s="37" t="s">
        <v>462</v>
      </c>
      <c r="C436" s="32">
        <f t="shared" si="46"/>
        <v>6318080.4699999997</v>
      </c>
      <c r="D436" s="33">
        <v>28878.28</v>
      </c>
      <c r="E436" s="34">
        <v>285401.81</v>
      </c>
      <c r="F436" s="36"/>
      <c r="G436" s="36"/>
      <c r="H436" s="36"/>
      <c r="I436" s="36"/>
      <c r="J436" s="36"/>
      <c r="K436" s="34"/>
      <c r="L436" s="35"/>
      <c r="M436" s="34"/>
      <c r="N436" s="34"/>
      <c r="O436" s="34"/>
      <c r="P436" s="34"/>
      <c r="Q436" s="34"/>
      <c r="R436" s="34">
        <v>6003800.3799999999</v>
      </c>
      <c r="S436" s="34"/>
    </row>
    <row r="437" spans="1:19" hidden="1" x14ac:dyDescent="0.25">
      <c r="A437" s="57">
        <v>398</v>
      </c>
      <c r="B437" s="37" t="s">
        <v>463</v>
      </c>
      <c r="C437" s="32">
        <f t="shared" si="46"/>
        <v>488694.32</v>
      </c>
      <c r="D437" s="33"/>
      <c r="E437" s="34">
        <v>488694.32</v>
      </c>
      <c r="F437" s="36"/>
      <c r="G437" s="36"/>
      <c r="H437" s="36"/>
      <c r="I437" s="36"/>
      <c r="J437" s="36"/>
      <c r="K437" s="34"/>
      <c r="L437" s="35"/>
      <c r="M437" s="34"/>
      <c r="N437" s="34"/>
      <c r="O437" s="36"/>
      <c r="P437" s="34"/>
      <c r="Q437" s="34"/>
      <c r="R437" s="34"/>
      <c r="S437" s="34"/>
    </row>
    <row r="438" spans="1:19" hidden="1" x14ac:dyDescent="0.25">
      <c r="A438" s="57">
        <v>399</v>
      </c>
      <c r="B438" s="37" t="s">
        <v>464</v>
      </c>
      <c r="C438" s="32">
        <f t="shared" si="46"/>
        <v>1982338.52</v>
      </c>
      <c r="D438" s="33">
        <v>7963.01</v>
      </c>
      <c r="E438" s="34">
        <v>318864.65999999997</v>
      </c>
      <c r="F438" s="34"/>
      <c r="G438" s="36"/>
      <c r="H438" s="34">
        <v>874312.51</v>
      </c>
      <c r="I438" s="34">
        <v>314938.33</v>
      </c>
      <c r="J438" s="34">
        <v>466260.01</v>
      </c>
      <c r="K438" s="34"/>
      <c r="L438" s="35"/>
      <c r="M438" s="34"/>
      <c r="N438" s="34"/>
      <c r="O438" s="34"/>
      <c r="P438" s="34"/>
      <c r="Q438" s="36"/>
      <c r="R438" s="34"/>
      <c r="S438" s="34"/>
    </row>
    <row r="439" spans="1:19" hidden="1" x14ac:dyDescent="0.25">
      <c r="A439" s="57">
        <v>400</v>
      </c>
      <c r="B439" s="37" t="s">
        <v>465</v>
      </c>
      <c r="C439" s="32">
        <f t="shared" si="46"/>
        <v>10943935.23</v>
      </c>
      <c r="D439" s="33">
        <f>ROUND((F439+G439+H439+I439+J439+K439+M439+O439+P439+Q439+R439+S439)*0.0214,2)</f>
        <v>227465.71</v>
      </c>
      <c r="E439" s="34">
        <v>87230.51</v>
      </c>
      <c r="F439" s="34"/>
      <c r="G439" s="36"/>
      <c r="H439" s="34"/>
      <c r="I439" s="34"/>
      <c r="J439" s="34"/>
      <c r="K439" s="34"/>
      <c r="L439" s="35"/>
      <c r="M439" s="34"/>
      <c r="N439" s="34" t="s">
        <v>64</v>
      </c>
      <c r="O439" s="34">
        <v>6254457.6900000004</v>
      </c>
      <c r="P439" s="34"/>
      <c r="Q439" s="34">
        <v>4374781.32</v>
      </c>
      <c r="R439" s="34"/>
      <c r="S439" s="34"/>
    </row>
    <row r="440" spans="1:19" hidden="1" x14ac:dyDescent="0.25">
      <c r="A440" s="57">
        <v>401</v>
      </c>
      <c r="B440" s="37" t="s">
        <v>466</v>
      </c>
      <c r="C440" s="32">
        <f t="shared" si="46"/>
        <v>6342449.96</v>
      </c>
      <c r="D440" s="33">
        <f>ROUND((F440+G440+H440+I440+J440+K440+M440+O440+P440+Q440+R440+S440)*0.0214,2)</f>
        <v>132884.70000000001</v>
      </c>
      <c r="E440" s="34"/>
      <c r="F440" s="34"/>
      <c r="G440" s="36"/>
      <c r="H440" s="34"/>
      <c r="I440" s="34"/>
      <c r="J440" s="34"/>
      <c r="K440" s="34"/>
      <c r="L440" s="35"/>
      <c r="M440" s="34"/>
      <c r="N440" s="34" t="s">
        <v>64</v>
      </c>
      <c r="O440" s="34">
        <v>6209565.2599999998</v>
      </c>
      <c r="P440" s="34"/>
      <c r="Q440" s="34"/>
      <c r="R440" s="34"/>
      <c r="S440" s="34"/>
    </row>
    <row r="441" spans="1:19" hidden="1" x14ac:dyDescent="0.25">
      <c r="A441" s="57">
        <v>402</v>
      </c>
      <c r="B441" s="37" t="s">
        <v>467</v>
      </c>
      <c r="C441" s="32">
        <f t="shared" si="46"/>
        <v>710000</v>
      </c>
      <c r="D441" s="33"/>
      <c r="E441" s="34">
        <v>710000</v>
      </c>
      <c r="F441" s="36"/>
      <c r="G441" s="36"/>
      <c r="H441" s="36"/>
      <c r="I441" s="36"/>
      <c r="J441" s="36"/>
      <c r="K441" s="34"/>
      <c r="L441" s="35"/>
      <c r="M441" s="34"/>
      <c r="N441" s="34"/>
      <c r="O441" s="36"/>
      <c r="P441" s="36"/>
      <c r="Q441" s="34"/>
      <c r="R441" s="34"/>
      <c r="S441" s="34"/>
    </row>
    <row r="442" spans="1:19" hidden="1" x14ac:dyDescent="0.25">
      <c r="A442" s="57">
        <v>403</v>
      </c>
      <c r="B442" s="37" t="s">
        <v>468</v>
      </c>
      <c r="C442" s="32">
        <f t="shared" si="46"/>
        <v>8074024.6500000004</v>
      </c>
      <c r="D442" s="33">
        <v>37738.61</v>
      </c>
      <c r="E442" s="34">
        <v>190420.84</v>
      </c>
      <c r="F442" s="36"/>
      <c r="G442" s="34"/>
      <c r="H442" s="36"/>
      <c r="I442" s="36"/>
      <c r="J442" s="36"/>
      <c r="K442" s="34"/>
      <c r="L442" s="35"/>
      <c r="M442" s="34"/>
      <c r="N442" s="34" t="s">
        <v>64</v>
      </c>
      <c r="O442" s="34">
        <v>3715201.41</v>
      </c>
      <c r="P442" s="34"/>
      <c r="Q442" s="34"/>
      <c r="R442" s="34">
        <v>4130663.79</v>
      </c>
      <c r="S442" s="34"/>
    </row>
    <row r="443" spans="1:19" hidden="1" x14ac:dyDescent="0.25">
      <c r="A443" s="57">
        <v>404</v>
      </c>
      <c r="B443" s="37" t="s">
        <v>469</v>
      </c>
      <c r="C443" s="32">
        <f t="shared" si="46"/>
        <v>557702.91</v>
      </c>
      <c r="D443" s="33"/>
      <c r="E443" s="34">
        <v>557702.91</v>
      </c>
      <c r="F443" s="36"/>
      <c r="G443" s="36"/>
      <c r="H443" s="34"/>
      <c r="I443" s="34"/>
      <c r="J443" s="34"/>
      <c r="K443" s="34"/>
      <c r="L443" s="35"/>
      <c r="M443" s="34"/>
      <c r="N443" s="34"/>
      <c r="O443" s="36"/>
      <c r="P443" s="34"/>
      <c r="Q443" s="36"/>
      <c r="R443" s="34"/>
      <c r="S443" s="34"/>
    </row>
    <row r="444" spans="1:19" hidden="1" x14ac:dyDescent="0.25">
      <c r="A444" s="57">
        <v>405</v>
      </c>
      <c r="B444" s="37" t="s">
        <v>470</v>
      </c>
      <c r="C444" s="32">
        <f t="shared" si="46"/>
        <v>1065175.6299999999</v>
      </c>
      <c r="D444" s="33"/>
      <c r="E444" s="34">
        <v>1065175.6299999999</v>
      </c>
      <c r="F444" s="34"/>
      <c r="G444" s="34"/>
      <c r="H444" s="34"/>
      <c r="I444" s="34"/>
      <c r="J444" s="34"/>
      <c r="K444" s="34"/>
      <c r="L444" s="35"/>
      <c r="M444" s="34"/>
      <c r="N444" s="34"/>
      <c r="O444" s="36"/>
      <c r="P444" s="34"/>
      <c r="Q444" s="36"/>
      <c r="R444" s="34"/>
      <c r="S444" s="34"/>
    </row>
    <row r="445" spans="1:19" hidden="1" x14ac:dyDescent="0.25">
      <c r="A445" s="57">
        <v>406</v>
      </c>
      <c r="B445" s="37" t="s">
        <v>471</v>
      </c>
      <c r="C445" s="32">
        <f t="shared" si="46"/>
        <v>7782095.3399999999</v>
      </c>
      <c r="D445" s="33">
        <f>ROUND((F445+G445+H445+I445+J445+K445+M445+O445+P445+Q445+R445+S445)*0.0214,2)</f>
        <v>158954.01</v>
      </c>
      <c r="E445" s="34">
        <v>195383.96</v>
      </c>
      <c r="F445" s="34"/>
      <c r="G445" s="34"/>
      <c r="H445" s="34"/>
      <c r="I445" s="34"/>
      <c r="J445" s="34"/>
      <c r="K445" s="34"/>
      <c r="L445" s="35"/>
      <c r="M445" s="34"/>
      <c r="N445" s="34" t="s">
        <v>64</v>
      </c>
      <c r="O445" s="34">
        <v>7427757.3700000001</v>
      </c>
      <c r="P445" s="34"/>
      <c r="Q445" s="36"/>
      <c r="R445" s="34"/>
      <c r="S445" s="34"/>
    </row>
    <row r="446" spans="1:19" hidden="1" x14ac:dyDescent="0.25">
      <c r="A446" s="57">
        <v>407</v>
      </c>
      <c r="B446" s="37" t="s">
        <v>472</v>
      </c>
      <c r="C446" s="32">
        <f t="shared" si="46"/>
        <v>5959747.3600000003</v>
      </c>
      <c r="D446" s="33">
        <f>ROUND((F446+G446+H446+I446+J446+K446+M446+O446+P446+Q446+R446+S446)*0.0214,2)</f>
        <v>121675.46</v>
      </c>
      <c r="E446" s="34">
        <v>152302.70000000001</v>
      </c>
      <c r="F446" s="36"/>
      <c r="G446" s="36"/>
      <c r="H446" s="34"/>
      <c r="I446" s="34"/>
      <c r="J446" s="34"/>
      <c r="K446" s="34"/>
      <c r="L446" s="35"/>
      <c r="M446" s="34"/>
      <c r="N446" s="34" t="s">
        <v>64</v>
      </c>
      <c r="O446" s="34">
        <v>5685769.2000000002</v>
      </c>
      <c r="P446" s="34"/>
      <c r="Q446" s="34"/>
      <c r="R446" s="34"/>
      <c r="S446" s="34"/>
    </row>
    <row r="447" spans="1:19" hidden="1" x14ac:dyDescent="0.25">
      <c r="A447" s="57">
        <v>408</v>
      </c>
      <c r="B447" s="37" t="s">
        <v>473</v>
      </c>
      <c r="C447" s="32">
        <f t="shared" si="46"/>
        <v>328276.95</v>
      </c>
      <c r="D447" s="33"/>
      <c r="E447" s="34">
        <v>328276.95</v>
      </c>
      <c r="F447" s="36"/>
      <c r="G447" s="36"/>
      <c r="H447" s="36"/>
      <c r="I447" s="36"/>
      <c r="J447" s="36"/>
      <c r="K447" s="34"/>
      <c r="L447" s="35"/>
      <c r="M447" s="34"/>
      <c r="N447" s="34"/>
      <c r="O447" s="34"/>
      <c r="P447" s="34"/>
      <c r="Q447" s="36"/>
      <c r="R447" s="34"/>
      <c r="S447" s="34"/>
    </row>
    <row r="448" spans="1:19" hidden="1" x14ac:dyDescent="0.25">
      <c r="A448" s="57">
        <v>409</v>
      </c>
      <c r="B448" s="37" t="s">
        <v>474</v>
      </c>
      <c r="C448" s="32">
        <f t="shared" si="46"/>
        <v>188360.54</v>
      </c>
      <c r="D448" s="33"/>
      <c r="E448" s="34">
        <v>188360.54</v>
      </c>
      <c r="F448" s="36"/>
      <c r="G448" s="36"/>
      <c r="H448" s="36"/>
      <c r="I448" s="36"/>
      <c r="J448" s="36"/>
      <c r="K448" s="34"/>
      <c r="L448" s="35"/>
      <c r="M448" s="34"/>
      <c r="N448" s="34"/>
      <c r="O448" s="34"/>
      <c r="P448" s="34"/>
      <c r="Q448" s="38"/>
      <c r="R448" s="34"/>
      <c r="S448" s="34"/>
    </row>
    <row r="449" spans="1:19" hidden="1" x14ac:dyDescent="0.25">
      <c r="A449" s="57">
        <v>410</v>
      </c>
      <c r="B449" s="37" t="s">
        <v>475</v>
      </c>
      <c r="C449" s="32">
        <f t="shared" si="46"/>
        <v>216873.8</v>
      </c>
      <c r="D449" s="33"/>
      <c r="E449" s="34">
        <v>216873.8</v>
      </c>
      <c r="F449" s="36"/>
      <c r="G449" s="36"/>
      <c r="H449" s="36"/>
      <c r="I449" s="36"/>
      <c r="J449" s="36"/>
      <c r="K449" s="34"/>
      <c r="L449" s="35"/>
      <c r="M449" s="34"/>
      <c r="N449" s="34"/>
      <c r="O449" s="34"/>
      <c r="P449" s="34"/>
      <c r="Q449" s="34"/>
      <c r="R449" s="34"/>
      <c r="S449" s="34"/>
    </row>
    <row r="450" spans="1:19" hidden="1" x14ac:dyDescent="0.25">
      <c r="A450" s="57">
        <v>411</v>
      </c>
      <c r="B450" s="37" t="s">
        <v>476</v>
      </c>
      <c r="C450" s="32">
        <f t="shared" ref="C450:C480" si="47">ROUND(SUM(D450+E450+F450+G450+H450+I450+J450+K450+M450+O450+P450+Q450+R450+S450),2)</f>
        <v>15944029.41</v>
      </c>
      <c r="D450" s="33">
        <v>76323.66</v>
      </c>
      <c r="E450" s="34"/>
      <c r="F450" s="36"/>
      <c r="G450" s="36"/>
      <c r="H450" s="36">
        <v>928975.67</v>
      </c>
      <c r="I450" s="36">
        <v>523858.58</v>
      </c>
      <c r="J450" s="36">
        <v>614906.91</v>
      </c>
      <c r="K450" s="34"/>
      <c r="L450" s="35"/>
      <c r="M450" s="34"/>
      <c r="N450" s="34" t="s">
        <v>64</v>
      </c>
      <c r="O450" s="34">
        <v>13799964.59</v>
      </c>
      <c r="P450" s="34"/>
      <c r="Q450" s="34"/>
      <c r="R450" s="34"/>
      <c r="S450" s="34"/>
    </row>
    <row r="451" spans="1:19" hidden="1" x14ac:dyDescent="0.25">
      <c r="A451" s="57">
        <v>412</v>
      </c>
      <c r="B451" s="37" t="s">
        <v>477</v>
      </c>
      <c r="C451" s="32">
        <f t="shared" si="47"/>
        <v>661971.30000000005</v>
      </c>
      <c r="D451" s="33"/>
      <c r="E451" s="34">
        <v>661971.30000000005</v>
      </c>
      <c r="F451" s="36"/>
      <c r="G451" s="36"/>
      <c r="H451" s="36"/>
      <c r="I451" s="36"/>
      <c r="J451" s="36"/>
      <c r="K451" s="34"/>
      <c r="L451" s="35"/>
      <c r="M451" s="34"/>
      <c r="N451" s="34"/>
      <c r="O451" s="36"/>
      <c r="P451" s="34"/>
      <c r="Q451" s="34"/>
      <c r="R451" s="34"/>
      <c r="S451" s="34"/>
    </row>
    <row r="452" spans="1:19" hidden="1" x14ac:dyDescent="0.25">
      <c r="A452" s="57">
        <v>413</v>
      </c>
      <c r="B452" s="37" t="s">
        <v>478</v>
      </c>
      <c r="C452" s="32">
        <f t="shared" si="47"/>
        <v>285197.40999999997</v>
      </c>
      <c r="D452" s="33"/>
      <c r="E452" s="34">
        <v>285197.40999999997</v>
      </c>
      <c r="F452" s="36"/>
      <c r="G452" s="36"/>
      <c r="H452" s="36"/>
      <c r="I452" s="36"/>
      <c r="J452" s="36"/>
      <c r="K452" s="34"/>
      <c r="L452" s="35"/>
      <c r="M452" s="34"/>
      <c r="N452" s="34"/>
      <c r="O452" s="36"/>
      <c r="P452" s="34"/>
      <c r="Q452" s="34"/>
      <c r="R452" s="34"/>
      <c r="S452" s="34"/>
    </row>
    <row r="453" spans="1:19" hidden="1" x14ac:dyDescent="0.25">
      <c r="A453" s="57">
        <v>414</v>
      </c>
      <c r="B453" s="37" t="s">
        <v>479</v>
      </c>
      <c r="C453" s="32">
        <f t="shared" si="47"/>
        <v>54791.19</v>
      </c>
      <c r="D453" s="33"/>
      <c r="E453" s="34">
        <v>54791.19</v>
      </c>
      <c r="F453" s="34"/>
      <c r="G453" s="34"/>
      <c r="H453" s="34"/>
      <c r="I453" s="34"/>
      <c r="J453" s="34"/>
      <c r="K453" s="36"/>
      <c r="L453" s="35"/>
      <c r="M453" s="34"/>
      <c r="N453" s="34"/>
      <c r="O453" s="34"/>
      <c r="P453" s="34"/>
      <c r="Q453" s="34"/>
      <c r="R453" s="34"/>
      <c r="S453" s="34"/>
    </row>
    <row r="454" spans="1:19" hidden="1" x14ac:dyDescent="0.25">
      <c r="A454" s="57">
        <v>415</v>
      </c>
      <c r="B454" s="37" t="s">
        <v>480</v>
      </c>
      <c r="C454" s="32">
        <f t="shared" si="47"/>
        <v>68025.73</v>
      </c>
      <c r="D454" s="33"/>
      <c r="E454" s="34">
        <v>68025.73</v>
      </c>
      <c r="F454" s="36"/>
      <c r="G454" s="34"/>
      <c r="H454" s="34"/>
      <c r="I454" s="34"/>
      <c r="J454" s="34"/>
      <c r="K454" s="34"/>
      <c r="L454" s="35"/>
      <c r="M454" s="34"/>
      <c r="N454" s="34"/>
      <c r="O454" s="34"/>
      <c r="P454" s="34"/>
      <c r="Q454" s="34"/>
      <c r="R454" s="34"/>
      <c r="S454" s="34"/>
    </row>
    <row r="455" spans="1:19" hidden="1" x14ac:dyDescent="0.25">
      <c r="A455" s="57">
        <v>416</v>
      </c>
      <c r="B455" s="37" t="s">
        <v>481</v>
      </c>
      <c r="C455" s="32">
        <f t="shared" si="47"/>
        <v>63781.91</v>
      </c>
      <c r="D455" s="33"/>
      <c r="E455" s="34">
        <v>63781.91</v>
      </c>
      <c r="F455" s="36"/>
      <c r="G455" s="34"/>
      <c r="H455" s="34"/>
      <c r="I455" s="34"/>
      <c r="J455" s="34"/>
      <c r="K455" s="34"/>
      <c r="L455" s="35"/>
      <c r="M455" s="34"/>
      <c r="N455" s="34"/>
      <c r="O455" s="34"/>
      <c r="P455" s="34"/>
      <c r="Q455" s="34"/>
      <c r="R455" s="34"/>
      <c r="S455" s="34"/>
    </row>
    <row r="456" spans="1:19" hidden="1" x14ac:dyDescent="0.25">
      <c r="A456" s="57">
        <v>417</v>
      </c>
      <c r="B456" s="37" t="s">
        <v>482</v>
      </c>
      <c r="C456" s="32">
        <f t="shared" si="47"/>
        <v>67996.78</v>
      </c>
      <c r="D456" s="33"/>
      <c r="E456" s="34">
        <v>67996.78</v>
      </c>
      <c r="F456" s="36"/>
      <c r="G456" s="34"/>
      <c r="H456" s="34"/>
      <c r="I456" s="34"/>
      <c r="J456" s="34"/>
      <c r="K456" s="34"/>
      <c r="L456" s="35"/>
      <c r="M456" s="34"/>
      <c r="N456" s="34"/>
      <c r="O456" s="34"/>
      <c r="P456" s="34"/>
      <c r="Q456" s="34"/>
      <c r="R456" s="34"/>
      <c r="S456" s="34"/>
    </row>
    <row r="457" spans="1:19" hidden="1" x14ac:dyDescent="0.25">
      <c r="A457" s="57">
        <v>418</v>
      </c>
      <c r="B457" s="37" t="s">
        <v>483</v>
      </c>
      <c r="C457" s="32">
        <f t="shared" si="47"/>
        <v>7018106.8099999996</v>
      </c>
      <c r="D457" s="33">
        <f t="shared" ref="D457:D460" si="48">ROUND((F457+G457+H457+I457+J457+K457+M457+O457+P457+Q457+R457+S457)*0.0214,2)</f>
        <v>147040.81</v>
      </c>
      <c r="E457" s="34"/>
      <c r="F457" s="38"/>
      <c r="G457" s="34"/>
      <c r="H457" s="34"/>
      <c r="I457" s="34"/>
      <c r="J457" s="34"/>
      <c r="K457" s="34"/>
      <c r="L457" s="35">
        <v>3</v>
      </c>
      <c r="M457" s="34">
        <v>6871066</v>
      </c>
      <c r="N457" s="34"/>
      <c r="O457" s="34"/>
      <c r="P457" s="34"/>
      <c r="Q457" s="34"/>
      <c r="R457" s="34"/>
      <c r="S457" s="34"/>
    </row>
    <row r="458" spans="1:19" hidden="1" x14ac:dyDescent="0.25">
      <c r="A458" s="57">
        <v>419</v>
      </c>
      <c r="B458" s="37" t="s">
        <v>484</v>
      </c>
      <c r="C458" s="32">
        <f t="shared" si="47"/>
        <v>9867202.6500000004</v>
      </c>
      <c r="D458" s="33">
        <f t="shared" si="48"/>
        <v>204272.72</v>
      </c>
      <c r="E458" s="34">
        <v>117475.65</v>
      </c>
      <c r="F458" s="34"/>
      <c r="G458" s="34"/>
      <c r="H458" s="34"/>
      <c r="I458" s="34"/>
      <c r="J458" s="34"/>
      <c r="K458" s="34"/>
      <c r="L458" s="35"/>
      <c r="M458" s="34"/>
      <c r="N458" s="34" t="s">
        <v>64</v>
      </c>
      <c r="O458" s="36">
        <v>9545454.2799999993</v>
      </c>
      <c r="P458" s="34"/>
      <c r="Q458" s="34"/>
      <c r="R458" s="34"/>
      <c r="S458" s="34"/>
    </row>
    <row r="459" spans="1:19" hidden="1" x14ac:dyDescent="0.25">
      <c r="A459" s="57">
        <v>420</v>
      </c>
      <c r="B459" s="37" t="s">
        <v>485</v>
      </c>
      <c r="C459" s="32">
        <f t="shared" si="47"/>
        <v>7064680.0999999996</v>
      </c>
      <c r="D459" s="33">
        <f t="shared" si="48"/>
        <v>148016.6</v>
      </c>
      <c r="E459" s="34"/>
      <c r="F459" s="34"/>
      <c r="G459" s="34"/>
      <c r="H459" s="34"/>
      <c r="I459" s="34"/>
      <c r="J459" s="34"/>
      <c r="K459" s="34"/>
      <c r="L459" s="35">
        <v>3</v>
      </c>
      <c r="M459" s="34">
        <v>6916663.4999999991</v>
      </c>
      <c r="N459" s="34"/>
      <c r="O459" s="36"/>
      <c r="P459" s="34"/>
      <c r="Q459" s="34"/>
      <c r="R459" s="34"/>
      <c r="S459" s="34"/>
    </row>
    <row r="460" spans="1:19" hidden="1" x14ac:dyDescent="0.25">
      <c r="A460" s="57">
        <v>421</v>
      </c>
      <c r="B460" s="37" t="s">
        <v>486</v>
      </c>
      <c r="C460" s="32">
        <f t="shared" si="47"/>
        <v>14874347.66</v>
      </c>
      <c r="D460" s="33">
        <f t="shared" si="48"/>
        <v>303252.24</v>
      </c>
      <c r="E460" s="34">
        <v>400430.22</v>
      </c>
      <c r="F460" s="34"/>
      <c r="G460" s="34"/>
      <c r="H460" s="34"/>
      <c r="I460" s="34"/>
      <c r="J460" s="34"/>
      <c r="K460" s="34"/>
      <c r="L460" s="35"/>
      <c r="M460" s="34"/>
      <c r="N460" s="34" t="s">
        <v>124</v>
      </c>
      <c r="O460" s="36">
        <v>5457865.2000000002</v>
      </c>
      <c r="P460" s="34"/>
      <c r="Q460" s="36"/>
      <c r="R460" s="34">
        <v>8712800</v>
      </c>
      <c r="S460" s="34"/>
    </row>
    <row r="461" spans="1:19" hidden="1" x14ac:dyDescent="0.25">
      <c r="A461" s="57">
        <v>422</v>
      </c>
      <c r="B461" s="37" t="s">
        <v>487</v>
      </c>
      <c r="C461" s="32">
        <f t="shared" si="47"/>
        <v>4744908.49</v>
      </c>
      <c r="D461" s="33">
        <v>48765.440000000002</v>
      </c>
      <c r="E461" s="34">
        <v>226350.65</v>
      </c>
      <c r="F461" s="34"/>
      <c r="G461" s="34"/>
      <c r="H461" s="34"/>
      <c r="I461" s="34"/>
      <c r="J461" s="34"/>
      <c r="K461" s="34"/>
      <c r="L461" s="35"/>
      <c r="M461" s="34"/>
      <c r="N461" s="34" t="s">
        <v>124</v>
      </c>
      <c r="O461" s="36">
        <v>4469792.4000000004</v>
      </c>
      <c r="P461" s="34"/>
      <c r="Q461" s="34"/>
      <c r="R461" s="34"/>
      <c r="S461" s="34"/>
    </row>
    <row r="462" spans="1:19" hidden="1" x14ac:dyDescent="0.25">
      <c r="A462" s="57">
        <v>423</v>
      </c>
      <c r="B462" s="37" t="s">
        <v>490</v>
      </c>
      <c r="C462" s="32">
        <f t="shared" si="47"/>
        <v>78283.990000000005</v>
      </c>
      <c r="D462" s="33"/>
      <c r="E462" s="34">
        <v>78283.990000000005</v>
      </c>
      <c r="F462" s="34"/>
      <c r="G462" s="34"/>
      <c r="H462" s="34"/>
      <c r="I462" s="34"/>
      <c r="J462" s="34"/>
      <c r="K462" s="34"/>
      <c r="L462" s="35"/>
      <c r="M462" s="34"/>
      <c r="N462" s="34"/>
      <c r="O462" s="39"/>
      <c r="P462" s="38"/>
      <c r="Q462" s="34"/>
      <c r="R462" s="34"/>
      <c r="S462" s="34"/>
    </row>
    <row r="463" spans="1:19" hidden="1" x14ac:dyDescent="0.25">
      <c r="A463" s="57">
        <v>424</v>
      </c>
      <c r="B463" s="37" t="s">
        <v>491</v>
      </c>
      <c r="C463" s="32">
        <f t="shared" si="47"/>
        <v>207038.86</v>
      </c>
      <c r="D463" s="33"/>
      <c r="E463" s="34">
        <v>207038.86</v>
      </c>
      <c r="F463" s="34"/>
      <c r="G463" s="38"/>
      <c r="H463" s="34"/>
      <c r="I463" s="34"/>
      <c r="J463" s="34"/>
      <c r="K463" s="34"/>
      <c r="L463" s="35"/>
      <c r="M463" s="34"/>
      <c r="N463" s="34"/>
      <c r="O463" s="39"/>
      <c r="P463" s="38"/>
      <c r="Q463" s="34"/>
      <c r="R463" s="34"/>
      <c r="S463" s="34"/>
    </row>
    <row r="464" spans="1:19" hidden="1" x14ac:dyDescent="0.25">
      <c r="A464" s="57">
        <v>425</v>
      </c>
      <c r="B464" s="37" t="s">
        <v>492</v>
      </c>
      <c r="C464" s="32">
        <f t="shared" si="47"/>
        <v>49124.65</v>
      </c>
      <c r="D464" s="33"/>
      <c r="E464" s="34">
        <v>49124.65</v>
      </c>
      <c r="F464" s="34"/>
      <c r="G464" s="34"/>
      <c r="H464" s="34"/>
      <c r="I464" s="34"/>
      <c r="J464" s="34"/>
      <c r="K464" s="34"/>
      <c r="L464" s="35"/>
      <c r="M464" s="34"/>
      <c r="N464" s="34"/>
      <c r="O464" s="39"/>
      <c r="P464" s="38"/>
      <c r="Q464" s="34"/>
      <c r="R464" s="34"/>
      <c r="S464" s="34"/>
    </row>
    <row r="465" spans="1:19" hidden="1" x14ac:dyDescent="0.25">
      <c r="A465" s="57">
        <v>426</v>
      </c>
      <c r="B465" s="37" t="s">
        <v>493</v>
      </c>
      <c r="C465" s="32">
        <f t="shared" si="47"/>
        <v>190915.93</v>
      </c>
      <c r="D465" s="33"/>
      <c r="E465" s="34">
        <v>190915.93</v>
      </c>
      <c r="F465" s="34"/>
      <c r="G465" s="39"/>
      <c r="H465" s="38"/>
      <c r="I465" s="38"/>
      <c r="J465" s="38"/>
      <c r="K465" s="34"/>
      <c r="L465" s="35"/>
      <c r="M465" s="34"/>
      <c r="N465" s="34"/>
      <c r="O465" s="34"/>
      <c r="P465" s="39"/>
      <c r="Q465" s="34"/>
      <c r="R465" s="34"/>
      <c r="S465" s="34"/>
    </row>
    <row r="466" spans="1:19" hidden="1" x14ac:dyDescent="0.25">
      <c r="A466" s="57">
        <v>427</v>
      </c>
      <c r="B466" s="37" t="s">
        <v>488</v>
      </c>
      <c r="C466" s="32">
        <f t="shared" si="47"/>
        <v>1156891.71</v>
      </c>
      <c r="D466" s="33">
        <f>ROUND((F466+G466+H466+I466+J466+K466+M466+O466+P466+Q466+R466+S466)*0.0214,2)</f>
        <v>24238.77</v>
      </c>
      <c r="E466" s="34"/>
      <c r="F466" s="34">
        <v>582617.18000000005</v>
      </c>
      <c r="G466" s="34"/>
      <c r="H466" s="34"/>
      <c r="I466" s="34"/>
      <c r="J466" s="34"/>
      <c r="K466" s="34"/>
      <c r="L466" s="35"/>
      <c r="M466" s="34"/>
      <c r="N466" s="34"/>
      <c r="O466" s="38"/>
      <c r="P466" s="39">
        <v>550035.76</v>
      </c>
      <c r="Q466" s="34"/>
      <c r="R466" s="34"/>
      <c r="S466" s="34"/>
    </row>
    <row r="467" spans="1:19" hidden="1" x14ac:dyDescent="0.25">
      <c r="A467" s="57">
        <v>428</v>
      </c>
      <c r="B467" s="37" t="s">
        <v>489</v>
      </c>
      <c r="C467" s="32">
        <f t="shared" si="47"/>
        <v>2454918.9500000002</v>
      </c>
      <c r="D467" s="33">
        <v>12004.07</v>
      </c>
      <c r="E467" s="34"/>
      <c r="F467" s="34">
        <v>2442914.88</v>
      </c>
      <c r="G467" s="34"/>
      <c r="H467" s="39"/>
      <c r="I467" s="39"/>
      <c r="J467" s="39"/>
      <c r="K467" s="34"/>
      <c r="L467" s="35"/>
      <c r="M467" s="34"/>
      <c r="N467" s="34"/>
      <c r="O467" s="38"/>
      <c r="P467" s="34"/>
      <c r="Q467" s="34"/>
      <c r="R467" s="34"/>
      <c r="S467" s="34"/>
    </row>
    <row r="468" spans="1:19" hidden="1" x14ac:dyDescent="0.25">
      <c r="A468" s="57">
        <v>429</v>
      </c>
      <c r="B468" s="37" t="s">
        <v>494</v>
      </c>
      <c r="C468" s="32">
        <f t="shared" si="47"/>
        <v>21654675.829999998</v>
      </c>
      <c r="D468" s="33">
        <f>ROUND((F468+G468+H468+I468+J468+K468+M468+O468+P468+Q468+R468+S468)*0.0214,2)</f>
        <v>453700.86</v>
      </c>
      <c r="E468" s="34"/>
      <c r="F468" s="34"/>
      <c r="G468" s="34"/>
      <c r="H468" s="38"/>
      <c r="I468" s="38"/>
      <c r="J468" s="38"/>
      <c r="K468" s="34"/>
      <c r="L468" s="35"/>
      <c r="M468" s="34"/>
      <c r="N468" s="34" t="s">
        <v>124</v>
      </c>
      <c r="O468" s="34">
        <v>7836351.6399999997</v>
      </c>
      <c r="P468" s="34">
        <v>2905206.82</v>
      </c>
      <c r="Q468" s="34"/>
      <c r="R468" s="34">
        <v>10459416.51</v>
      </c>
      <c r="S468" s="34"/>
    </row>
    <row r="469" spans="1:19" hidden="1" x14ac:dyDescent="0.25">
      <c r="A469" s="57">
        <v>430</v>
      </c>
      <c r="B469" s="37" t="s">
        <v>495</v>
      </c>
      <c r="C469" s="32">
        <f t="shared" si="47"/>
        <v>13178061.4</v>
      </c>
      <c r="D469" s="33">
        <f>ROUND((F469+G469+H469+I469+J469+K469+M469+O469+P469+Q469+R469+S469)*0.0214,2)</f>
        <v>276101.93</v>
      </c>
      <c r="E469" s="34"/>
      <c r="F469" s="34">
        <v>1402283.19</v>
      </c>
      <c r="G469" s="34"/>
      <c r="H469" s="38"/>
      <c r="I469" s="38"/>
      <c r="J469" s="38"/>
      <c r="K469" s="34"/>
      <c r="L469" s="35"/>
      <c r="M469" s="34"/>
      <c r="N469" s="34"/>
      <c r="O469" s="34"/>
      <c r="P469" s="34">
        <v>2000102.8</v>
      </c>
      <c r="Q469" s="34">
        <v>9499573.4800000004</v>
      </c>
      <c r="R469" s="34"/>
      <c r="S469" s="34"/>
    </row>
    <row r="470" spans="1:19" hidden="1" x14ac:dyDescent="0.25">
      <c r="A470" s="57">
        <v>431</v>
      </c>
      <c r="B470" s="37" t="s">
        <v>1168</v>
      </c>
      <c r="C470" s="32">
        <f t="shared" si="47"/>
        <v>3161303.83</v>
      </c>
      <c r="D470" s="33">
        <v>59977.58</v>
      </c>
      <c r="E470" s="34">
        <v>100000</v>
      </c>
      <c r="F470" s="34"/>
      <c r="G470" s="34"/>
      <c r="H470" s="38"/>
      <c r="I470" s="38"/>
      <c r="J470" s="38"/>
      <c r="K470" s="34"/>
      <c r="L470" s="35"/>
      <c r="M470" s="34"/>
      <c r="N470" s="34"/>
      <c r="O470" s="34"/>
      <c r="P470" s="34"/>
      <c r="Q470" s="34"/>
      <c r="R470" s="34">
        <v>3001326.25</v>
      </c>
      <c r="S470" s="34"/>
    </row>
    <row r="471" spans="1:19" hidden="1" x14ac:dyDescent="0.25">
      <c r="A471" s="57">
        <v>432</v>
      </c>
      <c r="B471" s="37" t="s">
        <v>496</v>
      </c>
      <c r="C471" s="32">
        <f t="shared" si="47"/>
        <v>14172985.810000001</v>
      </c>
      <c r="D471" s="33">
        <f>ROUND((F471+G471+H471+I471+J471+K471+M471+O471+P471+Q471+R471+S471)*0.0214,2)</f>
        <v>295235.61</v>
      </c>
      <c r="E471" s="34">
        <v>81693.58</v>
      </c>
      <c r="F471" s="36">
        <v>2456071.91</v>
      </c>
      <c r="G471" s="34">
        <v>1634474.61</v>
      </c>
      <c r="H471" s="34"/>
      <c r="I471" s="34"/>
      <c r="J471" s="34"/>
      <c r="K471" s="34"/>
      <c r="L471" s="35"/>
      <c r="M471" s="34"/>
      <c r="N471" s="34" t="s">
        <v>124</v>
      </c>
      <c r="O471" s="34">
        <v>7031884.3499999996</v>
      </c>
      <c r="P471" s="34"/>
      <c r="Q471" s="34">
        <v>2673625.75</v>
      </c>
      <c r="R471" s="34"/>
      <c r="S471" s="34"/>
    </row>
    <row r="472" spans="1:19" hidden="1" x14ac:dyDescent="0.25">
      <c r="A472" s="57">
        <v>433</v>
      </c>
      <c r="B472" s="37" t="s">
        <v>497</v>
      </c>
      <c r="C472" s="32">
        <f t="shared" si="47"/>
        <v>17822193.440000001</v>
      </c>
      <c r="D472" s="33">
        <f>ROUND((F472+G472+H472+I472+J472+K472+M472+O472+P472+Q472+R472+S472)*0.0214,2)</f>
        <v>371721.03</v>
      </c>
      <c r="E472" s="34">
        <v>80330.81</v>
      </c>
      <c r="F472" s="36">
        <v>2304725.75</v>
      </c>
      <c r="G472" s="34"/>
      <c r="H472" s="34"/>
      <c r="I472" s="34"/>
      <c r="J472" s="34"/>
      <c r="K472" s="34"/>
      <c r="L472" s="35"/>
      <c r="M472" s="34"/>
      <c r="N472" s="34" t="s">
        <v>124</v>
      </c>
      <c r="O472" s="34">
        <v>7291148.4199999999</v>
      </c>
      <c r="P472" s="34"/>
      <c r="Q472" s="34">
        <v>7774267.4299999997</v>
      </c>
      <c r="R472" s="34"/>
      <c r="S472" s="34"/>
    </row>
    <row r="473" spans="1:19" hidden="1" x14ac:dyDescent="0.25">
      <c r="A473" s="57">
        <v>434</v>
      </c>
      <c r="B473" s="37" t="s">
        <v>498</v>
      </c>
      <c r="C473" s="32">
        <f t="shared" si="47"/>
        <v>96656.4</v>
      </c>
      <c r="D473" s="33"/>
      <c r="E473" s="34">
        <v>96656.4</v>
      </c>
      <c r="F473" s="34"/>
      <c r="G473" s="34"/>
      <c r="H473" s="34"/>
      <c r="I473" s="34"/>
      <c r="J473" s="34"/>
      <c r="K473" s="36"/>
      <c r="L473" s="35"/>
      <c r="M473" s="34"/>
      <c r="N473" s="34"/>
      <c r="O473" s="36"/>
      <c r="P473" s="34"/>
      <c r="Q473" s="34"/>
      <c r="R473" s="34"/>
      <c r="S473" s="34"/>
    </row>
    <row r="474" spans="1:19" hidden="1" x14ac:dyDescent="0.25">
      <c r="A474" s="57">
        <v>435</v>
      </c>
      <c r="B474" s="37" t="s">
        <v>499</v>
      </c>
      <c r="C474" s="32">
        <f t="shared" si="47"/>
        <v>183773.92</v>
      </c>
      <c r="D474" s="33"/>
      <c r="E474" s="34">
        <v>183773.92</v>
      </c>
      <c r="F474" s="34"/>
      <c r="G474" s="36"/>
      <c r="H474" s="34"/>
      <c r="I474" s="34"/>
      <c r="J474" s="34"/>
      <c r="K474" s="34"/>
      <c r="L474" s="35"/>
      <c r="M474" s="34"/>
      <c r="N474" s="34"/>
      <c r="O474" s="36"/>
      <c r="P474" s="34"/>
      <c r="Q474" s="34"/>
      <c r="R474" s="34"/>
      <c r="S474" s="34"/>
    </row>
    <row r="475" spans="1:19" hidden="1" x14ac:dyDescent="0.25">
      <c r="A475" s="57">
        <v>436</v>
      </c>
      <c r="B475" s="37" t="s">
        <v>500</v>
      </c>
      <c r="C475" s="32">
        <f t="shared" si="47"/>
        <v>630687.29</v>
      </c>
      <c r="D475" s="33"/>
      <c r="E475" s="34">
        <v>630687.29</v>
      </c>
      <c r="F475" s="34"/>
      <c r="G475" s="36"/>
      <c r="H475" s="34"/>
      <c r="I475" s="34"/>
      <c r="J475" s="34"/>
      <c r="K475" s="34"/>
      <c r="L475" s="35"/>
      <c r="M475" s="34"/>
      <c r="N475" s="34"/>
      <c r="O475" s="34"/>
      <c r="P475" s="34"/>
      <c r="Q475" s="36"/>
      <c r="R475" s="34"/>
      <c r="S475" s="34"/>
    </row>
    <row r="476" spans="1:19" hidden="1" x14ac:dyDescent="0.25">
      <c r="A476" s="57">
        <v>437</v>
      </c>
      <c r="B476" s="37" t="s">
        <v>501</v>
      </c>
      <c r="C476" s="32">
        <f t="shared" si="47"/>
        <v>166747.85999999999</v>
      </c>
      <c r="D476" s="33"/>
      <c r="E476" s="34">
        <v>166747.85999999999</v>
      </c>
      <c r="F476" s="34"/>
      <c r="G476" s="34"/>
      <c r="H476" s="36"/>
      <c r="I476" s="36"/>
      <c r="J476" s="36"/>
      <c r="K476" s="34"/>
      <c r="L476" s="35"/>
      <c r="M476" s="34"/>
      <c r="N476" s="34"/>
      <c r="O476" s="34"/>
      <c r="P476" s="34"/>
      <c r="Q476" s="34"/>
      <c r="R476" s="34"/>
      <c r="S476" s="34"/>
    </row>
    <row r="477" spans="1:19" hidden="1" x14ac:dyDescent="0.25">
      <c r="A477" s="57">
        <v>438</v>
      </c>
      <c r="B477" s="37" t="s">
        <v>502</v>
      </c>
      <c r="C477" s="32">
        <f t="shared" si="47"/>
        <v>122081.03</v>
      </c>
      <c r="D477" s="33"/>
      <c r="E477" s="34">
        <v>122081.03</v>
      </c>
      <c r="F477" s="34"/>
      <c r="G477" s="34"/>
      <c r="H477" s="38"/>
      <c r="I477" s="38"/>
      <c r="J477" s="38"/>
      <c r="K477" s="34"/>
      <c r="L477" s="35"/>
      <c r="M477" s="34"/>
      <c r="N477" s="34"/>
      <c r="O477" s="34"/>
      <c r="P477" s="34"/>
      <c r="Q477" s="34"/>
      <c r="R477" s="34"/>
      <c r="S477" s="34"/>
    </row>
    <row r="478" spans="1:19" hidden="1" x14ac:dyDescent="0.25">
      <c r="A478" s="57">
        <v>439</v>
      </c>
      <c r="B478" s="37" t="s">
        <v>503</v>
      </c>
      <c r="C478" s="32">
        <f t="shared" si="47"/>
        <v>23061517.59</v>
      </c>
      <c r="D478" s="33">
        <f>ROUND((F478+G478+H478+I478+J478+K478+M478+O478+P478+Q478+R478+S478)*0.0214,2)</f>
        <v>483176.5</v>
      </c>
      <c r="E478" s="34"/>
      <c r="F478" s="34"/>
      <c r="G478" s="34"/>
      <c r="H478" s="38"/>
      <c r="I478" s="38"/>
      <c r="J478" s="38"/>
      <c r="K478" s="34"/>
      <c r="L478" s="35"/>
      <c r="M478" s="34"/>
      <c r="N478" s="34"/>
      <c r="O478" s="34"/>
      <c r="P478" s="34"/>
      <c r="Q478" s="34"/>
      <c r="R478" s="34">
        <v>22578341.09</v>
      </c>
      <c r="S478" s="34"/>
    </row>
    <row r="479" spans="1:19" hidden="1" x14ac:dyDescent="0.25">
      <c r="A479" s="57">
        <v>440</v>
      </c>
      <c r="B479" s="37" t="s">
        <v>508</v>
      </c>
      <c r="C479" s="32">
        <f t="shared" si="47"/>
        <v>96888.07</v>
      </c>
      <c r="D479" s="33"/>
      <c r="E479" s="34">
        <v>96888.07</v>
      </c>
      <c r="F479" s="34"/>
      <c r="G479" s="34"/>
      <c r="H479" s="34"/>
      <c r="I479" s="34"/>
      <c r="J479" s="34"/>
      <c r="K479" s="38"/>
      <c r="L479" s="35"/>
      <c r="M479" s="34"/>
      <c r="N479" s="34"/>
      <c r="O479" s="34"/>
      <c r="P479" s="34"/>
      <c r="Q479" s="34"/>
      <c r="R479" s="34"/>
      <c r="S479" s="34"/>
    </row>
    <row r="480" spans="1:19" hidden="1" x14ac:dyDescent="0.25">
      <c r="A480" s="57">
        <v>441</v>
      </c>
      <c r="B480" s="37" t="s">
        <v>505</v>
      </c>
      <c r="C480" s="32">
        <f t="shared" si="47"/>
        <v>44958300.359999999</v>
      </c>
      <c r="D480" s="33">
        <f t="shared" ref="D480:D484" si="49">ROUND((F480+G480+H480+I480+J480+K480+M480+O480+P480+Q480+R480+S480)*0.0214,2)</f>
        <v>941949.9</v>
      </c>
      <c r="E480" s="34"/>
      <c r="F480" s="34"/>
      <c r="G480" s="34"/>
      <c r="H480" s="38"/>
      <c r="I480" s="38"/>
      <c r="J480" s="38"/>
      <c r="K480" s="34"/>
      <c r="L480" s="35"/>
      <c r="M480" s="34"/>
      <c r="N480" s="34" t="s">
        <v>64</v>
      </c>
      <c r="O480" s="34">
        <v>19137476.640000001</v>
      </c>
      <c r="P480" s="34"/>
      <c r="Q480" s="34">
        <v>24878873.82</v>
      </c>
      <c r="R480" s="34"/>
      <c r="S480" s="34"/>
    </row>
    <row r="481" spans="1:19" hidden="1" x14ac:dyDescent="0.25">
      <c r="A481" s="57">
        <v>442</v>
      </c>
      <c r="B481" s="37" t="s">
        <v>506</v>
      </c>
      <c r="C481" s="32">
        <f t="shared" ref="C481:C512" si="50">ROUND(SUM(D481+E481+F481+G481+H481+I481+J481+K481+M481+O481+P481+Q481+R481+S481),2)</f>
        <v>18240464.940000001</v>
      </c>
      <c r="D481" s="33">
        <f t="shared" si="49"/>
        <v>382167.56</v>
      </c>
      <c r="E481" s="34"/>
      <c r="F481" s="34">
        <v>1894191.2</v>
      </c>
      <c r="G481" s="34"/>
      <c r="H481" s="38"/>
      <c r="I481" s="38"/>
      <c r="J481" s="38"/>
      <c r="K481" s="34"/>
      <c r="L481" s="35"/>
      <c r="M481" s="34"/>
      <c r="N481" s="34" t="s">
        <v>124</v>
      </c>
      <c r="O481" s="34">
        <v>7373738.6100000003</v>
      </c>
      <c r="P481" s="34"/>
      <c r="Q481" s="34"/>
      <c r="R481" s="34">
        <v>8590367.5700000003</v>
      </c>
      <c r="S481" s="34"/>
    </row>
    <row r="482" spans="1:19" hidden="1" x14ac:dyDescent="0.25">
      <c r="A482" s="57">
        <v>443</v>
      </c>
      <c r="B482" s="37" t="s">
        <v>507</v>
      </c>
      <c r="C482" s="32">
        <f t="shared" si="50"/>
        <v>21195207.899999999</v>
      </c>
      <c r="D482" s="33">
        <f t="shared" si="49"/>
        <v>444074.26</v>
      </c>
      <c r="E482" s="34"/>
      <c r="F482" s="34"/>
      <c r="G482" s="34"/>
      <c r="H482" s="38"/>
      <c r="I482" s="38"/>
      <c r="J482" s="38"/>
      <c r="K482" s="34"/>
      <c r="L482" s="35"/>
      <c r="M482" s="34"/>
      <c r="N482" s="34" t="s">
        <v>124</v>
      </c>
      <c r="O482" s="34">
        <v>9700838.6999999993</v>
      </c>
      <c r="P482" s="34"/>
      <c r="Q482" s="34">
        <v>11050294.939999999</v>
      </c>
      <c r="R482" s="34"/>
      <c r="S482" s="34"/>
    </row>
    <row r="483" spans="1:19" hidden="1" x14ac:dyDescent="0.25">
      <c r="A483" s="57">
        <v>444</v>
      </c>
      <c r="B483" s="37" t="s">
        <v>1165</v>
      </c>
      <c r="C483" s="32">
        <f t="shared" si="50"/>
        <v>2520723.08</v>
      </c>
      <c r="D483" s="33">
        <f t="shared" si="49"/>
        <v>51115.33</v>
      </c>
      <c r="E483" s="34">
        <v>81041.03</v>
      </c>
      <c r="F483" s="34">
        <v>2388566.7200000002</v>
      </c>
      <c r="G483" s="34"/>
      <c r="H483" s="38"/>
      <c r="I483" s="38"/>
      <c r="J483" s="38"/>
      <c r="K483" s="34"/>
      <c r="L483" s="35"/>
      <c r="M483" s="34"/>
      <c r="N483" s="34"/>
      <c r="O483" s="34"/>
      <c r="P483" s="34"/>
      <c r="Q483" s="34"/>
      <c r="R483" s="34"/>
      <c r="S483" s="34"/>
    </row>
    <row r="484" spans="1:19" hidden="1" x14ac:dyDescent="0.25">
      <c r="A484" s="57">
        <v>445</v>
      </c>
      <c r="B484" s="37" t="s">
        <v>1166</v>
      </c>
      <c r="C484" s="32">
        <f t="shared" si="50"/>
        <v>1697844.78</v>
      </c>
      <c r="D484" s="33">
        <f t="shared" si="49"/>
        <v>34092.31</v>
      </c>
      <c r="E484" s="34">
        <v>70653.960000000006</v>
      </c>
      <c r="F484" s="34">
        <v>1593098.51</v>
      </c>
      <c r="G484" s="34"/>
      <c r="H484" s="38"/>
      <c r="I484" s="38"/>
      <c r="J484" s="38"/>
      <c r="K484" s="34"/>
      <c r="L484" s="35"/>
      <c r="M484" s="34"/>
      <c r="N484" s="34"/>
      <c r="O484" s="34"/>
      <c r="P484" s="34"/>
      <c r="Q484" s="34"/>
      <c r="R484" s="34"/>
      <c r="S484" s="34"/>
    </row>
    <row r="485" spans="1:19" hidden="1" x14ac:dyDescent="0.25">
      <c r="A485" s="57">
        <v>446</v>
      </c>
      <c r="B485" s="37" t="s">
        <v>1167</v>
      </c>
      <c r="C485" s="32">
        <f t="shared" si="50"/>
        <v>57115.39</v>
      </c>
      <c r="D485" s="33"/>
      <c r="E485" s="34">
        <v>57115.39</v>
      </c>
      <c r="F485" s="34"/>
      <c r="G485" s="34"/>
      <c r="H485" s="38"/>
      <c r="I485" s="38"/>
      <c r="J485" s="38"/>
      <c r="K485" s="39"/>
      <c r="L485" s="35"/>
      <c r="M485" s="34"/>
      <c r="N485" s="34"/>
      <c r="O485" s="34"/>
      <c r="P485" s="34"/>
      <c r="Q485" s="34"/>
      <c r="R485" s="34"/>
      <c r="S485" s="34"/>
    </row>
    <row r="486" spans="1:19" hidden="1" x14ac:dyDescent="0.25">
      <c r="A486" s="57">
        <v>447</v>
      </c>
      <c r="B486" s="37" t="s">
        <v>510</v>
      </c>
      <c r="C486" s="32">
        <f t="shared" si="50"/>
        <v>11308032.279999999</v>
      </c>
      <c r="D486" s="33">
        <f t="shared" ref="D486:D493" si="51">ROUND((F486+G486+H486+I486+J486+K486+M486+O486+P486+Q486+R486+S486)*0.0214,2)</f>
        <v>235400</v>
      </c>
      <c r="E486" s="34">
        <v>72632.28</v>
      </c>
      <c r="F486" s="36"/>
      <c r="G486" s="34"/>
      <c r="H486" s="34"/>
      <c r="I486" s="34"/>
      <c r="J486" s="34"/>
      <c r="K486" s="34"/>
      <c r="L486" s="35">
        <v>4</v>
      </c>
      <c r="M486" s="34">
        <v>11000000</v>
      </c>
      <c r="N486" s="34"/>
      <c r="O486" s="34"/>
      <c r="P486" s="34"/>
      <c r="Q486" s="34"/>
      <c r="R486" s="34"/>
      <c r="S486" s="34"/>
    </row>
    <row r="487" spans="1:19" hidden="1" x14ac:dyDescent="0.25">
      <c r="A487" s="57">
        <v>448</v>
      </c>
      <c r="B487" s="37" t="s">
        <v>511</v>
      </c>
      <c r="C487" s="32">
        <f t="shared" si="50"/>
        <v>8482700.1999999993</v>
      </c>
      <c r="D487" s="33">
        <f t="shared" si="51"/>
        <v>176550</v>
      </c>
      <c r="E487" s="34">
        <v>56150.2</v>
      </c>
      <c r="F487" s="36"/>
      <c r="G487" s="34"/>
      <c r="H487" s="34"/>
      <c r="I487" s="34"/>
      <c r="J487" s="34"/>
      <c r="K487" s="34"/>
      <c r="L487" s="35">
        <v>3</v>
      </c>
      <c r="M487" s="34">
        <v>8250000</v>
      </c>
      <c r="N487" s="34"/>
      <c r="O487" s="34"/>
      <c r="P487" s="34"/>
      <c r="Q487" s="34"/>
      <c r="R487" s="34"/>
      <c r="S487" s="34"/>
    </row>
    <row r="488" spans="1:19" hidden="1" x14ac:dyDescent="0.25">
      <c r="A488" s="57">
        <v>449</v>
      </c>
      <c r="B488" s="37" t="s">
        <v>512</v>
      </c>
      <c r="C488" s="32">
        <f t="shared" si="50"/>
        <v>6308929.8600000003</v>
      </c>
      <c r="D488" s="33">
        <f t="shared" si="51"/>
        <v>132182.39999999999</v>
      </c>
      <c r="E488" s="34"/>
      <c r="F488" s="36">
        <v>896649.56</v>
      </c>
      <c r="G488" s="34"/>
      <c r="H488" s="34"/>
      <c r="I488" s="34"/>
      <c r="J488" s="34"/>
      <c r="K488" s="34"/>
      <c r="L488" s="35"/>
      <c r="M488" s="34"/>
      <c r="N488" s="34"/>
      <c r="O488" s="34"/>
      <c r="P488" s="34"/>
      <c r="Q488" s="34">
        <v>5280097.9000000004</v>
      </c>
      <c r="R488" s="34"/>
      <c r="S488" s="34"/>
    </row>
    <row r="489" spans="1:19" hidden="1" x14ac:dyDescent="0.25">
      <c r="A489" s="57">
        <v>450</v>
      </c>
      <c r="B489" s="37" t="s">
        <v>513</v>
      </c>
      <c r="C489" s="32">
        <f t="shared" si="50"/>
        <v>8509971.7699999996</v>
      </c>
      <c r="D489" s="33">
        <v>25383.87</v>
      </c>
      <c r="E489" s="34">
        <v>296242.8</v>
      </c>
      <c r="F489" s="36"/>
      <c r="G489" s="36"/>
      <c r="H489" s="36"/>
      <c r="I489" s="36"/>
      <c r="J489" s="36"/>
      <c r="K489" s="34"/>
      <c r="L489" s="35"/>
      <c r="M489" s="34"/>
      <c r="N489" s="34" t="s">
        <v>64</v>
      </c>
      <c r="O489" s="34">
        <v>8188345.0999999996</v>
      </c>
      <c r="P489" s="34"/>
      <c r="Q489" s="34"/>
      <c r="R489" s="34"/>
      <c r="S489" s="34"/>
    </row>
    <row r="490" spans="1:19" hidden="1" x14ac:dyDescent="0.25">
      <c r="A490" s="57">
        <v>451</v>
      </c>
      <c r="B490" s="37" t="s">
        <v>514</v>
      </c>
      <c r="C490" s="32">
        <f t="shared" si="50"/>
        <v>2858188.5</v>
      </c>
      <c r="D490" s="33">
        <f t="shared" si="51"/>
        <v>58850</v>
      </c>
      <c r="E490" s="34">
        <v>49338.5</v>
      </c>
      <c r="F490" s="36"/>
      <c r="G490" s="36"/>
      <c r="H490" s="36"/>
      <c r="I490" s="36"/>
      <c r="J490" s="36"/>
      <c r="K490" s="34"/>
      <c r="L490" s="35">
        <v>1</v>
      </c>
      <c r="M490" s="34">
        <v>2750000</v>
      </c>
      <c r="N490" s="34"/>
      <c r="O490" s="34"/>
      <c r="P490" s="34"/>
      <c r="Q490" s="34"/>
      <c r="R490" s="34"/>
      <c r="S490" s="34"/>
    </row>
    <row r="491" spans="1:19" hidden="1" x14ac:dyDescent="0.25">
      <c r="A491" s="57">
        <v>452</v>
      </c>
      <c r="B491" s="37" t="s">
        <v>515</v>
      </c>
      <c r="C491" s="32">
        <f t="shared" si="50"/>
        <v>11354902.189999999</v>
      </c>
      <c r="D491" s="33">
        <f t="shared" si="51"/>
        <v>237903.77</v>
      </c>
      <c r="E491" s="34"/>
      <c r="F491" s="36"/>
      <c r="G491" s="36"/>
      <c r="H491" s="36"/>
      <c r="I491" s="36"/>
      <c r="J491" s="36"/>
      <c r="K491" s="34"/>
      <c r="L491" s="35"/>
      <c r="M491" s="34"/>
      <c r="N491" s="34"/>
      <c r="O491" s="34"/>
      <c r="P491" s="34"/>
      <c r="Q491" s="34">
        <v>11116998.42</v>
      </c>
      <c r="R491" s="34"/>
      <c r="S491" s="34"/>
    </row>
    <row r="492" spans="1:19" hidden="1" x14ac:dyDescent="0.25">
      <c r="A492" s="57">
        <v>453</v>
      </c>
      <c r="B492" s="37" t="s">
        <v>516</v>
      </c>
      <c r="C492" s="32">
        <f t="shared" si="50"/>
        <v>5238778.75</v>
      </c>
      <c r="D492" s="33">
        <v>81688.31</v>
      </c>
      <c r="E492" s="34"/>
      <c r="F492" s="36">
        <v>1683034.04</v>
      </c>
      <c r="G492" s="36">
        <v>1425965.34</v>
      </c>
      <c r="H492" s="36">
        <v>859311.67</v>
      </c>
      <c r="I492" s="36">
        <v>478435.03</v>
      </c>
      <c r="J492" s="36">
        <v>710344.36</v>
      </c>
      <c r="K492" s="34"/>
      <c r="L492" s="35"/>
      <c r="M492" s="34"/>
      <c r="N492" s="34"/>
      <c r="O492" s="34"/>
      <c r="P492" s="34"/>
      <c r="Q492" s="34"/>
      <c r="R492" s="34"/>
      <c r="S492" s="34"/>
    </row>
    <row r="493" spans="1:19" hidden="1" x14ac:dyDescent="0.25">
      <c r="A493" s="57">
        <v>454</v>
      </c>
      <c r="B493" s="37" t="s">
        <v>517</v>
      </c>
      <c r="C493" s="32">
        <f t="shared" si="50"/>
        <v>5671860.6399999997</v>
      </c>
      <c r="D493" s="33">
        <f t="shared" si="51"/>
        <v>117700</v>
      </c>
      <c r="E493" s="34">
        <v>54160.639999999999</v>
      </c>
      <c r="F493" s="36"/>
      <c r="G493" s="36"/>
      <c r="H493" s="36"/>
      <c r="I493" s="36"/>
      <c r="J493" s="36"/>
      <c r="K493" s="34"/>
      <c r="L493" s="35">
        <v>2</v>
      </c>
      <c r="M493" s="34">
        <v>5500000</v>
      </c>
      <c r="N493" s="34"/>
      <c r="O493" s="34"/>
      <c r="P493" s="34"/>
      <c r="Q493" s="34"/>
      <c r="R493" s="34"/>
      <c r="S493" s="34"/>
    </row>
    <row r="494" spans="1:19" hidden="1" x14ac:dyDescent="0.25">
      <c r="A494" s="57">
        <v>455</v>
      </c>
      <c r="B494" s="37" t="s">
        <v>518</v>
      </c>
      <c r="C494" s="32">
        <f t="shared" si="50"/>
        <v>434476.06</v>
      </c>
      <c r="D494" s="33"/>
      <c r="E494" s="34">
        <v>434476.06</v>
      </c>
      <c r="F494" s="36"/>
      <c r="G494" s="36"/>
      <c r="H494" s="36"/>
      <c r="I494" s="36"/>
      <c r="J494" s="36"/>
      <c r="K494" s="34"/>
      <c r="L494" s="35"/>
      <c r="M494" s="34"/>
      <c r="N494" s="34"/>
      <c r="O494" s="36"/>
      <c r="P494" s="36"/>
      <c r="Q494" s="34"/>
      <c r="R494" s="34"/>
      <c r="S494" s="34"/>
    </row>
    <row r="495" spans="1:19" hidden="1" x14ac:dyDescent="0.25">
      <c r="A495" s="57">
        <v>456</v>
      </c>
      <c r="B495" s="37" t="s">
        <v>519</v>
      </c>
      <c r="C495" s="32">
        <f t="shared" si="50"/>
        <v>257024.57</v>
      </c>
      <c r="D495" s="33"/>
      <c r="E495" s="34">
        <v>257024.57</v>
      </c>
      <c r="F495" s="36"/>
      <c r="G495" s="36"/>
      <c r="H495" s="36"/>
      <c r="I495" s="36"/>
      <c r="J495" s="36"/>
      <c r="K495" s="34"/>
      <c r="L495" s="35"/>
      <c r="M495" s="34"/>
      <c r="N495" s="34"/>
      <c r="O495" s="36"/>
      <c r="P495" s="34"/>
      <c r="Q495" s="34"/>
      <c r="R495" s="34"/>
      <c r="S495" s="34"/>
    </row>
    <row r="496" spans="1:19" hidden="1" x14ac:dyDescent="0.25">
      <c r="A496" s="57">
        <v>457</v>
      </c>
      <c r="B496" s="37" t="s">
        <v>520</v>
      </c>
      <c r="C496" s="32">
        <f t="shared" si="50"/>
        <v>224326.01</v>
      </c>
      <c r="D496" s="33"/>
      <c r="E496" s="34">
        <v>224326.01</v>
      </c>
      <c r="F496" s="34"/>
      <c r="G496" s="34"/>
      <c r="H496" s="34"/>
      <c r="I496" s="34"/>
      <c r="J496" s="34"/>
      <c r="K496" s="34"/>
      <c r="L496" s="35"/>
      <c r="M496" s="34"/>
      <c r="N496" s="34"/>
      <c r="O496" s="36"/>
      <c r="P496" s="34"/>
      <c r="Q496" s="36"/>
      <c r="R496" s="34"/>
      <c r="S496" s="34"/>
    </row>
    <row r="497" spans="1:19" hidden="1" x14ac:dyDescent="0.25">
      <c r="A497" s="57">
        <v>458</v>
      </c>
      <c r="B497" s="37" t="s">
        <v>521</v>
      </c>
      <c r="C497" s="32">
        <f t="shared" si="50"/>
        <v>258278.16</v>
      </c>
      <c r="D497" s="33"/>
      <c r="E497" s="34">
        <v>258278.16</v>
      </c>
      <c r="F497" s="36"/>
      <c r="G497" s="36"/>
      <c r="H497" s="36"/>
      <c r="I497" s="36"/>
      <c r="J497" s="36"/>
      <c r="K497" s="34"/>
      <c r="L497" s="35"/>
      <c r="M497" s="34"/>
      <c r="N497" s="34"/>
      <c r="O497" s="36"/>
      <c r="P497" s="34"/>
      <c r="Q497" s="34"/>
      <c r="R497" s="34"/>
      <c r="S497" s="34"/>
    </row>
    <row r="498" spans="1:19" hidden="1" x14ac:dyDescent="0.25">
      <c r="A498" s="57">
        <v>459</v>
      </c>
      <c r="B498" s="37" t="s">
        <v>522</v>
      </c>
      <c r="C498" s="32">
        <f t="shared" si="50"/>
        <v>53382.09</v>
      </c>
      <c r="D498" s="33"/>
      <c r="E498" s="34">
        <v>53382.09</v>
      </c>
      <c r="F498" s="34"/>
      <c r="G498" s="36"/>
      <c r="H498" s="34"/>
      <c r="I498" s="34"/>
      <c r="J498" s="34"/>
      <c r="K498" s="34"/>
      <c r="L498" s="35"/>
      <c r="M498" s="34"/>
      <c r="N498" s="34"/>
      <c r="O498" s="34"/>
      <c r="P498" s="34"/>
      <c r="Q498" s="34"/>
      <c r="R498" s="34"/>
      <c r="S498" s="34"/>
    </row>
    <row r="499" spans="1:19" hidden="1" x14ac:dyDescent="0.25">
      <c r="A499" s="57">
        <v>460</v>
      </c>
      <c r="B499" s="37" t="s">
        <v>523</v>
      </c>
      <c r="C499" s="32">
        <f t="shared" si="50"/>
        <v>53324.49</v>
      </c>
      <c r="D499" s="33"/>
      <c r="E499" s="34">
        <v>53324.49</v>
      </c>
      <c r="F499" s="34"/>
      <c r="G499" s="36"/>
      <c r="H499" s="34"/>
      <c r="I499" s="34"/>
      <c r="J499" s="34"/>
      <c r="K499" s="34"/>
      <c r="L499" s="35"/>
      <c r="M499" s="34"/>
      <c r="N499" s="34"/>
      <c r="O499" s="34"/>
      <c r="P499" s="34"/>
      <c r="Q499" s="34"/>
      <c r="R499" s="34"/>
      <c r="S499" s="34"/>
    </row>
    <row r="500" spans="1:19" hidden="1" x14ac:dyDescent="0.25">
      <c r="A500" s="57">
        <v>461</v>
      </c>
      <c r="B500" s="37" t="s">
        <v>524</v>
      </c>
      <c r="C500" s="32">
        <f t="shared" si="50"/>
        <v>4584013.84</v>
      </c>
      <c r="D500" s="33">
        <f>ROUND((F500+G500+H500+I500+J500+K500+M500+O500+P500+Q500+R500+S500)*0.0214,2)</f>
        <v>96042.58</v>
      </c>
      <c r="E500" s="34"/>
      <c r="F500" s="34"/>
      <c r="G500" s="36"/>
      <c r="H500" s="34"/>
      <c r="I500" s="34"/>
      <c r="J500" s="34"/>
      <c r="K500" s="34"/>
      <c r="L500" s="35"/>
      <c r="M500" s="34"/>
      <c r="N500" s="34"/>
      <c r="O500" s="34"/>
      <c r="P500" s="34"/>
      <c r="Q500" s="34">
        <v>4487971.26</v>
      </c>
      <c r="R500" s="34"/>
      <c r="S500" s="34"/>
    </row>
    <row r="501" spans="1:19" hidden="1" x14ac:dyDescent="0.25">
      <c r="A501" s="57">
        <v>462</v>
      </c>
      <c r="B501" s="37" t="s">
        <v>525</v>
      </c>
      <c r="C501" s="32">
        <f t="shared" si="50"/>
        <v>15860665.67</v>
      </c>
      <c r="D501" s="33">
        <f>ROUND((F501+G501+H501+I501+J501+K501+M501+O501+P501+Q501+R501+S501)*0.0214,2)</f>
        <v>332306.88</v>
      </c>
      <c r="E501" s="34"/>
      <c r="F501" s="34">
        <v>1408696.47</v>
      </c>
      <c r="G501" s="36">
        <v>4110168.51</v>
      </c>
      <c r="H501" s="34">
        <v>993506.05999999994</v>
      </c>
      <c r="I501" s="34">
        <v>536969.92000000004</v>
      </c>
      <c r="J501" s="34">
        <v>800616.49</v>
      </c>
      <c r="K501" s="34"/>
      <c r="L501" s="35"/>
      <c r="M501" s="34"/>
      <c r="N501" s="34" t="s">
        <v>64</v>
      </c>
      <c r="O501" s="34">
        <v>7678401.3399999999</v>
      </c>
      <c r="P501" s="34"/>
      <c r="Q501" s="34"/>
      <c r="R501" s="34"/>
      <c r="S501" s="34"/>
    </row>
    <row r="502" spans="1:19" hidden="1" x14ac:dyDescent="0.25">
      <c r="A502" s="57">
        <v>463</v>
      </c>
      <c r="B502" s="37" t="s">
        <v>526</v>
      </c>
      <c r="C502" s="32">
        <f t="shared" si="50"/>
        <v>484449.91</v>
      </c>
      <c r="D502" s="33"/>
      <c r="E502" s="34">
        <v>484449.91</v>
      </c>
      <c r="F502" s="34"/>
      <c r="G502" s="36"/>
      <c r="H502" s="34"/>
      <c r="I502" s="34"/>
      <c r="J502" s="34"/>
      <c r="K502" s="34"/>
      <c r="L502" s="35"/>
      <c r="M502" s="34"/>
      <c r="N502" s="34"/>
      <c r="O502" s="34"/>
      <c r="P502" s="34"/>
      <c r="Q502" s="34"/>
      <c r="R502" s="34"/>
      <c r="S502" s="34"/>
    </row>
    <row r="503" spans="1:19" hidden="1" x14ac:dyDescent="0.25">
      <c r="A503" s="57">
        <v>464</v>
      </c>
      <c r="B503" s="37" t="s">
        <v>527</v>
      </c>
      <c r="C503" s="32">
        <f t="shared" si="50"/>
        <v>103477.87</v>
      </c>
      <c r="D503" s="33"/>
      <c r="E503" s="34">
        <v>103477.87</v>
      </c>
      <c r="F503" s="34"/>
      <c r="G503" s="36"/>
      <c r="H503" s="34"/>
      <c r="I503" s="34"/>
      <c r="J503" s="34"/>
      <c r="K503" s="34"/>
      <c r="L503" s="35"/>
      <c r="M503" s="34"/>
      <c r="N503" s="34"/>
      <c r="O503" s="34"/>
      <c r="P503" s="34"/>
      <c r="Q503" s="34"/>
      <c r="R503" s="34"/>
      <c r="S503" s="34"/>
    </row>
    <row r="504" spans="1:19" hidden="1" x14ac:dyDescent="0.25">
      <c r="A504" s="57">
        <v>465</v>
      </c>
      <c r="B504" s="37" t="s">
        <v>528</v>
      </c>
      <c r="C504" s="32">
        <f t="shared" si="50"/>
        <v>483377.55</v>
      </c>
      <c r="D504" s="33"/>
      <c r="E504" s="34">
        <v>483377.55</v>
      </c>
      <c r="F504" s="34"/>
      <c r="G504" s="36"/>
      <c r="H504" s="34"/>
      <c r="I504" s="34"/>
      <c r="J504" s="34"/>
      <c r="K504" s="34"/>
      <c r="L504" s="35"/>
      <c r="M504" s="34"/>
      <c r="N504" s="34"/>
      <c r="O504" s="34"/>
      <c r="P504" s="34"/>
      <c r="Q504" s="34"/>
      <c r="R504" s="34"/>
      <c r="S504" s="34"/>
    </row>
    <row r="505" spans="1:19" hidden="1" x14ac:dyDescent="0.25">
      <c r="A505" s="57">
        <v>466</v>
      </c>
      <c r="B505" s="37" t="s">
        <v>529</v>
      </c>
      <c r="C505" s="32">
        <f t="shared" si="50"/>
        <v>2361553.5099999998</v>
      </c>
      <c r="D505" s="33">
        <f>ROUND((F505+G505+H505+I505+J505+K505+M505+O505+P505+Q505+R505+S505)*0.0214,2)</f>
        <v>39420.050000000003</v>
      </c>
      <c r="E505" s="34">
        <v>480075.06</v>
      </c>
      <c r="F505" s="34">
        <v>1842058.4</v>
      </c>
      <c r="G505" s="36"/>
      <c r="H505" s="34"/>
      <c r="I505" s="34"/>
      <c r="J505" s="34"/>
      <c r="K505" s="34"/>
      <c r="L505" s="35"/>
      <c r="M505" s="34"/>
      <c r="N505" s="34"/>
      <c r="O505" s="34"/>
      <c r="P505" s="34"/>
      <c r="Q505" s="34"/>
      <c r="R505" s="34"/>
      <c r="S505" s="34"/>
    </row>
    <row r="506" spans="1:19" hidden="1" x14ac:dyDescent="0.25">
      <c r="A506" s="57">
        <v>467</v>
      </c>
      <c r="B506" s="37" t="s">
        <v>530</v>
      </c>
      <c r="C506" s="32">
        <f t="shared" si="50"/>
        <v>603826.41</v>
      </c>
      <c r="D506" s="33">
        <f>ROUND((F506+G506+H506+I506+J506+K506+M506+O506+P506+Q506+R506+S506)*0.0214,2)</f>
        <v>10496.84</v>
      </c>
      <c r="E506" s="34">
        <v>102823.07</v>
      </c>
      <c r="F506" s="34">
        <v>490506.5</v>
      </c>
      <c r="G506" s="36"/>
      <c r="H506" s="34"/>
      <c r="I506" s="34"/>
      <c r="J506" s="34"/>
      <c r="K506" s="34"/>
      <c r="L506" s="35"/>
      <c r="M506" s="34"/>
      <c r="N506" s="34"/>
      <c r="O506" s="34"/>
      <c r="P506" s="34"/>
      <c r="Q506" s="34"/>
      <c r="R506" s="34"/>
      <c r="S506" s="34"/>
    </row>
    <row r="507" spans="1:19" hidden="1" x14ac:dyDescent="0.25">
      <c r="A507" s="57">
        <v>468</v>
      </c>
      <c r="B507" s="37" t="s">
        <v>1173</v>
      </c>
      <c r="C507" s="32">
        <f t="shared" si="50"/>
        <v>17003143.649999999</v>
      </c>
      <c r="D507" s="33">
        <f>ROUND((F507+G507+H507+I507+J507+K507+M507+O507+P507+Q507+R507+S507)*0.0214,2)</f>
        <v>356243.66</v>
      </c>
      <c r="E507" s="34"/>
      <c r="F507" s="34">
        <v>1667503.53</v>
      </c>
      <c r="G507" s="38">
        <v>4314032.8</v>
      </c>
      <c r="H507" s="34">
        <v>2269444.5499999998</v>
      </c>
      <c r="I507" s="34">
        <v>1120875.78</v>
      </c>
      <c r="J507" s="34">
        <v>1337903.77</v>
      </c>
      <c r="K507" s="34"/>
      <c r="L507" s="35"/>
      <c r="M507" s="34"/>
      <c r="N507" s="34"/>
      <c r="O507" s="34">
        <v>5937139.5599999996</v>
      </c>
      <c r="P507" s="34"/>
      <c r="Q507" s="34"/>
      <c r="R507" s="34"/>
      <c r="S507" s="34"/>
    </row>
    <row r="508" spans="1:19" hidden="1" x14ac:dyDescent="0.25">
      <c r="A508" s="57">
        <v>469</v>
      </c>
      <c r="B508" s="37" t="s">
        <v>1174</v>
      </c>
      <c r="C508" s="32">
        <f t="shared" si="50"/>
        <v>14804678.07</v>
      </c>
      <c r="D508" s="33">
        <f>ROUND((F508+G508+H508+I508+J508+K508+M508+O508+P508+Q508+R508+S508)*0.0214,2)</f>
        <v>310182.21000000002</v>
      </c>
      <c r="E508" s="34"/>
      <c r="F508" s="34">
        <v>1268881.58</v>
      </c>
      <c r="G508" s="38">
        <v>4171376.76</v>
      </c>
      <c r="H508" s="34">
        <v>1918503.89</v>
      </c>
      <c r="I508" s="34">
        <v>666464.26</v>
      </c>
      <c r="J508" s="34">
        <v>1105803.3500000001</v>
      </c>
      <c r="K508" s="34"/>
      <c r="L508" s="35"/>
      <c r="M508" s="34"/>
      <c r="N508" s="34"/>
      <c r="O508" s="34">
        <v>5363466.0199999996</v>
      </c>
      <c r="P508" s="34"/>
      <c r="Q508" s="34"/>
      <c r="R508" s="34"/>
      <c r="S508" s="34"/>
    </row>
    <row r="509" spans="1:19" hidden="1" x14ac:dyDescent="0.25">
      <c r="A509" s="57">
        <v>470</v>
      </c>
      <c r="B509" s="37" t="s">
        <v>531</v>
      </c>
      <c r="C509" s="32">
        <f t="shared" si="50"/>
        <v>92854.36</v>
      </c>
      <c r="D509" s="33"/>
      <c r="E509" s="34">
        <v>92854.36</v>
      </c>
      <c r="F509" s="34"/>
      <c r="G509" s="34"/>
      <c r="H509" s="34"/>
      <c r="I509" s="34"/>
      <c r="J509" s="34"/>
      <c r="K509" s="34"/>
      <c r="L509" s="35"/>
      <c r="M509" s="34"/>
      <c r="N509" s="34"/>
      <c r="O509" s="36"/>
      <c r="P509" s="34"/>
      <c r="Q509" s="34"/>
      <c r="R509" s="34"/>
      <c r="S509" s="34"/>
    </row>
    <row r="510" spans="1:19" hidden="1" x14ac:dyDescent="0.25">
      <c r="A510" s="57">
        <v>471</v>
      </c>
      <c r="B510" s="37" t="s">
        <v>532</v>
      </c>
      <c r="C510" s="32">
        <f t="shared" si="50"/>
        <v>260447.93</v>
      </c>
      <c r="D510" s="33"/>
      <c r="E510" s="34">
        <v>260447.93</v>
      </c>
      <c r="F510" s="36"/>
      <c r="G510" s="36"/>
      <c r="H510" s="36"/>
      <c r="I510" s="36"/>
      <c r="J510" s="36"/>
      <c r="K510" s="34"/>
      <c r="L510" s="35"/>
      <c r="M510" s="34"/>
      <c r="N510" s="34"/>
      <c r="O510" s="36"/>
      <c r="P510" s="34"/>
      <c r="Q510" s="34"/>
      <c r="R510" s="34"/>
      <c r="S510" s="34"/>
    </row>
    <row r="511" spans="1:19" hidden="1" x14ac:dyDescent="0.25">
      <c r="A511" s="57">
        <v>472</v>
      </c>
      <c r="B511" s="37" t="s">
        <v>533</v>
      </c>
      <c r="C511" s="32">
        <f t="shared" si="50"/>
        <v>497830.61</v>
      </c>
      <c r="D511" s="33"/>
      <c r="E511" s="34">
        <v>497830.61</v>
      </c>
      <c r="F511" s="34"/>
      <c r="G511" s="34"/>
      <c r="H511" s="34"/>
      <c r="I511" s="34"/>
      <c r="J511" s="34"/>
      <c r="K511" s="34"/>
      <c r="L511" s="35"/>
      <c r="M511" s="34"/>
      <c r="N511" s="34"/>
      <c r="O511" s="36"/>
      <c r="P511" s="34"/>
      <c r="Q511" s="36"/>
      <c r="R511" s="34"/>
      <c r="S511" s="34"/>
    </row>
    <row r="512" spans="1:19" hidden="1" x14ac:dyDescent="0.25">
      <c r="A512" s="57">
        <v>473</v>
      </c>
      <c r="B512" s="37" t="s">
        <v>534</v>
      </c>
      <c r="C512" s="32">
        <f t="shared" si="50"/>
        <v>195131.04</v>
      </c>
      <c r="D512" s="33"/>
      <c r="E512" s="34">
        <v>195131.04</v>
      </c>
      <c r="F512" s="36"/>
      <c r="G512" s="36"/>
      <c r="H512" s="36"/>
      <c r="I512" s="36"/>
      <c r="J512" s="36"/>
      <c r="K512" s="34"/>
      <c r="L512" s="35"/>
      <c r="M512" s="34"/>
      <c r="N512" s="34"/>
      <c r="O512" s="34"/>
      <c r="P512" s="34"/>
      <c r="Q512" s="34"/>
      <c r="R512" s="34"/>
      <c r="S512" s="34"/>
    </row>
    <row r="513" spans="1:19" hidden="1" x14ac:dyDescent="0.25">
      <c r="A513" s="57">
        <v>474</v>
      </c>
      <c r="B513" s="37" t="s">
        <v>536</v>
      </c>
      <c r="C513" s="32">
        <f t="shared" ref="C513:C525" si="52">ROUND(SUM(D513+E513+F513+G513+H513+I513+J513+K513+M513+O513+P513+Q513+R513+S513),2)</f>
        <v>8483139.9299999997</v>
      </c>
      <c r="D513" s="33">
        <f>ROUND((F513+G513+H513+I513+J513+K513+M513+O513+P513+Q513+R513+S513)*0.0214,2)</f>
        <v>176550</v>
      </c>
      <c r="E513" s="34">
        <v>56589.93</v>
      </c>
      <c r="F513" s="36"/>
      <c r="G513" s="38"/>
      <c r="H513" s="36"/>
      <c r="I513" s="36"/>
      <c r="J513" s="36"/>
      <c r="K513" s="34"/>
      <c r="L513" s="35">
        <v>3</v>
      </c>
      <c r="M513" s="34">
        <v>8250000</v>
      </c>
      <c r="N513" s="34"/>
      <c r="O513" s="34"/>
      <c r="P513" s="34"/>
      <c r="Q513" s="34"/>
      <c r="R513" s="34"/>
      <c r="S513" s="34"/>
    </row>
    <row r="514" spans="1:19" hidden="1" x14ac:dyDescent="0.25">
      <c r="A514" s="57">
        <v>475</v>
      </c>
      <c r="B514" s="37" t="s">
        <v>537</v>
      </c>
      <c r="C514" s="32">
        <f t="shared" si="52"/>
        <v>24093371.829999998</v>
      </c>
      <c r="D514" s="33">
        <f>ROUND((F514+G514+H514+I514+J514+K514+M514+O514+P514+Q514+R514+S514)*0.0214,2)</f>
        <v>504795.53</v>
      </c>
      <c r="E514" s="34"/>
      <c r="F514" s="36">
        <v>3013717.82</v>
      </c>
      <c r="G514" s="38"/>
      <c r="H514" s="36"/>
      <c r="I514" s="36"/>
      <c r="J514" s="36"/>
      <c r="K514" s="34"/>
      <c r="L514" s="35"/>
      <c r="M514" s="34"/>
      <c r="N514" s="34" t="s">
        <v>64</v>
      </c>
      <c r="O514" s="34">
        <v>9140874.6699999999</v>
      </c>
      <c r="P514" s="34"/>
      <c r="Q514" s="34">
        <v>11433983.810000001</v>
      </c>
      <c r="R514" s="34"/>
      <c r="S514" s="34"/>
    </row>
    <row r="515" spans="1:19" hidden="1" x14ac:dyDescent="0.25">
      <c r="A515" s="57">
        <v>476</v>
      </c>
      <c r="B515" s="37" t="s">
        <v>538</v>
      </c>
      <c r="C515" s="32">
        <f t="shared" si="52"/>
        <v>14119009.18</v>
      </c>
      <c r="D515" s="33">
        <f>ROUND((F515+G515+H515+I515+J515+K515+M515+O515+P515+Q515+R515+S515)*0.0214,2)</f>
        <v>294250</v>
      </c>
      <c r="E515" s="34">
        <v>74759.179999999993</v>
      </c>
      <c r="F515" s="36"/>
      <c r="G515" s="38"/>
      <c r="H515" s="36"/>
      <c r="I515" s="36"/>
      <c r="J515" s="36"/>
      <c r="K515" s="34"/>
      <c r="L515" s="35">
        <v>5</v>
      </c>
      <c r="M515" s="34">
        <v>13750000</v>
      </c>
      <c r="N515" s="34"/>
      <c r="O515" s="34"/>
      <c r="P515" s="34"/>
      <c r="Q515" s="34"/>
      <c r="R515" s="34"/>
      <c r="S515" s="34"/>
    </row>
    <row r="516" spans="1:19" hidden="1" x14ac:dyDescent="0.25">
      <c r="A516" s="57">
        <v>477</v>
      </c>
      <c r="B516" s="37" t="s">
        <v>539</v>
      </c>
      <c r="C516" s="32">
        <f t="shared" si="52"/>
        <v>8482230.3399999999</v>
      </c>
      <c r="D516" s="33">
        <f>ROUND((F516+G516+H516+I516+J516+K516+M516+O516+P516+Q516+R516+S516)*0.0214,2)</f>
        <v>176550</v>
      </c>
      <c r="E516" s="34">
        <v>55680.34</v>
      </c>
      <c r="F516" s="36"/>
      <c r="G516" s="38"/>
      <c r="H516" s="36"/>
      <c r="I516" s="36"/>
      <c r="J516" s="36"/>
      <c r="K516" s="34"/>
      <c r="L516" s="35">
        <v>3</v>
      </c>
      <c r="M516" s="34">
        <v>8250000</v>
      </c>
      <c r="N516" s="34"/>
      <c r="O516" s="34"/>
      <c r="P516" s="34"/>
      <c r="Q516" s="34"/>
      <c r="R516" s="34"/>
      <c r="S516" s="34"/>
    </row>
    <row r="517" spans="1:19" hidden="1" x14ac:dyDescent="0.25">
      <c r="A517" s="57">
        <v>478</v>
      </c>
      <c r="B517" s="37" t="s">
        <v>540</v>
      </c>
      <c r="C517" s="32">
        <f t="shared" si="52"/>
        <v>225572.89</v>
      </c>
      <c r="D517" s="33"/>
      <c r="E517" s="34">
        <v>225572.89</v>
      </c>
      <c r="F517" s="36"/>
      <c r="G517" s="38"/>
      <c r="H517" s="36"/>
      <c r="I517" s="36"/>
      <c r="J517" s="36"/>
      <c r="K517" s="34"/>
      <c r="L517" s="35"/>
      <c r="M517" s="34"/>
      <c r="N517" s="34"/>
      <c r="O517" s="34"/>
      <c r="P517" s="34"/>
      <c r="Q517" s="34"/>
      <c r="R517" s="34"/>
      <c r="S517" s="34"/>
    </row>
    <row r="518" spans="1:19" hidden="1" x14ac:dyDescent="0.25">
      <c r="A518" s="57">
        <v>479</v>
      </c>
      <c r="B518" s="37" t="s">
        <v>541</v>
      </c>
      <c r="C518" s="32">
        <f>ROUND(SUM(D518+E518+F518+G518+H518+I518+J518+K518+M518+O518+P518+Q518+R518+S518),2)</f>
        <v>23755084.920000002</v>
      </c>
      <c r="D518" s="33">
        <v>46117.67</v>
      </c>
      <c r="E518" s="34"/>
      <c r="F518" s="36"/>
      <c r="G518" s="38">
        <v>3824108.58</v>
      </c>
      <c r="H518" s="36"/>
      <c r="I518" s="36"/>
      <c r="J518" s="36"/>
      <c r="K518" s="34"/>
      <c r="L518" s="35"/>
      <c r="M518" s="34"/>
      <c r="N518" s="34" t="s">
        <v>64</v>
      </c>
      <c r="O518" s="34">
        <v>11252926.060000001</v>
      </c>
      <c r="P518" s="34"/>
      <c r="Q518" s="34">
        <v>8631932.6099999994</v>
      </c>
      <c r="R518" s="34"/>
      <c r="S518" s="34"/>
    </row>
    <row r="519" spans="1:19" hidden="1" x14ac:dyDescent="0.25">
      <c r="A519" s="57">
        <v>480</v>
      </c>
      <c r="B519" s="37" t="s">
        <v>542</v>
      </c>
      <c r="C519" s="32">
        <f t="shared" si="52"/>
        <v>11170364.779999999</v>
      </c>
      <c r="D519" s="33">
        <f>ROUND((F519+G519+H519+I519+J519+K519+M519+O519+P519+Q519+R519+S519)*0.0214,2)</f>
        <v>219577.69</v>
      </c>
      <c r="E519" s="34">
        <v>690147.58</v>
      </c>
      <c r="F519" s="36"/>
      <c r="G519" s="34"/>
      <c r="H519" s="36"/>
      <c r="I519" s="36"/>
      <c r="J519" s="36"/>
      <c r="K519" s="34"/>
      <c r="L519" s="35"/>
      <c r="M519" s="34"/>
      <c r="N519" s="34" t="s">
        <v>124</v>
      </c>
      <c r="O519" s="34">
        <v>6425865.7599999998</v>
      </c>
      <c r="P519" s="34"/>
      <c r="Q519" s="34">
        <v>3834773.75</v>
      </c>
      <c r="R519" s="34"/>
      <c r="S519" s="34"/>
    </row>
    <row r="520" spans="1:19" hidden="1" x14ac:dyDescent="0.25">
      <c r="A520" s="57">
        <v>481</v>
      </c>
      <c r="B520" s="37" t="s">
        <v>543</v>
      </c>
      <c r="C520" s="32">
        <f t="shared" si="52"/>
        <v>290428.90000000002</v>
      </c>
      <c r="D520" s="33"/>
      <c r="E520" s="34">
        <v>290428.90000000002</v>
      </c>
      <c r="F520" s="34"/>
      <c r="G520" s="36"/>
      <c r="H520" s="34"/>
      <c r="I520" s="34"/>
      <c r="J520" s="34"/>
      <c r="K520" s="34"/>
      <c r="L520" s="35"/>
      <c r="M520" s="34"/>
      <c r="N520" s="34"/>
      <c r="O520" s="34"/>
      <c r="P520" s="34"/>
      <c r="Q520" s="34"/>
      <c r="R520" s="34"/>
      <c r="S520" s="34"/>
    </row>
    <row r="521" spans="1:19" hidden="1" x14ac:dyDescent="0.25">
      <c r="A521" s="57">
        <v>482</v>
      </c>
      <c r="B521" s="37" t="s">
        <v>544</v>
      </c>
      <c r="C521" s="32">
        <f t="shared" si="52"/>
        <v>14118883.449999999</v>
      </c>
      <c r="D521" s="33">
        <f>ROUND((F521+G521+H521+I521+J521+K521+M521+O521+P521+Q521+R521+S521)*0.0214,2)</f>
        <v>294250</v>
      </c>
      <c r="E521" s="34">
        <v>74633.45</v>
      </c>
      <c r="F521" s="36"/>
      <c r="G521" s="38"/>
      <c r="H521" s="36"/>
      <c r="I521" s="36"/>
      <c r="J521" s="36"/>
      <c r="K521" s="34"/>
      <c r="L521" s="35">
        <v>5</v>
      </c>
      <c r="M521" s="34">
        <v>13750000</v>
      </c>
      <c r="N521" s="34"/>
      <c r="O521" s="34"/>
      <c r="P521" s="34"/>
      <c r="Q521" s="34"/>
      <c r="R521" s="34"/>
      <c r="S521" s="34"/>
    </row>
    <row r="522" spans="1:19" hidden="1" x14ac:dyDescent="0.25">
      <c r="A522" s="57">
        <v>483</v>
      </c>
      <c r="B522" s="37" t="s">
        <v>545</v>
      </c>
      <c r="C522" s="32">
        <f t="shared" si="52"/>
        <v>5673002.0999999996</v>
      </c>
      <c r="D522" s="33">
        <f>ROUND((F522+G522+H522+I522+J522+K522+M522+O522+P522+Q522+R522+S522)*0.0214,2)</f>
        <v>117700</v>
      </c>
      <c r="E522" s="34">
        <v>55302.1</v>
      </c>
      <c r="F522" s="34"/>
      <c r="G522" s="36"/>
      <c r="H522" s="34"/>
      <c r="I522" s="34"/>
      <c r="J522" s="34"/>
      <c r="K522" s="34"/>
      <c r="L522" s="35">
        <v>2</v>
      </c>
      <c r="M522" s="34">
        <v>5500000</v>
      </c>
      <c r="N522" s="34"/>
      <c r="O522" s="34"/>
      <c r="P522" s="34"/>
      <c r="Q522" s="34"/>
      <c r="R522" s="34"/>
      <c r="S522" s="34"/>
    </row>
    <row r="523" spans="1:19" hidden="1" x14ac:dyDescent="0.25">
      <c r="A523" s="57">
        <v>484</v>
      </c>
      <c r="B523" s="37" t="s">
        <v>546</v>
      </c>
      <c r="C523" s="32">
        <f t="shared" si="52"/>
        <v>5672911.8600000003</v>
      </c>
      <c r="D523" s="33">
        <f>ROUND((F523+G523+H523+I523+J523+K523+M523+O523+P523+Q523+R523+S523)*0.0214,2)</f>
        <v>117700</v>
      </c>
      <c r="E523" s="34">
        <v>55211.86</v>
      </c>
      <c r="F523" s="34"/>
      <c r="G523" s="36"/>
      <c r="H523" s="34"/>
      <c r="I523" s="34"/>
      <c r="J523" s="34"/>
      <c r="K523" s="34"/>
      <c r="L523" s="35">
        <v>2</v>
      </c>
      <c r="M523" s="34">
        <v>5500000</v>
      </c>
      <c r="N523" s="34"/>
      <c r="O523" s="34"/>
      <c r="P523" s="34"/>
      <c r="Q523" s="34"/>
      <c r="R523" s="34"/>
      <c r="S523" s="34"/>
    </row>
    <row r="524" spans="1:19" hidden="1" x14ac:dyDescent="0.25">
      <c r="A524" s="57">
        <v>485</v>
      </c>
      <c r="B524" s="37" t="s">
        <v>547</v>
      </c>
      <c r="C524" s="32">
        <f t="shared" si="52"/>
        <v>1003116.79</v>
      </c>
      <c r="D524" s="33"/>
      <c r="E524" s="34">
        <v>1003116.79</v>
      </c>
      <c r="F524" s="36"/>
      <c r="G524" s="36"/>
      <c r="H524" s="36"/>
      <c r="I524" s="36"/>
      <c r="J524" s="36"/>
      <c r="K524" s="34"/>
      <c r="L524" s="35"/>
      <c r="M524" s="34"/>
      <c r="N524" s="34"/>
      <c r="O524" s="36"/>
      <c r="P524" s="34"/>
      <c r="Q524" s="36"/>
      <c r="R524" s="34"/>
      <c r="S524" s="34"/>
    </row>
    <row r="525" spans="1:19" hidden="1" x14ac:dyDescent="0.25">
      <c r="A525" s="57">
        <v>486</v>
      </c>
      <c r="B525" s="37" t="s">
        <v>548</v>
      </c>
      <c r="C525" s="32">
        <f t="shared" si="52"/>
        <v>587123.9</v>
      </c>
      <c r="D525" s="33"/>
      <c r="E525" s="34">
        <v>587123.9</v>
      </c>
      <c r="F525" s="36"/>
      <c r="G525" s="36"/>
      <c r="H525" s="36"/>
      <c r="I525" s="36"/>
      <c r="J525" s="36"/>
      <c r="K525" s="34"/>
      <c r="L525" s="35"/>
      <c r="M525" s="34"/>
      <c r="N525" s="34"/>
      <c r="O525" s="34"/>
      <c r="P525" s="34"/>
      <c r="Q525" s="36"/>
      <c r="R525" s="34"/>
      <c r="S525" s="34"/>
    </row>
    <row r="526" spans="1:19" hidden="1" x14ac:dyDescent="0.25">
      <c r="A526" s="57">
        <v>487</v>
      </c>
      <c r="B526" s="37" t="s">
        <v>549</v>
      </c>
      <c r="C526" s="32">
        <v>13851306.4</v>
      </c>
      <c r="D526" s="33">
        <v>290207.52</v>
      </c>
      <c r="E526" s="34"/>
      <c r="F526" s="38"/>
      <c r="G526" s="36"/>
      <c r="H526" s="36"/>
      <c r="I526" s="36"/>
      <c r="J526" s="36"/>
      <c r="K526" s="34"/>
      <c r="L526" s="35"/>
      <c r="M526" s="34"/>
      <c r="N526" s="34" t="s">
        <v>64</v>
      </c>
      <c r="O526" s="34">
        <v>6149065.0999999996</v>
      </c>
      <c r="P526" s="34"/>
      <c r="Q526" s="36">
        <v>7412033.7800000003</v>
      </c>
      <c r="R526" s="34"/>
      <c r="S526" s="34"/>
    </row>
    <row r="527" spans="1:19" hidden="1" x14ac:dyDescent="0.25">
      <c r="A527" s="57">
        <v>488</v>
      </c>
      <c r="B527" s="37" t="s">
        <v>550</v>
      </c>
      <c r="C527" s="32">
        <f t="shared" ref="C527:C558" si="53">ROUND(SUM(D527+E527+F527+G527+H527+I527+J527+K527+M527+O527+P527+Q527+R527+S527),2)</f>
        <v>478107.38</v>
      </c>
      <c r="D527" s="33"/>
      <c r="E527" s="34">
        <v>478107.38</v>
      </c>
      <c r="F527" s="34"/>
      <c r="G527" s="36"/>
      <c r="H527" s="36"/>
      <c r="I527" s="36"/>
      <c r="J527" s="36"/>
      <c r="K527" s="34"/>
      <c r="L527" s="35"/>
      <c r="M527" s="34"/>
      <c r="N527" s="34"/>
      <c r="O527" s="34"/>
      <c r="P527" s="34"/>
      <c r="Q527" s="36"/>
      <c r="R527" s="34"/>
      <c r="S527" s="34"/>
    </row>
    <row r="528" spans="1:19" hidden="1" x14ac:dyDescent="0.25">
      <c r="A528" s="57">
        <v>489</v>
      </c>
      <c r="B528" s="37" t="s">
        <v>551</v>
      </c>
      <c r="C528" s="32">
        <f t="shared" si="53"/>
        <v>4482872.72</v>
      </c>
      <c r="D528" s="33">
        <f>ROUND((F528+G528+H528+I528+J528+K528+M528+O528+P528+Q528+R528+S528)*0.0214,2)</f>
        <v>88460.51</v>
      </c>
      <c r="E528" s="34">
        <v>260743.41</v>
      </c>
      <c r="F528" s="36">
        <v>1174357.1299999999</v>
      </c>
      <c r="G528" s="34"/>
      <c r="H528" s="34"/>
      <c r="I528" s="34"/>
      <c r="J528" s="34"/>
      <c r="K528" s="34"/>
      <c r="L528" s="35"/>
      <c r="M528" s="34"/>
      <c r="N528" s="34" t="s">
        <v>64</v>
      </c>
      <c r="O528" s="36">
        <v>2959311.67</v>
      </c>
      <c r="P528" s="34"/>
      <c r="Q528" s="34"/>
      <c r="R528" s="34"/>
      <c r="S528" s="34"/>
    </row>
    <row r="529" spans="1:19" hidden="1" x14ac:dyDescent="0.25">
      <c r="A529" s="57">
        <v>490</v>
      </c>
      <c r="B529" s="37" t="s">
        <v>552</v>
      </c>
      <c r="C529" s="32">
        <f t="shared" si="53"/>
        <v>175060.71</v>
      </c>
      <c r="D529" s="33"/>
      <c r="E529" s="34">
        <v>175060.71</v>
      </c>
      <c r="F529" s="38"/>
      <c r="G529" s="34"/>
      <c r="H529" s="34"/>
      <c r="I529" s="34"/>
      <c r="J529" s="34"/>
      <c r="K529" s="34"/>
      <c r="L529" s="35"/>
      <c r="M529" s="34"/>
      <c r="N529" s="34"/>
      <c r="O529" s="38"/>
      <c r="P529" s="34"/>
      <c r="Q529" s="34"/>
      <c r="R529" s="34"/>
      <c r="S529" s="34"/>
    </row>
    <row r="530" spans="1:19" hidden="1" x14ac:dyDescent="0.25">
      <c r="A530" s="57">
        <v>491</v>
      </c>
      <c r="B530" s="37" t="s">
        <v>553</v>
      </c>
      <c r="C530" s="32">
        <f t="shared" si="53"/>
        <v>12585587.43</v>
      </c>
      <c r="D530" s="33">
        <f>ROUND((F530+G530+H530+I530+J530+K530+M530+O530+P530+Q530+R530+S530)*0.0214,2)</f>
        <v>263688.63</v>
      </c>
      <c r="E530" s="34"/>
      <c r="F530" s="38"/>
      <c r="G530" s="34"/>
      <c r="H530" s="34"/>
      <c r="I530" s="34"/>
      <c r="J530" s="34"/>
      <c r="K530" s="34"/>
      <c r="L530" s="35"/>
      <c r="M530" s="34"/>
      <c r="N530" s="34" t="s">
        <v>64</v>
      </c>
      <c r="O530" s="38">
        <v>5011533.5999999996</v>
      </c>
      <c r="P530" s="34"/>
      <c r="Q530" s="34"/>
      <c r="R530" s="34">
        <v>7310365.2000000002</v>
      </c>
      <c r="S530" s="34"/>
    </row>
    <row r="531" spans="1:19" hidden="1" x14ac:dyDescent="0.25">
      <c r="A531" s="57">
        <v>492</v>
      </c>
      <c r="B531" s="37" t="s">
        <v>554</v>
      </c>
      <c r="C531" s="32">
        <f t="shared" si="53"/>
        <v>13415599.550000001</v>
      </c>
      <c r="D531" s="33">
        <f>ROUND((F531+G531+H531+I531+J531+K531+M531+O531+P531+Q531+R531+S531)*0.0214,2)</f>
        <v>281078.75</v>
      </c>
      <c r="E531" s="34"/>
      <c r="F531" s="38"/>
      <c r="G531" s="34"/>
      <c r="H531" s="34"/>
      <c r="I531" s="34"/>
      <c r="J531" s="34"/>
      <c r="K531" s="34"/>
      <c r="L531" s="35"/>
      <c r="M531" s="34"/>
      <c r="N531" s="34" t="s">
        <v>64</v>
      </c>
      <c r="O531" s="38">
        <v>4868539.2</v>
      </c>
      <c r="P531" s="34"/>
      <c r="Q531" s="34"/>
      <c r="R531" s="34">
        <v>8265981.5999999996</v>
      </c>
      <c r="S531" s="34"/>
    </row>
    <row r="532" spans="1:19" hidden="1" x14ac:dyDescent="0.25">
      <c r="A532" s="57">
        <v>493</v>
      </c>
      <c r="B532" s="37" t="s">
        <v>555</v>
      </c>
      <c r="C532" s="32">
        <f t="shared" si="53"/>
        <v>2477741.62</v>
      </c>
      <c r="D532" s="33">
        <v>11860.89</v>
      </c>
      <c r="E532" s="34"/>
      <c r="F532" s="38"/>
      <c r="G532" s="34">
        <v>1561099.8</v>
      </c>
      <c r="H532" s="34"/>
      <c r="I532" s="34"/>
      <c r="J532" s="34">
        <v>904780.93</v>
      </c>
      <c r="K532" s="34"/>
      <c r="L532" s="35"/>
      <c r="M532" s="34"/>
      <c r="N532" s="34"/>
      <c r="O532" s="38"/>
      <c r="P532" s="34"/>
      <c r="Q532" s="34"/>
      <c r="R532" s="34"/>
      <c r="S532" s="34"/>
    </row>
    <row r="533" spans="1:19" hidden="1" x14ac:dyDescent="0.25">
      <c r="A533" s="57">
        <v>494</v>
      </c>
      <c r="B533" s="37" t="s">
        <v>1128</v>
      </c>
      <c r="C533" s="32">
        <f t="shared" si="53"/>
        <v>1570163.16</v>
      </c>
      <c r="D533" s="33">
        <v>32687.98</v>
      </c>
      <c r="E533" s="34">
        <v>10000</v>
      </c>
      <c r="F533" s="38"/>
      <c r="G533" s="34"/>
      <c r="H533" s="34"/>
      <c r="I533" s="34"/>
      <c r="J533" s="34"/>
      <c r="K533" s="34"/>
      <c r="L533" s="35"/>
      <c r="M533" s="34"/>
      <c r="N533" s="34"/>
      <c r="O533" s="38"/>
      <c r="P533" s="34"/>
      <c r="Q533" s="34"/>
      <c r="R533" s="34">
        <v>1527475.18</v>
      </c>
      <c r="S533" s="34"/>
    </row>
    <row r="534" spans="1:19" hidden="1" x14ac:dyDescent="0.25">
      <c r="A534" s="57">
        <v>495</v>
      </c>
      <c r="B534" s="37" t="s">
        <v>1152</v>
      </c>
      <c r="C534" s="32">
        <f t="shared" si="53"/>
        <v>3064200</v>
      </c>
      <c r="D534" s="33">
        <f>ROUND((F534+G534+H534+I534+J534+K534+M534+O534+P534+Q534+R534+S534)*0.0214,2)</f>
        <v>64200</v>
      </c>
      <c r="E534" s="34"/>
      <c r="F534" s="38"/>
      <c r="G534" s="34"/>
      <c r="H534" s="34"/>
      <c r="I534" s="34"/>
      <c r="J534" s="34"/>
      <c r="K534" s="34"/>
      <c r="L534" s="35"/>
      <c r="M534" s="34"/>
      <c r="N534" s="34"/>
      <c r="O534" s="38"/>
      <c r="P534" s="34"/>
      <c r="Q534" s="34"/>
      <c r="R534" s="34">
        <v>3000000</v>
      </c>
      <c r="S534" s="34"/>
    </row>
    <row r="535" spans="1:19" hidden="1" x14ac:dyDescent="0.25">
      <c r="A535" s="57">
        <v>496</v>
      </c>
      <c r="B535" s="37" t="s">
        <v>556</v>
      </c>
      <c r="C535" s="32">
        <f t="shared" si="53"/>
        <v>97480.7</v>
      </c>
      <c r="D535" s="33"/>
      <c r="E535" s="34">
        <v>97480.7</v>
      </c>
      <c r="F535" s="34"/>
      <c r="G535" s="36"/>
      <c r="H535" s="34"/>
      <c r="I535" s="34"/>
      <c r="J535" s="34"/>
      <c r="K535" s="34"/>
      <c r="L535" s="35"/>
      <c r="M535" s="34"/>
      <c r="N535" s="34"/>
      <c r="O535" s="34"/>
      <c r="P535" s="34"/>
      <c r="Q535" s="34"/>
      <c r="R535" s="34"/>
      <c r="S535" s="34"/>
    </row>
    <row r="536" spans="1:19" hidden="1" x14ac:dyDescent="0.25">
      <c r="A536" s="57">
        <v>497</v>
      </c>
      <c r="B536" s="37" t="s">
        <v>557</v>
      </c>
      <c r="C536" s="32">
        <f t="shared" si="53"/>
        <v>28069036.129999999</v>
      </c>
      <c r="D536" s="33">
        <f>ROUND((F536+G536+H536+I536+J536+K536+M536+O536+P536+Q536+R536+S536)*0.0214,2)</f>
        <v>575573.76000000001</v>
      </c>
      <c r="E536" s="34">
        <v>597492.06999999995</v>
      </c>
      <c r="F536" s="34"/>
      <c r="G536" s="36"/>
      <c r="H536" s="36"/>
      <c r="I536" s="36"/>
      <c r="J536" s="36"/>
      <c r="K536" s="34"/>
      <c r="L536" s="35"/>
      <c r="M536" s="34"/>
      <c r="N536" s="34" t="s">
        <v>124</v>
      </c>
      <c r="O536" s="36">
        <v>10518370.300000001</v>
      </c>
      <c r="P536" s="34"/>
      <c r="Q536" s="36"/>
      <c r="R536" s="34">
        <v>16377600</v>
      </c>
      <c r="S536" s="34"/>
    </row>
    <row r="537" spans="1:19" hidden="1" x14ac:dyDescent="0.25">
      <c r="A537" s="57">
        <v>498</v>
      </c>
      <c r="B537" s="37" t="s">
        <v>558</v>
      </c>
      <c r="C537" s="32">
        <f t="shared" si="53"/>
        <v>468900.3</v>
      </c>
      <c r="D537" s="33"/>
      <c r="E537" s="34">
        <v>468900.3</v>
      </c>
      <c r="F537" s="36"/>
      <c r="G537" s="36"/>
      <c r="H537" s="36"/>
      <c r="I537" s="36"/>
      <c r="J537" s="36"/>
      <c r="K537" s="34"/>
      <c r="L537" s="35"/>
      <c r="M537" s="34"/>
      <c r="N537" s="34"/>
      <c r="O537" s="36"/>
      <c r="P537" s="34"/>
      <c r="Q537" s="34"/>
      <c r="R537" s="34"/>
      <c r="S537" s="34"/>
    </row>
    <row r="538" spans="1:19" hidden="1" x14ac:dyDescent="0.25">
      <c r="A538" s="57">
        <v>499</v>
      </c>
      <c r="B538" s="37" t="s">
        <v>559</v>
      </c>
      <c r="C538" s="32">
        <f t="shared" si="53"/>
        <v>568403.56999999995</v>
      </c>
      <c r="D538" s="33"/>
      <c r="E538" s="34">
        <v>568403.56999999995</v>
      </c>
      <c r="F538" s="36"/>
      <c r="G538" s="36"/>
      <c r="H538" s="36"/>
      <c r="I538" s="36"/>
      <c r="J538" s="36"/>
      <c r="K538" s="34"/>
      <c r="L538" s="35"/>
      <c r="M538" s="34"/>
      <c r="N538" s="34"/>
      <c r="O538" s="36"/>
      <c r="P538" s="34"/>
      <c r="Q538" s="34"/>
      <c r="R538" s="34"/>
      <c r="S538" s="34"/>
    </row>
    <row r="539" spans="1:19" hidden="1" x14ac:dyDescent="0.25">
      <c r="A539" s="57">
        <v>500</v>
      </c>
      <c r="B539" s="37" t="s">
        <v>560</v>
      </c>
      <c r="C539" s="32">
        <f t="shared" si="53"/>
        <v>366947.39</v>
      </c>
      <c r="D539" s="33"/>
      <c r="E539" s="34">
        <v>366947.39</v>
      </c>
      <c r="F539" s="36"/>
      <c r="G539" s="36"/>
      <c r="H539" s="34"/>
      <c r="I539" s="34"/>
      <c r="J539" s="34"/>
      <c r="K539" s="34"/>
      <c r="L539" s="35"/>
      <c r="M539" s="34"/>
      <c r="N539" s="34"/>
      <c r="O539" s="36"/>
      <c r="P539" s="34"/>
      <c r="Q539" s="36"/>
      <c r="R539" s="34"/>
      <c r="S539" s="34"/>
    </row>
    <row r="540" spans="1:19" hidden="1" x14ac:dyDescent="0.25">
      <c r="A540" s="57">
        <v>501</v>
      </c>
      <c r="B540" s="37" t="s">
        <v>561</v>
      </c>
      <c r="C540" s="32">
        <f t="shared" si="53"/>
        <v>240179.26</v>
      </c>
      <c r="D540" s="33"/>
      <c r="E540" s="34">
        <v>240179.26</v>
      </c>
      <c r="F540" s="36"/>
      <c r="G540" s="34"/>
      <c r="H540" s="34"/>
      <c r="I540" s="34"/>
      <c r="J540" s="34"/>
      <c r="K540" s="34"/>
      <c r="L540" s="35"/>
      <c r="M540" s="34"/>
      <c r="N540" s="34"/>
      <c r="O540" s="34"/>
      <c r="P540" s="34"/>
      <c r="Q540" s="36"/>
      <c r="R540" s="34"/>
      <c r="S540" s="34"/>
    </row>
    <row r="541" spans="1:19" hidden="1" x14ac:dyDescent="0.25">
      <c r="A541" s="57">
        <v>502</v>
      </c>
      <c r="B541" s="37" t="s">
        <v>562</v>
      </c>
      <c r="C541" s="32">
        <f t="shared" si="53"/>
        <v>255605.26</v>
      </c>
      <c r="D541" s="33"/>
      <c r="E541" s="34">
        <v>255605.26</v>
      </c>
      <c r="F541" s="34"/>
      <c r="G541" s="34"/>
      <c r="H541" s="34"/>
      <c r="I541" s="34"/>
      <c r="J541" s="36"/>
      <c r="K541" s="34"/>
      <c r="L541" s="35"/>
      <c r="M541" s="34"/>
      <c r="N541" s="34"/>
      <c r="O541" s="36"/>
      <c r="P541" s="34"/>
      <c r="Q541" s="36"/>
      <c r="R541" s="34"/>
      <c r="S541" s="34"/>
    </row>
    <row r="542" spans="1:19" hidden="1" x14ac:dyDescent="0.25">
      <c r="A542" s="57">
        <v>503</v>
      </c>
      <c r="B542" s="37" t="s">
        <v>563</v>
      </c>
      <c r="C542" s="32">
        <f t="shared" si="53"/>
        <v>258286.28</v>
      </c>
      <c r="D542" s="33"/>
      <c r="E542" s="34">
        <v>258286.28</v>
      </c>
      <c r="F542" s="34"/>
      <c r="G542" s="34"/>
      <c r="H542" s="34"/>
      <c r="I542" s="34"/>
      <c r="J542" s="36"/>
      <c r="K542" s="34"/>
      <c r="L542" s="35"/>
      <c r="M542" s="34"/>
      <c r="N542" s="34"/>
      <c r="O542" s="36"/>
      <c r="P542" s="34"/>
      <c r="Q542" s="36"/>
      <c r="R542" s="34"/>
      <c r="S542" s="34"/>
    </row>
    <row r="543" spans="1:19" hidden="1" x14ac:dyDescent="0.25">
      <c r="A543" s="57">
        <v>504</v>
      </c>
      <c r="B543" s="37" t="s">
        <v>565</v>
      </c>
      <c r="C543" s="32">
        <f t="shared" si="53"/>
        <v>1646081.59</v>
      </c>
      <c r="D543" s="33"/>
      <c r="E543" s="34">
        <v>1646081.59</v>
      </c>
      <c r="F543" s="36"/>
      <c r="G543" s="36"/>
      <c r="H543" s="36"/>
      <c r="I543" s="36"/>
      <c r="J543" s="36"/>
      <c r="K543" s="34"/>
      <c r="L543" s="35"/>
      <c r="M543" s="34"/>
      <c r="N543" s="34"/>
      <c r="O543" s="34"/>
      <c r="P543" s="34"/>
      <c r="Q543" s="34"/>
      <c r="R543" s="34"/>
      <c r="S543" s="34"/>
    </row>
    <row r="544" spans="1:19" hidden="1" x14ac:dyDescent="0.25">
      <c r="A544" s="57">
        <v>505</v>
      </c>
      <c r="B544" s="37" t="s">
        <v>566</v>
      </c>
      <c r="C544" s="32">
        <f t="shared" si="53"/>
        <v>256260.72</v>
      </c>
      <c r="D544" s="33"/>
      <c r="E544" s="34">
        <v>256260.72</v>
      </c>
      <c r="F544" s="36"/>
      <c r="G544" s="36"/>
      <c r="H544" s="36"/>
      <c r="I544" s="36"/>
      <c r="J544" s="36"/>
      <c r="K544" s="34"/>
      <c r="L544" s="35"/>
      <c r="M544" s="34"/>
      <c r="N544" s="34"/>
      <c r="O544" s="34"/>
      <c r="P544" s="34"/>
      <c r="Q544" s="34"/>
      <c r="R544" s="34"/>
      <c r="S544" s="34"/>
    </row>
    <row r="545" spans="1:19" hidden="1" x14ac:dyDescent="0.25">
      <c r="A545" s="57">
        <v>506</v>
      </c>
      <c r="B545" s="37" t="s">
        <v>567</v>
      </c>
      <c r="C545" s="32">
        <f t="shared" si="53"/>
        <v>308881.90000000002</v>
      </c>
      <c r="D545" s="33"/>
      <c r="E545" s="34">
        <v>308881.90000000002</v>
      </c>
      <c r="F545" s="36"/>
      <c r="G545" s="36"/>
      <c r="H545" s="36"/>
      <c r="I545" s="36"/>
      <c r="J545" s="36"/>
      <c r="K545" s="34"/>
      <c r="L545" s="35"/>
      <c r="M545" s="34"/>
      <c r="N545" s="34"/>
      <c r="O545" s="36"/>
      <c r="P545" s="34"/>
      <c r="Q545" s="36"/>
      <c r="R545" s="34"/>
      <c r="S545" s="34"/>
    </row>
    <row r="546" spans="1:19" hidden="1" x14ac:dyDescent="0.25">
      <c r="A546" s="57">
        <v>507</v>
      </c>
      <c r="B546" s="37" t="s">
        <v>568</v>
      </c>
      <c r="C546" s="32">
        <f t="shared" si="53"/>
        <v>166324.82999999999</v>
      </c>
      <c r="D546" s="33"/>
      <c r="E546" s="34">
        <v>166324.82999999999</v>
      </c>
      <c r="F546" s="36"/>
      <c r="G546" s="36"/>
      <c r="H546" s="36"/>
      <c r="I546" s="36"/>
      <c r="J546" s="36"/>
      <c r="K546" s="34"/>
      <c r="L546" s="35"/>
      <c r="M546" s="34"/>
      <c r="N546" s="34"/>
      <c r="O546" s="34"/>
      <c r="P546" s="34"/>
      <c r="Q546" s="34"/>
      <c r="R546" s="34"/>
      <c r="S546" s="34"/>
    </row>
    <row r="547" spans="1:19" hidden="1" x14ac:dyDescent="0.25">
      <c r="A547" s="57">
        <v>508</v>
      </c>
      <c r="B547" s="37" t="s">
        <v>569</v>
      </c>
      <c r="C547" s="32">
        <f t="shared" si="53"/>
        <v>9106387.1500000004</v>
      </c>
      <c r="D547" s="33">
        <v>94195.28</v>
      </c>
      <c r="E547" s="34">
        <v>378344.27</v>
      </c>
      <c r="F547" s="34"/>
      <c r="G547" s="34"/>
      <c r="H547" s="34"/>
      <c r="I547" s="34"/>
      <c r="J547" s="34"/>
      <c r="K547" s="34"/>
      <c r="L547" s="35"/>
      <c r="M547" s="34"/>
      <c r="N547" s="34" t="s">
        <v>64</v>
      </c>
      <c r="O547" s="36">
        <v>8633847.5999999996</v>
      </c>
      <c r="P547" s="34"/>
      <c r="Q547" s="36"/>
      <c r="R547" s="34"/>
      <c r="S547" s="34"/>
    </row>
    <row r="548" spans="1:19" hidden="1" x14ac:dyDescent="0.25">
      <c r="A548" s="57">
        <v>509</v>
      </c>
      <c r="B548" s="37" t="s">
        <v>570</v>
      </c>
      <c r="C548" s="32">
        <f t="shared" si="53"/>
        <v>375121.72</v>
      </c>
      <c r="D548" s="33"/>
      <c r="E548" s="34">
        <v>375121.72</v>
      </c>
      <c r="F548" s="34"/>
      <c r="G548" s="34"/>
      <c r="H548" s="36"/>
      <c r="I548" s="36"/>
      <c r="J548" s="36"/>
      <c r="K548" s="34"/>
      <c r="L548" s="35"/>
      <c r="M548" s="34"/>
      <c r="N548" s="34"/>
      <c r="O548" s="36"/>
      <c r="P548" s="34"/>
      <c r="Q548" s="36"/>
      <c r="R548" s="34"/>
      <c r="S548" s="34"/>
    </row>
    <row r="549" spans="1:19" hidden="1" x14ac:dyDescent="0.25">
      <c r="A549" s="57">
        <v>510</v>
      </c>
      <c r="B549" s="37" t="s">
        <v>571</v>
      </c>
      <c r="C549" s="32">
        <f t="shared" si="53"/>
        <v>11166315.140000001</v>
      </c>
      <c r="D549" s="33">
        <v>115912.19</v>
      </c>
      <c r="E549" s="34">
        <v>426003.75</v>
      </c>
      <c r="F549" s="34"/>
      <c r="G549" s="34"/>
      <c r="H549" s="34"/>
      <c r="I549" s="34"/>
      <c r="J549" s="34"/>
      <c r="K549" s="34"/>
      <c r="L549" s="35"/>
      <c r="M549" s="34"/>
      <c r="N549" s="34" t="s">
        <v>64</v>
      </c>
      <c r="O549" s="36">
        <v>8686766.4000000004</v>
      </c>
      <c r="P549" s="36">
        <v>1937632.8</v>
      </c>
      <c r="Q549" s="36"/>
      <c r="R549" s="34"/>
      <c r="S549" s="34"/>
    </row>
    <row r="550" spans="1:19" hidden="1" x14ac:dyDescent="0.25">
      <c r="A550" s="57">
        <v>511</v>
      </c>
      <c r="B550" s="37" t="s">
        <v>572</v>
      </c>
      <c r="C550" s="32">
        <f t="shared" si="53"/>
        <v>408557.23</v>
      </c>
      <c r="D550" s="33"/>
      <c r="E550" s="34">
        <v>408557.23</v>
      </c>
      <c r="F550" s="34"/>
      <c r="G550" s="36"/>
      <c r="H550" s="36"/>
      <c r="I550" s="34"/>
      <c r="J550" s="34"/>
      <c r="K550" s="34"/>
      <c r="L550" s="35"/>
      <c r="M550" s="34"/>
      <c r="N550" s="34"/>
      <c r="O550" s="36"/>
      <c r="P550" s="34"/>
      <c r="Q550" s="36"/>
      <c r="R550" s="34"/>
      <c r="S550" s="34"/>
    </row>
    <row r="551" spans="1:19" hidden="1" x14ac:dyDescent="0.25">
      <c r="A551" s="57">
        <v>512</v>
      </c>
      <c r="B551" s="37" t="s">
        <v>573</v>
      </c>
      <c r="C551" s="32">
        <f t="shared" si="53"/>
        <v>497660.72</v>
      </c>
      <c r="D551" s="33"/>
      <c r="E551" s="34">
        <v>497660.72</v>
      </c>
      <c r="F551" s="34"/>
      <c r="G551" s="36"/>
      <c r="H551" s="36"/>
      <c r="I551" s="36"/>
      <c r="J551" s="36"/>
      <c r="K551" s="34"/>
      <c r="L551" s="35"/>
      <c r="M551" s="34"/>
      <c r="N551" s="34"/>
      <c r="O551" s="34"/>
      <c r="P551" s="36"/>
      <c r="Q551" s="36"/>
      <c r="R551" s="34"/>
      <c r="S551" s="34"/>
    </row>
    <row r="552" spans="1:19" hidden="1" x14ac:dyDescent="0.25">
      <c r="A552" s="57">
        <v>513</v>
      </c>
      <c r="B552" s="37" t="s">
        <v>1154</v>
      </c>
      <c r="C552" s="32">
        <f t="shared" si="53"/>
        <v>10584153.949999999</v>
      </c>
      <c r="D552" s="33">
        <f>ROUND((F552+G552+H552+I552+J552+K552+M552+O552+Q552+S552)*0.0214,2)</f>
        <v>99656.42</v>
      </c>
      <c r="E552" s="34"/>
      <c r="F552" s="34"/>
      <c r="G552" s="38"/>
      <c r="H552" s="38"/>
      <c r="I552" s="38"/>
      <c r="J552" s="38"/>
      <c r="K552" s="34"/>
      <c r="L552" s="35"/>
      <c r="M552" s="34"/>
      <c r="N552" s="34" t="s">
        <v>64</v>
      </c>
      <c r="O552" s="34">
        <v>4656841.9800000004</v>
      </c>
      <c r="P552" s="36">
        <v>413901.6</v>
      </c>
      <c r="Q552" s="36"/>
      <c r="R552" s="34">
        <v>5413753.9500000002</v>
      </c>
      <c r="S552" s="34"/>
    </row>
    <row r="553" spans="1:19" hidden="1" x14ac:dyDescent="0.25">
      <c r="A553" s="57">
        <v>514</v>
      </c>
      <c r="B553" s="37" t="s">
        <v>1155</v>
      </c>
      <c r="C553" s="32">
        <f t="shared" si="53"/>
        <v>6829258.1399999997</v>
      </c>
      <c r="D553" s="33">
        <f t="shared" ref="D553" si="54">ROUND((F553+G553+H553+I553+J553+K553+M553+O553+P553+Q553+R553+S553)*0.0214,2)</f>
        <v>143084.12</v>
      </c>
      <c r="E553" s="34"/>
      <c r="F553" s="34"/>
      <c r="G553" s="38">
        <v>1101598.56</v>
      </c>
      <c r="H553" s="38">
        <v>866738.47</v>
      </c>
      <c r="I553" s="38">
        <v>135632</v>
      </c>
      <c r="J553" s="38">
        <v>500188.14</v>
      </c>
      <c r="K553" s="34"/>
      <c r="L553" s="35"/>
      <c r="M553" s="34"/>
      <c r="N553" s="34"/>
      <c r="O553" s="34"/>
      <c r="P553" s="36">
        <v>140024.18</v>
      </c>
      <c r="Q553" s="36"/>
      <c r="R553" s="34">
        <v>3941992.67</v>
      </c>
      <c r="S553" s="34"/>
    </row>
    <row r="554" spans="1:19" hidden="1" x14ac:dyDescent="0.25">
      <c r="A554" s="57">
        <v>515</v>
      </c>
      <c r="B554" s="37" t="s">
        <v>574</v>
      </c>
      <c r="C554" s="32">
        <f t="shared" si="53"/>
        <v>4363310.67</v>
      </c>
      <c r="D554" s="33">
        <f>ROUND((F554+G554+H554+I554+J554+K554+M554+O554+Q554+S554)*0.0214,2)</f>
        <v>91418.49</v>
      </c>
      <c r="E554" s="34"/>
      <c r="F554" s="34"/>
      <c r="G554" s="34">
        <v>506450.58</v>
      </c>
      <c r="H554" s="34"/>
      <c r="I554" s="34"/>
      <c r="J554" s="34">
        <v>343115.77</v>
      </c>
      <c r="K554" s="34"/>
      <c r="L554" s="35"/>
      <c r="M554" s="34"/>
      <c r="N554" s="34"/>
      <c r="O554" s="34"/>
      <c r="P554" s="36"/>
      <c r="Q554" s="36">
        <f>536102.31+2886223.52</f>
        <v>3422325.83</v>
      </c>
      <c r="R554" s="34"/>
      <c r="S554" s="34"/>
    </row>
    <row r="555" spans="1:19" hidden="1" x14ac:dyDescent="0.25">
      <c r="A555" s="57">
        <v>516</v>
      </c>
      <c r="B555" s="37" t="s">
        <v>575</v>
      </c>
      <c r="C555" s="32">
        <f t="shared" si="53"/>
        <v>5682333.0800000001</v>
      </c>
      <c r="D555" s="33">
        <f>ROUND((F555+G555+H555+I555+J555+K555+M555+O555+P555+Q555+R555+S555)*0.0214,2)</f>
        <v>117700</v>
      </c>
      <c r="E555" s="34">
        <v>64633.08</v>
      </c>
      <c r="F555" s="34"/>
      <c r="G555" s="36"/>
      <c r="H555" s="36"/>
      <c r="I555" s="36"/>
      <c r="J555" s="36"/>
      <c r="K555" s="34"/>
      <c r="L555" s="35">
        <v>2</v>
      </c>
      <c r="M555" s="34">
        <v>5500000</v>
      </c>
      <c r="N555" s="34"/>
      <c r="O555" s="34"/>
      <c r="P555" s="36"/>
      <c r="Q555" s="36"/>
      <c r="R555" s="34"/>
      <c r="S555" s="34"/>
    </row>
    <row r="556" spans="1:19" hidden="1" x14ac:dyDescent="0.25">
      <c r="A556" s="57">
        <v>517</v>
      </c>
      <c r="B556" s="37" t="s">
        <v>576</v>
      </c>
      <c r="C556" s="32">
        <f t="shared" si="53"/>
        <v>127708.74</v>
      </c>
      <c r="D556" s="33"/>
      <c r="E556" s="34">
        <v>127708.74</v>
      </c>
      <c r="F556" s="36"/>
      <c r="G556" s="39"/>
      <c r="H556" s="39"/>
      <c r="I556" s="39"/>
      <c r="J556" s="62"/>
      <c r="K556" s="62"/>
      <c r="L556" s="62"/>
      <c r="M556" s="62"/>
      <c r="N556" s="62"/>
      <c r="O556" s="62"/>
      <c r="P556" s="36"/>
      <c r="Q556" s="62"/>
      <c r="R556" s="34"/>
      <c r="S556" s="34"/>
    </row>
    <row r="557" spans="1:19" hidden="1" x14ac:dyDescent="0.25">
      <c r="A557" s="57">
        <v>518</v>
      </c>
      <c r="B557" s="37" t="s">
        <v>577</v>
      </c>
      <c r="C557" s="32">
        <f t="shared" si="53"/>
        <v>803592.51</v>
      </c>
      <c r="D557" s="33"/>
      <c r="E557" s="34">
        <v>803592.51</v>
      </c>
      <c r="F557" s="36"/>
      <c r="G557" s="36"/>
      <c r="H557" s="36"/>
      <c r="I557" s="36"/>
      <c r="J557" s="36"/>
      <c r="K557" s="34"/>
      <c r="L557" s="35"/>
      <c r="M557" s="34"/>
      <c r="N557" s="39"/>
      <c r="O557" s="36"/>
      <c r="P557" s="36"/>
      <c r="Q557" s="36"/>
      <c r="R557" s="34"/>
      <c r="S557" s="34"/>
    </row>
    <row r="558" spans="1:19" hidden="1" x14ac:dyDescent="0.25">
      <c r="A558" s="57">
        <v>519</v>
      </c>
      <c r="B558" s="37" t="s">
        <v>578</v>
      </c>
      <c r="C558" s="32">
        <f t="shared" si="53"/>
        <v>5801283.21</v>
      </c>
      <c r="D558" s="33">
        <f t="shared" ref="D558:D563" si="55">ROUND((F558+G558+H558+I558+J558+K558+M558+O558+P558+Q558+R558+S558)*0.0214,2)</f>
        <v>117700</v>
      </c>
      <c r="E558" s="34">
        <v>183583.21</v>
      </c>
      <c r="F558" s="38"/>
      <c r="G558" s="38"/>
      <c r="H558" s="38"/>
      <c r="I558" s="38"/>
      <c r="J558" s="38"/>
      <c r="K558" s="34"/>
      <c r="L558" s="35">
        <v>2</v>
      </c>
      <c r="M558" s="34">
        <v>5500000</v>
      </c>
      <c r="N558" s="34"/>
      <c r="O558" s="38"/>
      <c r="P558" s="38"/>
      <c r="Q558" s="36"/>
      <c r="R558" s="34"/>
      <c r="S558" s="34"/>
    </row>
    <row r="559" spans="1:19" hidden="1" x14ac:dyDescent="0.25">
      <c r="A559" s="57">
        <v>520</v>
      </c>
      <c r="B559" s="37" t="s">
        <v>579</v>
      </c>
      <c r="C559" s="32">
        <f t="shared" ref="C559:C590" si="56">ROUND(SUM(D559+E559+F559+G559+H559+I559+J559+K559+M559+O559+P559+Q559+R559+S559),2)</f>
        <v>8087933.2699999996</v>
      </c>
      <c r="D559" s="33">
        <v>129405.66</v>
      </c>
      <c r="E559" s="34"/>
      <c r="F559" s="38"/>
      <c r="G559" s="38"/>
      <c r="H559" s="38"/>
      <c r="I559" s="38"/>
      <c r="J559" s="38"/>
      <c r="K559" s="34"/>
      <c r="L559" s="35"/>
      <c r="M559" s="34"/>
      <c r="N559" s="34" t="s">
        <v>64</v>
      </c>
      <c r="O559" s="38">
        <v>7958527.6100000003</v>
      </c>
      <c r="P559" s="38"/>
      <c r="Q559" s="36"/>
      <c r="R559" s="34"/>
      <c r="S559" s="34"/>
    </row>
    <row r="560" spans="1:19" hidden="1" x14ac:dyDescent="0.25">
      <c r="A560" s="57">
        <v>521</v>
      </c>
      <c r="B560" s="37" t="s">
        <v>580</v>
      </c>
      <c r="C560" s="32">
        <f t="shared" si="56"/>
        <v>2856813.8</v>
      </c>
      <c r="D560" s="33">
        <f t="shared" si="55"/>
        <v>58850</v>
      </c>
      <c r="E560" s="34">
        <v>47963.8</v>
      </c>
      <c r="F560" s="38"/>
      <c r="G560" s="38"/>
      <c r="H560" s="38"/>
      <c r="I560" s="38"/>
      <c r="J560" s="38"/>
      <c r="K560" s="34"/>
      <c r="L560" s="35">
        <v>1</v>
      </c>
      <c r="M560" s="34">
        <v>2750000</v>
      </c>
      <c r="N560" s="34"/>
      <c r="O560" s="38"/>
      <c r="P560" s="38"/>
      <c r="Q560" s="36"/>
      <c r="R560" s="34"/>
      <c r="S560" s="34"/>
    </row>
    <row r="561" spans="1:19" hidden="1" x14ac:dyDescent="0.25">
      <c r="A561" s="57">
        <v>522</v>
      </c>
      <c r="B561" s="37" t="s">
        <v>581</v>
      </c>
      <c r="C561" s="32">
        <f t="shared" si="56"/>
        <v>13039027.199999999</v>
      </c>
      <c r="D561" s="33">
        <f t="shared" si="55"/>
        <v>273188.94</v>
      </c>
      <c r="E561" s="34"/>
      <c r="F561" s="38"/>
      <c r="G561" s="38"/>
      <c r="H561" s="38"/>
      <c r="I561" s="38"/>
      <c r="J561" s="38"/>
      <c r="K561" s="34"/>
      <c r="L561" s="35"/>
      <c r="M561" s="34"/>
      <c r="N561" s="34" t="s">
        <v>64</v>
      </c>
      <c r="O561" s="38">
        <v>6683074.5700000003</v>
      </c>
      <c r="P561" s="38"/>
      <c r="Q561" s="36"/>
      <c r="R561" s="34">
        <v>6082763.6900000004</v>
      </c>
      <c r="S561" s="34"/>
    </row>
    <row r="562" spans="1:19" hidden="1" x14ac:dyDescent="0.25">
      <c r="A562" s="57">
        <v>523</v>
      </c>
      <c r="B562" s="37" t="s">
        <v>582</v>
      </c>
      <c r="C562" s="32">
        <f t="shared" si="56"/>
        <v>9269029.3300000001</v>
      </c>
      <c r="D562" s="33">
        <f t="shared" si="55"/>
        <v>194201.32</v>
      </c>
      <c r="E562" s="34"/>
      <c r="F562" s="38"/>
      <c r="G562" s="38"/>
      <c r="H562" s="38"/>
      <c r="I562" s="38"/>
      <c r="J562" s="38"/>
      <c r="K562" s="34"/>
      <c r="L562" s="35"/>
      <c r="M562" s="34"/>
      <c r="N562" s="34" t="s">
        <v>64</v>
      </c>
      <c r="O562" s="38">
        <v>6683074.5700000003</v>
      </c>
      <c r="P562" s="38"/>
      <c r="Q562" s="36"/>
      <c r="R562" s="34">
        <v>2391753.44</v>
      </c>
      <c r="S562" s="34"/>
    </row>
    <row r="563" spans="1:19" hidden="1" x14ac:dyDescent="0.25">
      <c r="A563" s="57">
        <v>524</v>
      </c>
      <c r="B563" s="37" t="s">
        <v>583</v>
      </c>
      <c r="C563" s="32">
        <f t="shared" si="56"/>
        <v>5933410.25</v>
      </c>
      <c r="D563" s="33">
        <f t="shared" si="55"/>
        <v>124314.65</v>
      </c>
      <c r="E563" s="34"/>
      <c r="F563" s="38"/>
      <c r="G563" s="38"/>
      <c r="H563" s="38"/>
      <c r="I563" s="38"/>
      <c r="J563" s="38"/>
      <c r="K563" s="34"/>
      <c r="L563" s="35"/>
      <c r="M563" s="34"/>
      <c r="N563" s="34"/>
      <c r="O563" s="38"/>
      <c r="P563" s="38"/>
      <c r="Q563" s="36">
        <v>5809095.5999999996</v>
      </c>
      <c r="R563" s="34"/>
      <c r="S563" s="34"/>
    </row>
    <row r="564" spans="1:19" hidden="1" x14ac:dyDescent="0.25">
      <c r="A564" s="57">
        <v>525</v>
      </c>
      <c r="B564" s="37" t="s">
        <v>584</v>
      </c>
      <c r="C564" s="32">
        <f t="shared" si="56"/>
        <v>52124.72</v>
      </c>
      <c r="D564" s="33"/>
      <c r="E564" s="34">
        <v>52124.72</v>
      </c>
      <c r="F564" s="34"/>
      <c r="G564" s="34"/>
      <c r="H564" s="34"/>
      <c r="I564" s="34"/>
      <c r="J564" s="34"/>
      <c r="K564" s="34"/>
      <c r="L564" s="35"/>
      <c r="M564" s="34"/>
      <c r="N564" s="34"/>
      <c r="O564" s="34"/>
      <c r="P564" s="34"/>
      <c r="Q564" s="36"/>
      <c r="R564" s="34"/>
      <c r="S564" s="34"/>
    </row>
    <row r="565" spans="1:19" hidden="1" x14ac:dyDescent="0.25">
      <c r="A565" s="57">
        <v>526</v>
      </c>
      <c r="B565" s="37" t="s">
        <v>585</v>
      </c>
      <c r="C565" s="32">
        <f t="shared" si="56"/>
        <v>581336.56000000006</v>
      </c>
      <c r="D565" s="33"/>
      <c r="E565" s="34">
        <v>581336.56000000006</v>
      </c>
      <c r="F565" s="36"/>
      <c r="G565" s="36"/>
      <c r="H565" s="36"/>
      <c r="I565" s="36"/>
      <c r="J565" s="36"/>
      <c r="K565" s="34"/>
      <c r="L565" s="35"/>
      <c r="M565" s="34"/>
      <c r="N565" s="39"/>
      <c r="O565" s="36"/>
      <c r="P565" s="34"/>
      <c r="Q565" s="36"/>
      <c r="R565" s="34"/>
      <c r="S565" s="34"/>
    </row>
    <row r="566" spans="1:19" hidden="1" x14ac:dyDescent="0.25">
      <c r="A566" s="57">
        <v>527</v>
      </c>
      <c r="B566" s="37" t="s">
        <v>586</v>
      </c>
      <c r="C566" s="32">
        <f t="shared" si="56"/>
        <v>111743487.73999999</v>
      </c>
      <c r="D566" s="33">
        <v>236428.47999999998</v>
      </c>
      <c r="E566" s="34">
        <v>1252933.6599999999</v>
      </c>
      <c r="F566" s="34"/>
      <c r="G566" s="34"/>
      <c r="H566" s="36">
        <v>5173437.5999999996</v>
      </c>
      <c r="I566" s="36">
        <v>2181510</v>
      </c>
      <c r="J566" s="36">
        <v>3729452.4</v>
      </c>
      <c r="K566" s="34"/>
      <c r="L566" s="35"/>
      <c r="M566" s="34"/>
      <c r="N566" s="39" t="s">
        <v>64</v>
      </c>
      <c r="O566" s="36">
        <v>39244246.799999997</v>
      </c>
      <c r="P566" s="34"/>
      <c r="Q566" s="36"/>
      <c r="R566" s="34">
        <v>59925478.799999997</v>
      </c>
      <c r="S566" s="34"/>
    </row>
    <row r="567" spans="1:19" hidden="1" x14ac:dyDescent="0.25">
      <c r="A567" s="57">
        <v>528</v>
      </c>
      <c r="B567" s="37" t="s">
        <v>587</v>
      </c>
      <c r="C567" s="32">
        <f t="shared" si="56"/>
        <v>5672044.8099999996</v>
      </c>
      <c r="D567" s="33">
        <f>ROUND((F567+G567+H567+I567+J567+K567+M567+O567+P567+Q567+R567+S567)*0.0214,2)</f>
        <v>117700</v>
      </c>
      <c r="E567" s="34">
        <v>54344.81</v>
      </c>
      <c r="F567" s="34"/>
      <c r="G567" s="34"/>
      <c r="H567" s="38"/>
      <c r="I567" s="38"/>
      <c r="J567" s="38"/>
      <c r="K567" s="34"/>
      <c r="L567" s="35">
        <v>2</v>
      </c>
      <c r="M567" s="34">
        <v>5500000</v>
      </c>
      <c r="N567" s="34"/>
      <c r="O567" s="38"/>
      <c r="P567" s="34"/>
      <c r="Q567" s="38"/>
      <c r="R567" s="34"/>
      <c r="S567" s="34"/>
    </row>
    <row r="568" spans="1:19" hidden="1" x14ac:dyDescent="0.25">
      <c r="A568" s="57">
        <v>529</v>
      </c>
      <c r="B568" s="37" t="s">
        <v>588</v>
      </c>
      <c r="C568" s="32">
        <f t="shared" si="56"/>
        <v>5671985.6100000003</v>
      </c>
      <c r="D568" s="33">
        <f>ROUND((F568+G568+H568+I568+J568+K568+M568+O568+P568+Q568+R568+S568)*0.0214,2)</f>
        <v>117700</v>
      </c>
      <c r="E568" s="34">
        <v>54285.61</v>
      </c>
      <c r="F568" s="34"/>
      <c r="G568" s="34"/>
      <c r="H568" s="38"/>
      <c r="I568" s="38"/>
      <c r="J568" s="38"/>
      <c r="K568" s="34"/>
      <c r="L568" s="35">
        <v>2</v>
      </c>
      <c r="M568" s="34">
        <v>5500000</v>
      </c>
      <c r="N568" s="34"/>
      <c r="O568" s="38"/>
      <c r="P568" s="34"/>
      <c r="Q568" s="38"/>
      <c r="R568" s="34"/>
      <c r="S568" s="34"/>
    </row>
    <row r="569" spans="1:19" hidden="1" x14ac:dyDescent="0.25">
      <c r="A569" s="57">
        <v>530</v>
      </c>
      <c r="B569" s="37" t="s">
        <v>589</v>
      </c>
      <c r="C569" s="32">
        <f t="shared" si="56"/>
        <v>11311075.640000001</v>
      </c>
      <c r="D569" s="33">
        <f>ROUND((F569+G569+H569+I569+J569+K569+M569+O569+P569+Q569+R569+S569)*0.0214,2)</f>
        <v>235400</v>
      </c>
      <c r="E569" s="34">
        <v>75675.64</v>
      </c>
      <c r="F569" s="34"/>
      <c r="G569" s="34"/>
      <c r="H569" s="38"/>
      <c r="I569" s="38"/>
      <c r="J569" s="38"/>
      <c r="K569" s="34"/>
      <c r="L569" s="35">
        <v>4</v>
      </c>
      <c r="M569" s="34">
        <v>11000000</v>
      </c>
      <c r="N569" s="34"/>
      <c r="O569" s="38"/>
      <c r="P569" s="34"/>
      <c r="Q569" s="38"/>
      <c r="R569" s="34"/>
      <c r="S569" s="34"/>
    </row>
    <row r="570" spans="1:19" hidden="1" x14ac:dyDescent="0.25">
      <c r="A570" s="57">
        <v>531</v>
      </c>
      <c r="B570" s="37" t="s">
        <v>590</v>
      </c>
      <c r="C570" s="32">
        <f t="shared" si="56"/>
        <v>101907.83</v>
      </c>
      <c r="D570" s="33"/>
      <c r="E570" s="34">
        <v>101907.83</v>
      </c>
      <c r="F570" s="36"/>
      <c r="G570" s="36"/>
      <c r="H570" s="34"/>
      <c r="I570" s="34"/>
      <c r="J570" s="34"/>
      <c r="K570" s="34"/>
      <c r="L570" s="35"/>
      <c r="M570" s="34"/>
      <c r="N570" s="34"/>
      <c r="O570" s="34"/>
      <c r="P570" s="34"/>
      <c r="Q570" s="34"/>
      <c r="R570" s="34"/>
      <c r="S570" s="34"/>
    </row>
    <row r="571" spans="1:19" hidden="1" x14ac:dyDescent="0.25">
      <c r="A571" s="57">
        <v>532</v>
      </c>
      <c r="B571" s="37" t="s">
        <v>591</v>
      </c>
      <c r="C571" s="32">
        <f t="shared" si="56"/>
        <v>15679036.210000001</v>
      </c>
      <c r="D571" s="33">
        <f>ROUND((F571+G571+H571+I571+J571+K571+M571+O571+P571+Q571+R571+S571)*0.0214,2)</f>
        <v>328501.44</v>
      </c>
      <c r="E571" s="34"/>
      <c r="F571" s="36"/>
      <c r="G571" s="36"/>
      <c r="H571" s="34"/>
      <c r="I571" s="34"/>
      <c r="J571" s="34"/>
      <c r="K571" s="34"/>
      <c r="L571" s="35"/>
      <c r="M571" s="34"/>
      <c r="N571" s="34" t="s">
        <v>64</v>
      </c>
      <c r="O571" s="34">
        <v>7065942.3700000001</v>
      </c>
      <c r="P571" s="34"/>
      <c r="Q571" s="34"/>
      <c r="R571" s="34">
        <v>8284592.4000000004</v>
      </c>
      <c r="S571" s="34"/>
    </row>
    <row r="572" spans="1:19" hidden="1" x14ac:dyDescent="0.25">
      <c r="A572" s="57">
        <v>533</v>
      </c>
      <c r="B572" s="37" t="s">
        <v>592</v>
      </c>
      <c r="C572" s="32">
        <f t="shared" si="56"/>
        <v>1112136.8999999999</v>
      </c>
      <c r="D572" s="33">
        <f>ROUND((F572+G572+H572+I572+J572+K572+M572+O572+P572+Q572+R572+S572)*0.0214,2)</f>
        <v>23301.09</v>
      </c>
      <c r="E572" s="34"/>
      <c r="F572" s="36"/>
      <c r="G572" s="36"/>
      <c r="H572" s="34">
        <v>463215.57</v>
      </c>
      <c r="I572" s="34">
        <v>222188.63</v>
      </c>
      <c r="J572" s="34">
        <v>403431.61</v>
      </c>
      <c r="K572" s="34"/>
      <c r="L572" s="35"/>
      <c r="M572" s="34"/>
      <c r="N572" s="34"/>
      <c r="O572" s="34"/>
      <c r="P572" s="34"/>
      <c r="Q572" s="34"/>
      <c r="R572" s="34"/>
      <c r="S572" s="34"/>
    </row>
    <row r="573" spans="1:19" hidden="1" x14ac:dyDescent="0.25">
      <c r="A573" s="57">
        <v>534</v>
      </c>
      <c r="B573" s="37" t="s">
        <v>593</v>
      </c>
      <c r="C573" s="32">
        <f t="shared" si="56"/>
        <v>793438.34</v>
      </c>
      <c r="D573" s="33"/>
      <c r="E573" s="34">
        <v>793438.34</v>
      </c>
      <c r="F573" s="36"/>
      <c r="G573" s="36"/>
      <c r="H573" s="36"/>
      <c r="I573" s="36"/>
      <c r="J573" s="36"/>
      <c r="K573" s="34"/>
      <c r="L573" s="35"/>
      <c r="M573" s="34"/>
      <c r="N573" s="39"/>
      <c r="O573" s="36"/>
      <c r="P573" s="36"/>
      <c r="Q573" s="34"/>
      <c r="R573" s="34"/>
      <c r="S573" s="34"/>
    </row>
    <row r="574" spans="1:19" hidden="1" x14ac:dyDescent="0.25">
      <c r="A574" s="57">
        <v>535</v>
      </c>
      <c r="B574" s="37" t="s">
        <v>594</v>
      </c>
      <c r="C574" s="32">
        <f t="shared" si="56"/>
        <v>33243648.079999998</v>
      </c>
      <c r="D574" s="33">
        <f t="shared" ref="D574:D579" si="57">ROUND((F574+G574+H574+I574+J574+K574+M574+O574+P574+Q574+R574+S574)*0.0214,2)</f>
        <v>691052.81</v>
      </c>
      <c r="E574" s="34">
        <v>260408.07</v>
      </c>
      <c r="F574" s="36"/>
      <c r="G574" s="36"/>
      <c r="H574" s="34"/>
      <c r="I574" s="34"/>
      <c r="J574" s="34"/>
      <c r="K574" s="34"/>
      <c r="L574" s="35"/>
      <c r="M574" s="34"/>
      <c r="N574" s="34" t="s">
        <v>64</v>
      </c>
      <c r="O574" s="34">
        <v>16190072.4</v>
      </c>
      <c r="P574" s="34"/>
      <c r="Q574" s="34"/>
      <c r="R574" s="34">
        <v>16102114.800000001</v>
      </c>
      <c r="S574" s="34"/>
    </row>
    <row r="575" spans="1:19" hidden="1" x14ac:dyDescent="0.25">
      <c r="A575" s="57">
        <v>536</v>
      </c>
      <c r="B575" s="37" t="s">
        <v>596</v>
      </c>
      <c r="C575" s="32">
        <f t="shared" si="56"/>
        <v>8715117.9299999997</v>
      </c>
      <c r="D575" s="33">
        <f t="shared" si="57"/>
        <v>179885.27</v>
      </c>
      <c r="E575" s="34">
        <v>129379.12</v>
      </c>
      <c r="F575" s="34"/>
      <c r="G575" s="34"/>
      <c r="H575" s="34"/>
      <c r="I575" s="34"/>
      <c r="J575" s="34"/>
      <c r="K575" s="34"/>
      <c r="L575" s="35"/>
      <c r="M575" s="34"/>
      <c r="N575" s="34" t="s">
        <v>64</v>
      </c>
      <c r="O575" s="38">
        <v>8405853.5399999991</v>
      </c>
      <c r="P575" s="34"/>
      <c r="Q575" s="34"/>
      <c r="R575" s="34"/>
      <c r="S575" s="34"/>
    </row>
    <row r="576" spans="1:19" hidden="1" x14ac:dyDescent="0.25">
      <c r="A576" s="57">
        <v>537</v>
      </c>
      <c r="B576" s="37" t="s">
        <v>597</v>
      </c>
      <c r="C576" s="32">
        <f t="shared" si="56"/>
        <v>24574394.77</v>
      </c>
      <c r="D576" s="33">
        <v>224478.97999999998</v>
      </c>
      <c r="E576" s="34">
        <v>519875.39</v>
      </c>
      <c r="F576" s="34"/>
      <c r="G576" s="34"/>
      <c r="H576" s="34"/>
      <c r="I576" s="34"/>
      <c r="J576" s="34"/>
      <c r="K576" s="34"/>
      <c r="L576" s="35"/>
      <c r="M576" s="34"/>
      <c r="N576" s="39" t="s">
        <v>64</v>
      </c>
      <c r="O576" s="36">
        <v>13985731.199999999</v>
      </c>
      <c r="P576" s="34"/>
      <c r="Q576" s="38"/>
      <c r="R576" s="34">
        <v>9844309.1999999993</v>
      </c>
      <c r="S576" s="34"/>
    </row>
    <row r="577" spans="1:19" hidden="1" x14ac:dyDescent="0.25">
      <c r="A577" s="57">
        <v>538</v>
      </c>
      <c r="B577" s="37" t="s">
        <v>595</v>
      </c>
      <c r="C577" s="32">
        <f t="shared" si="56"/>
        <v>6800146.7800000003</v>
      </c>
      <c r="D577" s="33">
        <f t="shared" si="57"/>
        <v>142474.19</v>
      </c>
      <c r="E577" s="34"/>
      <c r="F577" s="38"/>
      <c r="G577" s="38"/>
      <c r="H577" s="34"/>
      <c r="I577" s="34"/>
      <c r="J577" s="34"/>
      <c r="K577" s="34"/>
      <c r="L577" s="35"/>
      <c r="M577" s="34"/>
      <c r="N577" s="39" t="s">
        <v>124</v>
      </c>
      <c r="O577" s="39">
        <v>6657672.5899999999</v>
      </c>
      <c r="P577" s="34"/>
      <c r="Q577" s="39"/>
      <c r="R577" s="34"/>
      <c r="S577" s="34"/>
    </row>
    <row r="578" spans="1:19" hidden="1" x14ac:dyDescent="0.25">
      <c r="A578" s="57">
        <v>539</v>
      </c>
      <c r="B578" s="37" t="s">
        <v>598</v>
      </c>
      <c r="C578" s="32">
        <f t="shared" si="56"/>
        <v>379750.45</v>
      </c>
      <c r="D578" s="33">
        <f t="shared" si="57"/>
        <v>7956.39</v>
      </c>
      <c r="E578" s="34"/>
      <c r="F578" s="34"/>
      <c r="G578" s="34"/>
      <c r="H578" s="34"/>
      <c r="I578" s="34"/>
      <c r="J578" s="34">
        <v>371794.06</v>
      </c>
      <c r="K578" s="34"/>
      <c r="L578" s="35"/>
      <c r="M578" s="34"/>
      <c r="N578" s="39"/>
      <c r="O578" s="36"/>
      <c r="P578" s="34"/>
      <c r="Q578" s="36"/>
      <c r="R578" s="34"/>
      <c r="S578" s="34"/>
    </row>
    <row r="579" spans="1:19" hidden="1" x14ac:dyDescent="0.25">
      <c r="A579" s="57">
        <v>540</v>
      </c>
      <c r="B579" s="37" t="s">
        <v>599</v>
      </c>
      <c r="C579" s="32">
        <f t="shared" si="56"/>
        <v>495684.6</v>
      </c>
      <c r="D579" s="33">
        <f t="shared" si="57"/>
        <v>10385.4</v>
      </c>
      <c r="E579" s="34"/>
      <c r="F579" s="34"/>
      <c r="G579" s="34"/>
      <c r="H579" s="34"/>
      <c r="I579" s="34"/>
      <c r="J579" s="34">
        <v>485299.20000000001</v>
      </c>
      <c r="K579" s="34"/>
      <c r="L579" s="35"/>
      <c r="M579" s="34"/>
      <c r="N579" s="39"/>
      <c r="O579" s="36"/>
      <c r="P579" s="34"/>
      <c r="Q579" s="36"/>
      <c r="R579" s="34"/>
      <c r="S579" s="34"/>
    </row>
    <row r="580" spans="1:19" hidden="1" x14ac:dyDescent="0.25">
      <c r="A580" s="57">
        <v>541</v>
      </c>
      <c r="B580" s="37" t="s">
        <v>600</v>
      </c>
      <c r="C580" s="32">
        <f t="shared" si="56"/>
        <v>1446655.94</v>
      </c>
      <c r="D580" s="33"/>
      <c r="E580" s="34">
        <v>1446655.94</v>
      </c>
      <c r="F580" s="36"/>
      <c r="G580" s="36"/>
      <c r="H580" s="36"/>
      <c r="I580" s="36"/>
      <c r="J580" s="36"/>
      <c r="K580" s="34"/>
      <c r="L580" s="35"/>
      <c r="M580" s="34"/>
      <c r="N580" s="39"/>
      <c r="O580" s="36"/>
      <c r="P580" s="36"/>
      <c r="Q580" s="36"/>
      <c r="R580" s="34"/>
      <c r="S580" s="34"/>
    </row>
    <row r="581" spans="1:19" hidden="1" x14ac:dyDescent="0.25">
      <c r="A581" s="57">
        <v>542</v>
      </c>
      <c r="B581" s="37" t="s">
        <v>601</v>
      </c>
      <c r="C581" s="32">
        <f t="shared" si="56"/>
        <v>382177.13</v>
      </c>
      <c r="D581" s="33"/>
      <c r="E581" s="34">
        <v>382177.13</v>
      </c>
      <c r="F581" s="34"/>
      <c r="G581" s="34"/>
      <c r="H581" s="36"/>
      <c r="I581" s="36"/>
      <c r="J581" s="36"/>
      <c r="K581" s="34"/>
      <c r="L581" s="35"/>
      <c r="M581" s="34"/>
      <c r="N581" s="34"/>
      <c r="O581" s="34"/>
      <c r="P581" s="34"/>
      <c r="Q581" s="36"/>
      <c r="R581" s="34"/>
      <c r="S581" s="34"/>
    </row>
    <row r="582" spans="1:19" hidden="1" x14ac:dyDescent="0.25">
      <c r="A582" s="57">
        <v>543</v>
      </c>
      <c r="B582" s="37" t="s">
        <v>602</v>
      </c>
      <c r="C582" s="32">
        <f t="shared" si="56"/>
        <v>510156.53</v>
      </c>
      <c r="D582" s="33"/>
      <c r="E582" s="34">
        <v>510156.53</v>
      </c>
      <c r="F582" s="34"/>
      <c r="G582" s="34"/>
      <c r="H582" s="36"/>
      <c r="I582" s="36"/>
      <c r="J582" s="36"/>
      <c r="K582" s="34"/>
      <c r="L582" s="35"/>
      <c r="M582" s="34"/>
      <c r="N582" s="39"/>
      <c r="O582" s="36"/>
      <c r="P582" s="34"/>
      <c r="Q582" s="36"/>
      <c r="R582" s="34"/>
      <c r="S582" s="34"/>
    </row>
    <row r="583" spans="1:19" hidden="1" x14ac:dyDescent="0.25">
      <c r="A583" s="57">
        <v>544</v>
      </c>
      <c r="B583" s="37" t="s">
        <v>603</v>
      </c>
      <c r="C583" s="32">
        <f t="shared" si="56"/>
        <v>2857625.34</v>
      </c>
      <c r="D583" s="33">
        <f>ROUND((F583+G583+H583+I583+J583+K583+M583+O583+P583+Q583+R583+S583)*0.0214,2)</f>
        <v>58850</v>
      </c>
      <c r="E583" s="34">
        <v>48775.34</v>
      </c>
      <c r="F583" s="34"/>
      <c r="G583" s="34"/>
      <c r="H583" s="38"/>
      <c r="I583" s="38"/>
      <c r="J583" s="38"/>
      <c r="K583" s="34"/>
      <c r="L583" s="35">
        <v>1</v>
      </c>
      <c r="M583" s="34">
        <v>2750000</v>
      </c>
      <c r="N583" s="34"/>
      <c r="O583" s="38"/>
      <c r="P583" s="34"/>
      <c r="Q583" s="38"/>
      <c r="R583" s="34"/>
      <c r="S583" s="34"/>
    </row>
    <row r="584" spans="1:19" hidden="1" x14ac:dyDescent="0.25">
      <c r="A584" s="57">
        <v>545</v>
      </c>
      <c r="B584" s="37" t="s">
        <v>604</v>
      </c>
      <c r="C584" s="32">
        <f t="shared" si="56"/>
        <v>97427.48</v>
      </c>
      <c r="D584" s="33"/>
      <c r="E584" s="34">
        <v>97427.48</v>
      </c>
      <c r="F584" s="34"/>
      <c r="G584" s="36"/>
      <c r="H584" s="34"/>
      <c r="I584" s="34"/>
      <c r="J584" s="34"/>
      <c r="K584" s="36"/>
      <c r="L584" s="35"/>
      <c r="M584" s="34"/>
      <c r="N584" s="34"/>
      <c r="O584" s="34"/>
      <c r="P584" s="34"/>
      <c r="Q584" s="34"/>
      <c r="R584" s="34"/>
      <c r="S584" s="34"/>
    </row>
    <row r="585" spans="1:19" hidden="1" x14ac:dyDescent="0.25">
      <c r="A585" s="57">
        <v>546</v>
      </c>
      <c r="B585" s="37" t="s">
        <v>605</v>
      </c>
      <c r="C585" s="32">
        <f t="shared" si="56"/>
        <v>425967.68</v>
      </c>
      <c r="D585" s="33"/>
      <c r="E585" s="34">
        <v>425967.68</v>
      </c>
      <c r="F585" s="34"/>
      <c r="G585" s="36"/>
      <c r="H585" s="34"/>
      <c r="I585" s="34"/>
      <c r="J585" s="34"/>
      <c r="K585" s="34"/>
      <c r="L585" s="35"/>
      <c r="M585" s="34"/>
      <c r="N585" s="34"/>
      <c r="O585" s="34"/>
      <c r="P585" s="34"/>
      <c r="Q585" s="34"/>
      <c r="R585" s="34"/>
      <c r="S585" s="34"/>
    </row>
    <row r="586" spans="1:19" hidden="1" x14ac:dyDescent="0.25">
      <c r="A586" s="57">
        <v>547</v>
      </c>
      <c r="B586" s="37" t="s">
        <v>606</v>
      </c>
      <c r="C586" s="32">
        <f t="shared" si="56"/>
        <v>2858461.46</v>
      </c>
      <c r="D586" s="33">
        <f>ROUND((F586+G586+H586+I586+J586+K586+M586+O586+P586+Q586+R586+S586)*0.0214,2)</f>
        <v>58850</v>
      </c>
      <c r="E586" s="34">
        <v>49611.46</v>
      </c>
      <c r="F586" s="34"/>
      <c r="G586" s="36"/>
      <c r="H586" s="34"/>
      <c r="I586" s="34"/>
      <c r="J586" s="34"/>
      <c r="K586" s="34"/>
      <c r="L586" s="35">
        <v>1</v>
      </c>
      <c r="M586" s="34">
        <v>2750000</v>
      </c>
      <c r="N586" s="34"/>
      <c r="O586" s="34"/>
      <c r="P586" s="34"/>
      <c r="Q586" s="34"/>
      <c r="R586" s="34"/>
      <c r="S586" s="34"/>
    </row>
    <row r="587" spans="1:19" hidden="1" x14ac:dyDescent="0.25">
      <c r="A587" s="57">
        <v>548</v>
      </c>
      <c r="B587" s="37" t="s">
        <v>607</v>
      </c>
      <c r="C587" s="32">
        <f t="shared" si="56"/>
        <v>2859019.29</v>
      </c>
      <c r="D587" s="33">
        <f>ROUND((F587+G587+H587+I587+J587+K587+M587+O587+P587+Q587+R587+S587)*0.0214,2)</f>
        <v>58850</v>
      </c>
      <c r="E587" s="34">
        <v>50169.29</v>
      </c>
      <c r="F587" s="34"/>
      <c r="G587" s="36"/>
      <c r="H587" s="34"/>
      <c r="I587" s="34"/>
      <c r="J587" s="34"/>
      <c r="K587" s="34"/>
      <c r="L587" s="35">
        <v>1</v>
      </c>
      <c r="M587" s="34">
        <v>2750000</v>
      </c>
      <c r="N587" s="34"/>
      <c r="O587" s="34"/>
      <c r="P587" s="34"/>
      <c r="Q587" s="34"/>
      <c r="R587" s="34"/>
      <c r="S587" s="34"/>
    </row>
    <row r="588" spans="1:19" hidden="1" x14ac:dyDescent="0.25">
      <c r="A588" s="57">
        <v>549</v>
      </c>
      <c r="B588" s="37" t="s">
        <v>608</v>
      </c>
      <c r="C588" s="32">
        <f t="shared" si="56"/>
        <v>12326098.720000001</v>
      </c>
      <c r="D588" s="33">
        <f>ROUND((F588+G588+H588+I588+J588+K588+M588+O588+P588+Q588+R588+S588)*0.0214,2)</f>
        <v>258251.92</v>
      </c>
      <c r="E588" s="34"/>
      <c r="F588" s="34"/>
      <c r="G588" s="36"/>
      <c r="H588" s="34"/>
      <c r="I588" s="34"/>
      <c r="J588" s="34"/>
      <c r="K588" s="34"/>
      <c r="L588" s="35"/>
      <c r="M588" s="34"/>
      <c r="N588" s="34" t="s">
        <v>64</v>
      </c>
      <c r="O588" s="34">
        <v>7782212.4000000004</v>
      </c>
      <c r="P588" s="34"/>
      <c r="Q588" s="34">
        <v>4285634.4000000004</v>
      </c>
      <c r="R588" s="34"/>
      <c r="S588" s="34"/>
    </row>
    <row r="589" spans="1:19" hidden="1" x14ac:dyDescent="0.25">
      <c r="A589" s="57">
        <v>550</v>
      </c>
      <c r="B589" s="37" t="s">
        <v>609</v>
      </c>
      <c r="C589" s="32">
        <f t="shared" si="56"/>
        <v>25590989.879999999</v>
      </c>
      <c r="D589" s="33">
        <v>79086.91</v>
      </c>
      <c r="E589" s="34"/>
      <c r="F589" s="34">
        <v>3217647.31</v>
      </c>
      <c r="G589" s="36">
        <v>6681183.4699999997</v>
      </c>
      <c r="H589" s="34">
        <v>2902351.16</v>
      </c>
      <c r="I589" s="34">
        <v>1210373.3999999999</v>
      </c>
      <c r="J589" s="34">
        <v>1285048.1100000001</v>
      </c>
      <c r="K589" s="34"/>
      <c r="L589" s="35"/>
      <c r="M589" s="34"/>
      <c r="N589" s="34" t="s">
        <v>64</v>
      </c>
      <c r="O589" s="34">
        <v>10215299.52</v>
      </c>
      <c r="P589" s="34"/>
      <c r="Q589" s="34"/>
      <c r="R589" s="34"/>
      <c r="S589" s="34"/>
    </row>
    <row r="590" spans="1:19" hidden="1" x14ac:dyDescent="0.25">
      <c r="A590" s="57">
        <v>551</v>
      </c>
      <c r="B590" s="37" t="s">
        <v>610</v>
      </c>
      <c r="C590" s="32">
        <f t="shared" si="56"/>
        <v>4893515.5599999996</v>
      </c>
      <c r="D590" s="33">
        <f>ROUND((F590+G590+H590+I590+J590+K590+M590+O590+P590+Q590+R590+S590)*0.0214,2)</f>
        <v>102527.15</v>
      </c>
      <c r="E590" s="34"/>
      <c r="F590" s="34">
        <v>1171170.43</v>
      </c>
      <c r="G590" s="36"/>
      <c r="H590" s="34"/>
      <c r="I590" s="34"/>
      <c r="J590" s="34"/>
      <c r="K590" s="34"/>
      <c r="L590" s="35"/>
      <c r="M590" s="34"/>
      <c r="N590" s="34"/>
      <c r="O590" s="34"/>
      <c r="P590" s="34"/>
      <c r="Q590" s="34">
        <v>3619817.98</v>
      </c>
      <c r="R590" s="34"/>
      <c r="S590" s="34"/>
    </row>
    <row r="591" spans="1:19" hidden="1" x14ac:dyDescent="0.25">
      <c r="A591" s="57">
        <v>552</v>
      </c>
      <c r="B591" s="37" t="s">
        <v>611</v>
      </c>
      <c r="C591" s="32">
        <f t="shared" ref="C591:C594" si="58">ROUND(SUM(D591+E591+F591+G591+H591+I591+J591+K591+M591+O591+P591+Q591+R591+S591),2)</f>
        <v>243548.1</v>
      </c>
      <c r="D591" s="33"/>
      <c r="E591" s="34">
        <v>243548.1</v>
      </c>
      <c r="F591" s="34"/>
      <c r="G591" s="36"/>
      <c r="H591" s="36"/>
      <c r="I591" s="36"/>
      <c r="J591" s="36"/>
      <c r="K591" s="34"/>
      <c r="L591" s="35"/>
      <c r="M591" s="34"/>
      <c r="N591" s="34"/>
      <c r="O591" s="34"/>
      <c r="P591" s="34"/>
      <c r="Q591" s="34"/>
      <c r="R591" s="34"/>
      <c r="S591" s="34"/>
    </row>
    <row r="592" spans="1:19" hidden="1" x14ac:dyDescent="0.25">
      <c r="A592" s="57">
        <v>553</v>
      </c>
      <c r="B592" s="63" t="s">
        <v>612</v>
      </c>
      <c r="C592" s="32">
        <f t="shared" si="58"/>
        <v>22433739.510000002</v>
      </c>
      <c r="D592" s="33">
        <f>ROUND((F592+G592+H592+I592+J592+K592+M592+O592+P592+Q592+R592+S592)*0.0214,2)</f>
        <v>465386.38</v>
      </c>
      <c r="E592" s="34">
        <v>221325.96</v>
      </c>
      <c r="F592" s="34">
        <v>4839869.54</v>
      </c>
      <c r="G592" s="34">
        <v>8481529.3599999994</v>
      </c>
      <c r="H592" s="34">
        <v>1469086.13</v>
      </c>
      <c r="I592" s="34">
        <v>877214.88</v>
      </c>
      <c r="J592" s="34">
        <v>6079327.2599999998</v>
      </c>
      <c r="K592" s="34"/>
      <c r="L592" s="35"/>
      <c r="M592" s="34"/>
      <c r="N592" s="39"/>
      <c r="O592" s="36"/>
      <c r="P592" s="34"/>
      <c r="Q592" s="34"/>
      <c r="R592" s="34"/>
      <c r="S592" s="34"/>
    </row>
    <row r="593" spans="1:19" hidden="1" x14ac:dyDescent="0.25">
      <c r="A593" s="57">
        <v>554</v>
      </c>
      <c r="B593" s="63" t="s">
        <v>613</v>
      </c>
      <c r="C593" s="32">
        <f t="shared" si="58"/>
        <v>2861797.46</v>
      </c>
      <c r="D593" s="33">
        <f>ROUND((F593+G593+H593+I593+J593+K593+M593+O593+P593+Q593+R593+S593)*0.0214,2)</f>
        <v>58850</v>
      </c>
      <c r="E593" s="34">
        <v>52947.46</v>
      </c>
      <c r="F593" s="34"/>
      <c r="G593" s="34"/>
      <c r="H593" s="34"/>
      <c r="I593" s="34"/>
      <c r="J593" s="34"/>
      <c r="K593" s="34"/>
      <c r="L593" s="35">
        <v>1</v>
      </c>
      <c r="M593" s="34">
        <v>2750000</v>
      </c>
      <c r="N593" s="39"/>
      <c r="O593" s="36"/>
      <c r="P593" s="34"/>
      <c r="Q593" s="34"/>
      <c r="R593" s="34"/>
      <c r="S593" s="34"/>
    </row>
    <row r="594" spans="1:19" hidden="1" x14ac:dyDescent="0.25">
      <c r="A594" s="165" t="s">
        <v>614</v>
      </c>
      <c r="B594" s="166"/>
      <c r="C594" s="15">
        <f t="shared" si="58"/>
        <v>1110890645.1800001</v>
      </c>
      <c r="D594" s="64">
        <f t="shared" ref="D594:S594" si="59">ROUND(SUM(D418:D593),2)</f>
        <v>18042072.02</v>
      </c>
      <c r="E594" s="64">
        <f t="shared" si="59"/>
        <v>37818485.780000001</v>
      </c>
      <c r="F594" s="64">
        <f t="shared" si="59"/>
        <v>37738561.649999999</v>
      </c>
      <c r="G594" s="64">
        <f t="shared" si="59"/>
        <v>37811988.369999997</v>
      </c>
      <c r="H594" s="64">
        <f t="shared" si="59"/>
        <v>18718883.280000001</v>
      </c>
      <c r="I594" s="64">
        <f t="shared" si="59"/>
        <v>8268460.8099999996</v>
      </c>
      <c r="J594" s="64">
        <f t="shared" si="59"/>
        <v>19138272.370000001</v>
      </c>
      <c r="K594" s="64">
        <f t="shared" si="59"/>
        <v>0</v>
      </c>
      <c r="L594" s="64">
        <f t="shared" si="59"/>
        <v>62</v>
      </c>
      <c r="M594" s="64">
        <f t="shared" si="59"/>
        <v>167193710.90000001</v>
      </c>
      <c r="N594" s="64">
        <f t="shared" si="59"/>
        <v>0</v>
      </c>
      <c r="O594" s="64">
        <f t="shared" si="59"/>
        <v>393240738.83999997</v>
      </c>
      <c r="P594" s="64">
        <f t="shared" si="59"/>
        <v>7946903.96</v>
      </c>
      <c r="Q594" s="64">
        <f t="shared" si="59"/>
        <v>153027670.68000001</v>
      </c>
      <c r="R594" s="64">
        <f t="shared" si="59"/>
        <v>211944896.52000001</v>
      </c>
      <c r="S594" s="64">
        <f t="shared" si="59"/>
        <v>0</v>
      </c>
    </row>
    <row r="595" spans="1:19" ht="15.75" x14ac:dyDescent="0.25">
      <c r="A595" s="130" t="s">
        <v>615</v>
      </c>
      <c r="B595" s="131"/>
      <c r="C595" s="134"/>
      <c r="D595" s="19"/>
      <c r="E595" s="41"/>
      <c r="F595" s="41"/>
      <c r="G595" s="41"/>
      <c r="H595" s="41"/>
      <c r="I595" s="41"/>
      <c r="J595" s="41"/>
      <c r="K595" s="41"/>
      <c r="L595" s="12"/>
      <c r="M595" s="41"/>
      <c r="N595" s="42"/>
      <c r="O595" s="41"/>
      <c r="P595" s="41"/>
      <c r="Q595" s="41"/>
      <c r="R595" s="41"/>
      <c r="S595" s="43"/>
    </row>
    <row r="596" spans="1:19" x14ac:dyDescent="0.25">
      <c r="A596" s="24">
        <v>555</v>
      </c>
      <c r="B596" s="25" t="s">
        <v>616</v>
      </c>
      <c r="C596" s="26">
        <f t="shared" ref="C596:C602" si="60">ROUND(SUM(D596+E596+F596+G596+H596+I596+J596+K596+M596+O596+P596+Q596+R596+S596),2)</f>
        <v>94402.57</v>
      </c>
      <c r="D596" s="73"/>
      <c r="E596" s="28">
        <v>94402.57</v>
      </c>
      <c r="F596" s="28"/>
      <c r="G596" s="28"/>
      <c r="H596" s="28"/>
      <c r="I596" s="28"/>
      <c r="J596" s="28"/>
      <c r="K596" s="28"/>
      <c r="L596" s="29"/>
      <c r="M596" s="28"/>
      <c r="N596" s="28"/>
      <c r="O596" s="30"/>
      <c r="P596" s="28"/>
      <c r="Q596" s="28"/>
      <c r="R596" s="28"/>
      <c r="S596" s="28"/>
    </row>
    <row r="597" spans="1:19" x14ac:dyDescent="0.25">
      <c r="A597" s="24">
        <v>556</v>
      </c>
      <c r="B597" s="25" t="s">
        <v>617</v>
      </c>
      <c r="C597" s="26">
        <f t="shared" si="60"/>
        <v>113251.8</v>
      </c>
      <c r="D597" s="73"/>
      <c r="E597" s="28">
        <v>113251.8</v>
      </c>
      <c r="F597" s="28"/>
      <c r="G597" s="28"/>
      <c r="H597" s="28"/>
      <c r="I597" s="28"/>
      <c r="J597" s="28"/>
      <c r="K597" s="28"/>
      <c r="L597" s="29"/>
      <c r="M597" s="28"/>
      <c r="N597" s="28"/>
      <c r="O597" s="30"/>
      <c r="P597" s="28"/>
      <c r="Q597" s="28"/>
      <c r="R597" s="28"/>
      <c r="S597" s="28"/>
    </row>
    <row r="598" spans="1:19" x14ac:dyDescent="0.25">
      <c r="A598" s="24">
        <v>557</v>
      </c>
      <c r="B598" s="25" t="s">
        <v>618</v>
      </c>
      <c r="C598" s="26">
        <f t="shared" si="60"/>
        <v>46115.07</v>
      </c>
      <c r="D598" s="73"/>
      <c r="E598" s="28">
        <v>46115.07</v>
      </c>
      <c r="F598" s="28"/>
      <c r="G598" s="28"/>
      <c r="H598" s="28"/>
      <c r="I598" s="28"/>
      <c r="J598" s="28"/>
      <c r="K598" s="28"/>
      <c r="L598" s="29"/>
      <c r="M598" s="28"/>
      <c r="N598" s="28"/>
      <c r="O598" s="30"/>
      <c r="P598" s="28"/>
      <c r="Q598" s="28"/>
      <c r="R598" s="28"/>
      <c r="S598" s="28"/>
    </row>
    <row r="599" spans="1:19" x14ac:dyDescent="0.25">
      <c r="A599" s="24">
        <v>558</v>
      </c>
      <c r="B599" s="25" t="s">
        <v>619</v>
      </c>
      <c r="C599" s="26">
        <f t="shared" si="60"/>
        <v>175126.71</v>
      </c>
      <c r="D599" s="73"/>
      <c r="E599" s="28">
        <v>175126.71</v>
      </c>
      <c r="F599" s="47"/>
      <c r="G599" s="47"/>
      <c r="H599" s="47"/>
      <c r="I599" s="47"/>
      <c r="J599" s="47"/>
      <c r="K599" s="28"/>
      <c r="L599" s="29"/>
      <c r="M599" s="28"/>
      <c r="N599" s="28"/>
      <c r="O599" s="48"/>
      <c r="P599" s="28"/>
      <c r="Q599" s="28"/>
      <c r="R599" s="28"/>
      <c r="S599" s="28"/>
    </row>
    <row r="600" spans="1:19" x14ac:dyDescent="0.25">
      <c r="A600" s="24">
        <v>559</v>
      </c>
      <c r="B600" s="25" t="s">
        <v>620</v>
      </c>
      <c r="C600" s="26">
        <f t="shared" si="60"/>
        <v>3003727.82</v>
      </c>
      <c r="D600" s="73">
        <f>ROUND((F600+G600+H600+I600+J600+K600+M600+O600+P600+Q600+R600+S600)*0.0214,2)</f>
        <v>58280.89</v>
      </c>
      <c r="E600" s="28">
        <v>222040.78</v>
      </c>
      <c r="F600" s="28">
        <v>540063.65</v>
      </c>
      <c r="G600" s="28"/>
      <c r="H600" s="28"/>
      <c r="I600" s="28"/>
      <c r="J600" s="28"/>
      <c r="K600" s="28"/>
      <c r="L600" s="29"/>
      <c r="M600" s="28"/>
      <c r="N600" s="28" t="s">
        <v>124</v>
      </c>
      <c r="O600" s="30">
        <v>2183342.5</v>
      </c>
      <c r="P600" s="28"/>
      <c r="Q600" s="28"/>
      <c r="R600" s="28"/>
      <c r="S600" s="28"/>
    </row>
    <row r="601" spans="1:19" x14ac:dyDescent="0.25">
      <c r="A601" s="24">
        <v>560</v>
      </c>
      <c r="B601" s="25" t="s">
        <v>621</v>
      </c>
      <c r="C601" s="26">
        <f t="shared" si="60"/>
        <v>369431.27</v>
      </c>
      <c r="D601" s="73"/>
      <c r="E601" s="28">
        <v>369431.27</v>
      </c>
      <c r="F601" s="28"/>
      <c r="G601" s="28"/>
      <c r="H601" s="28"/>
      <c r="I601" s="28"/>
      <c r="J601" s="28"/>
      <c r="K601" s="28"/>
      <c r="L601" s="29"/>
      <c r="M601" s="28"/>
      <c r="N601" s="28"/>
      <c r="O601" s="30"/>
      <c r="P601" s="28"/>
      <c r="Q601" s="28"/>
      <c r="R601" s="28"/>
      <c r="S601" s="28"/>
    </row>
    <row r="602" spans="1:19" x14ac:dyDescent="0.25">
      <c r="A602" s="24">
        <v>561</v>
      </c>
      <c r="B602" s="25" t="s">
        <v>622</v>
      </c>
      <c r="C602" s="26">
        <f t="shared" si="60"/>
        <v>5419908.0800000001</v>
      </c>
      <c r="D602" s="73">
        <f>ROUND((F602+G602+H602+I602+J602+K602+M602+O602+P602+Q602+R602+S602)*0.0214,2)</f>
        <v>110025.16</v>
      </c>
      <c r="E602" s="28">
        <v>168520.27</v>
      </c>
      <c r="F602" s="28"/>
      <c r="G602" s="28"/>
      <c r="H602" s="28"/>
      <c r="I602" s="28"/>
      <c r="J602" s="28"/>
      <c r="K602" s="28"/>
      <c r="L602" s="29"/>
      <c r="M602" s="28"/>
      <c r="N602" s="28"/>
      <c r="O602" s="30"/>
      <c r="P602" s="28"/>
      <c r="Q602" s="28">
        <v>5141362.6500000004</v>
      </c>
      <c r="R602" s="28"/>
      <c r="S602" s="28"/>
    </row>
    <row r="603" spans="1:19" ht="25.5" x14ac:dyDescent="0.25">
      <c r="A603" s="24">
        <v>562</v>
      </c>
      <c r="B603" s="31" t="s">
        <v>625</v>
      </c>
      <c r="C603" s="32">
        <f>ROUND(SUM(D603+E603+F603+G603+H603+I603+J603+K603+M603+O603+Q603+S603),2)</f>
        <v>66737.919999999998</v>
      </c>
      <c r="D603" s="34"/>
      <c r="E603" s="34">
        <v>66737.919999999998</v>
      </c>
      <c r="F603" s="38"/>
      <c r="G603" s="38"/>
      <c r="H603" s="38"/>
      <c r="I603" s="38"/>
      <c r="J603" s="38"/>
      <c r="K603" s="34"/>
      <c r="L603" s="35"/>
      <c r="M603" s="34"/>
      <c r="N603" s="34"/>
      <c r="O603" s="34"/>
      <c r="P603" s="34"/>
      <c r="Q603" s="34"/>
      <c r="R603" s="34"/>
      <c r="S603" s="34"/>
    </row>
    <row r="604" spans="1:19" x14ac:dyDescent="0.25">
      <c r="A604" s="24">
        <v>563</v>
      </c>
      <c r="B604" s="25" t="s">
        <v>627</v>
      </c>
      <c r="C604" s="26">
        <f>ROUND(SUM(D604+E604+F604+G604+H604+I604+J604+K604+M604+O604+P604+Q604+R604+S604),2)</f>
        <v>475314</v>
      </c>
      <c r="D604" s="73"/>
      <c r="E604" s="28">
        <v>475314</v>
      </c>
      <c r="F604" s="28"/>
      <c r="G604" s="28"/>
      <c r="H604" s="28"/>
      <c r="I604" s="28"/>
      <c r="J604" s="28"/>
      <c r="K604" s="28"/>
      <c r="L604" s="29"/>
      <c r="M604" s="28"/>
      <c r="N604" s="28"/>
      <c r="O604" s="30"/>
      <c r="P604" s="28"/>
      <c r="Q604" s="28"/>
      <c r="R604" s="28"/>
      <c r="S604" s="28"/>
    </row>
    <row r="605" spans="1:19" x14ac:dyDescent="0.25">
      <c r="A605" s="24">
        <v>564</v>
      </c>
      <c r="B605" s="25" t="s">
        <v>628</v>
      </c>
      <c r="C605" s="26">
        <f>ROUND(SUM(D605+E605+F605+G605+H605+I605+J605+K605+M605+O605+P605+Q605+R605+S605),2)</f>
        <v>2871212.26</v>
      </c>
      <c r="D605" s="73">
        <f>ROUND((F605+G605+H605+I605+J605+K605+M605+O605+P605+Q605+R605+S605)*0.0214,2)</f>
        <v>55091.199999999997</v>
      </c>
      <c r="E605" s="28">
        <v>241765.86</v>
      </c>
      <c r="F605" s="47">
        <v>2574355.2000000002</v>
      </c>
      <c r="G605" s="47"/>
      <c r="H605" s="47"/>
      <c r="I605" s="47"/>
      <c r="J605" s="47"/>
      <c r="K605" s="28"/>
      <c r="L605" s="29"/>
      <c r="M605" s="28"/>
      <c r="N605" s="28"/>
      <c r="O605" s="48"/>
      <c r="P605" s="28"/>
      <c r="Q605" s="28"/>
      <c r="R605" s="28"/>
      <c r="S605" s="28"/>
    </row>
    <row r="606" spans="1:19" x14ac:dyDescent="0.25">
      <c r="A606" s="24">
        <v>565</v>
      </c>
      <c r="B606" s="25" t="s">
        <v>629</v>
      </c>
      <c r="C606" s="26">
        <f>ROUND(SUM(D606+E606+F606+G606+H606+I606+J606+K606+M606+O606+P606+Q606+R606+S606),2)</f>
        <v>2519384.31</v>
      </c>
      <c r="D606" s="73">
        <f>ROUND((F606+G606+H606+I606+J606+K606+M606+O606+P606+Q606+R606+S606)*0.0214,2)</f>
        <v>51001.45</v>
      </c>
      <c r="E606" s="28">
        <v>85137.58</v>
      </c>
      <c r="F606" s="47"/>
      <c r="G606" s="47"/>
      <c r="H606" s="47"/>
      <c r="I606" s="47"/>
      <c r="J606" s="47"/>
      <c r="K606" s="28"/>
      <c r="L606" s="29"/>
      <c r="M606" s="28"/>
      <c r="N606" s="28"/>
      <c r="O606" s="48"/>
      <c r="P606" s="28"/>
      <c r="Q606" s="28"/>
      <c r="R606" s="28">
        <v>2383245.2799999998</v>
      </c>
      <c r="S606" s="28"/>
    </row>
    <row r="607" spans="1:19" x14ac:dyDescent="0.25">
      <c r="A607" s="24">
        <v>566</v>
      </c>
      <c r="B607" s="25" t="s">
        <v>630</v>
      </c>
      <c r="C607" s="26">
        <f>ROUND(SUM(D607+E607+F607+G607+H607+I607+J607+K607+M607+O607+P607+Q607+R607+S607),2)</f>
        <v>151286.5</v>
      </c>
      <c r="D607" s="73"/>
      <c r="E607" s="28">
        <v>151286.5</v>
      </c>
      <c r="F607" s="28"/>
      <c r="G607" s="28"/>
      <c r="H607" s="28"/>
      <c r="I607" s="28"/>
      <c r="J607" s="28"/>
      <c r="K607" s="28"/>
      <c r="L607" s="29"/>
      <c r="M607" s="28"/>
      <c r="N607" s="28"/>
      <c r="O607" s="30"/>
      <c r="P607" s="28"/>
      <c r="Q607" s="28"/>
      <c r="R607" s="28"/>
      <c r="S607" s="28"/>
    </row>
    <row r="608" spans="1:19" x14ac:dyDescent="0.25">
      <c r="A608" s="24">
        <v>567</v>
      </c>
      <c r="B608" s="25" t="s">
        <v>632</v>
      </c>
      <c r="C608" s="26">
        <f t="shared" ref="C608:C620" si="61">ROUND(SUM(D608+E608+F608+G608+H608+I608+J608+K608+M608+O608+P608+Q608+R608+S608),2)</f>
        <v>5859980.2199999997</v>
      </c>
      <c r="D608" s="73">
        <f>ROUND((F608+G608+H608+I608+J608+K608+M608+O608+P608+Q608+R608+S608)*0.0214,2)</f>
        <v>118567.27</v>
      </c>
      <c r="E608" s="28">
        <v>200886.27</v>
      </c>
      <c r="F608" s="28"/>
      <c r="G608" s="28"/>
      <c r="H608" s="28"/>
      <c r="I608" s="28"/>
      <c r="J608" s="28"/>
      <c r="K608" s="28"/>
      <c r="L608" s="29"/>
      <c r="M608" s="28"/>
      <c r="N608" s="28"/>
      <c r="O608" s="30"/>
      <c r="P608" s="28"/>
      <c r="Q608" s="28">
        <v>5540526.6799999997</v>
      </c>
      <c r="R608" s="28"/>
      <c r="S608" s="28"/>
    </row>
    <row r="609" spans="1:19" x14ac:dyDescent="0.25">
      <c r="A609" s="24">
        <v>568</v>
      </c>
      <c r="B609" s="25" t="s">
        <v>633</v>
      </c>
      <c r="C609" s="26">
        <f t="shared" si="61"/>
        <v>66598.3</v>
      </c>
      <c r="D609" s="73"/>
      <c r="E609" s="28">
        <v>66598.3</v>
      </c>
      <c r="F609" s="47"/>
      <c r="G609" s="47"/>
      <c r="H609" s="47"/>
      <c r="I609" s="47"/>
      <c r="J609" s="47"/>
      <c r="K609" s="28"/>
      <c r="L609" s="29"/>
      <c r="M609" s="28"/>
      <c r="N609" s="28"/>
      <c r="O609" s="48"/>
      <c r="P609" s="28"/>
      <c r="Q609" s="28"/>
      <c r="R609" s="28"/>
      <c r="S609" s="28"/>
    </row>
    <row r="610" spans="1:19" ht="25.5" x14ac:dyDescent="0.25">
      <c r="A610" s="24">
        <v>569</v>
      </c>
      <c r="B610" s="25" t="s">
        <v>634</v>
      </c>
      <c r="C610" s="26">
        <f t="shared" si="61"/>
        <v>143849.85</v>
      </c>
      <c r="D610" s="73"/>
      <c r="E610" s="28">
        <v>143849.85</v>
      </c>
      <c r="F610" s="28"/>
      <c r="G610" s="28"/>
      <c r="H610" s="28"/>
      <c r="I610" s="28"/>
      <c r="J610" s="28"/>
      <c r="K610" s="28"/>
      <c r="L610" s="29"/>
      <c r="M610" s="28"/>
      <c r="N610" s="28"/>
      <c r="O610" s="30"/>
      <c r="P610" s="28"/>
      <c r="Q610" s="28"/>
      <c r="R610" s="28"/>
      <c r="S610" s="28"/>
    </row>
    <row r="611" spans="1:19" x14ac:dyDescent="0.25">
      <c r="A611" s="24">
        <v>570</v>
      </c>
      <c r="B611" s="25" t="s">
        <v>635</v>
      </c>
      <c r="C611" s="26">
        <f t="shared" si="61"/>
        <v>135789.5</v>
      </c>
      <c r="D611" s="73"/>
      <c r="E611" s="28">
        <v>135789.5</v>
      </c>
      <c r="F611" s="28"/>
      <c r="G611" s="28"/>
      <c r="H611" s="28"/>
      <c r="I611" s="28"/>
      <c r="J611" s="28"/>
      <c r="K611" s="28"/>
      <c r="L611" s="29"/>
      <c r="M611" s="28"/>
      <c r="N611" s="28"/>
      <c r="O611" s="30"/>
      <c r="P611" s="28"/>
      <c r="Q611" s="28"/>
      <c r="R611" s="28"/>
      <c r="S611" s="28"/>
    </row>
    <row r="612" spans="1:19" x14ac:dyDescent="0.25">
      <c r="A612" s="24">
        <v>571</v>
      </c>
      <c r="B612" s="25" t="s">
        <v>636</v>
      </c>
      <c r="C612" s="26">
        <f t="shared" si="61"/>
        <v>185496.38</v>
      </c>
      <c r="D612" s="73"/>
      <c r="E612" s="28">
        <v>185496.38</v>
      </c>
      <c r="F612" s="28"/>
      <c r="G612" s="28"/>
      <c r="H612" s="28"/>
      <c r="I612" s="28"/>
      <c r="J612" s="28"/>
      <c r="K612" s="28"/>
      <c r="L612" s="29"/>
      <c r="M612" s="28"/>
      <c r="N612" s="28"/>
      <c r="O612" s="30"/>
      <c r="P612" s="28"/>
      <c r="Q612" s="28"/>
      <c r="R612" s="28"/>
      <c r="S612" s="28"/>
    </row>
    <row r="613" spans="1:19" x14ac:dyDescent="0.25">
      <c r="A613" s="24">
        <v>572</v>
      </c>
      <c r="B613" s="25" t="s">
        <v>637</v>
      </c>
      <c r="C613" s="26">
        <f t="shared" si="61"/>
        <v>131824.65</v>
      </c>
      <c r="D613" s="73"/>
      <c r="E613" s="28">
        <v>131824.65</v>
      </c>
      <c r="F613" s="28"/>
      <c r="G613" s="28"/>
      <c r="H613" s="28"/>
      <c r="I613" s="28"/>
      <c r="J613" s="28"/>
      <c r="K613" s="28"/>
      <c r="L613" s="29"/>
      <c r="M613" s="28"/>
      <c r="N613" s="28"/>
      <c r="O613" s="30"/>
      <c r="P613" s="28"/>
      <c r="Q613" s="28"/>
      <c r="R613" s="28"/>
      <c r="S613" s="28"/>
    </row>
    <row r="614" spans="1:19" x14ac:dyDescent="0.25">
      <c r="A614" s="24">
        <v>573</v>
      </c>
      <c r="B614" s="25" t="s">
        <v>638</v>
      </c>
      <c r="C614" s="26">
        <f t="shared" si="61"/>
        <v>131824.65</v>
      </c>
      <c r="D614" s="73"/>
      <c r="E614" s="28">
        <v>131824.65</v>
      </c>
      <c r="F614" s="28"/>
      <c r="G614" s="28"/>
      <c r="H614" s="28"/>
      <c r="I614" s="28"/>
      <c r="J614" s="28"/>
      <c r="K614" s="28"/>
      <c r="L614" s="29"/>
      <c r="M614" s="28"/>
      <c r="N614" s="28"/>
      <c r="O614" s="30"/>
      <c r="P614" s="28"/>
      <c r="Q614" s="28"/>
      <c r="R614" s="28"/>
      <c r="S614" s="28"/>
    </row>
    <row r="615" spans="1:19" x14ac:dyDescent="0.25">
      <c r="A615" s="24">
        <v>574</v>
      </c>
      <c r="B615" s="25" t="s">
        <v>639</v>
      </c>
      <c r="C615" s="26">
        <f t="shared" si="61"/>
        <v>106391.96</v>
      </c>
      <c r="D615" s="73"/>
      <c r="E615" s="28">
        <v>106391.96</v>
      </c>
      <c r="F615" s="28"/>
      <c r="G615" s="28"/>
      <c r="H615" s="28"/>
      <c r="I615" s="28"/>
      <c r="J615" s="28"/>
      <c r="K615" s="28"/>
      <c r="L615" s="29"/>
      <c r="M615" s="28"/>
      <c r="N615" s="28"/>
      <c r="O615" s="30"/>
      <c r="P615" s="28"/>
      <c r="Q615" s="28"/>
      <c r="R615" s="28"/>
      <c r="S615" s="28"/>
    </row>
    <row r="616" spans="1:19" x14ac:dyDescent="0.25">
      <c r="A616" s="24">
        <v>575</v>
      </c>
      <c r="B616" s="25" t="s">
        <v>640</v>
      </c>
      <c r="C616" s="26">
        <f t="shared" si="61"/>
        <v>107485.57</v>
      </c>
      <c r="D616" s="73"/>
      <c r="E616" s="28">
        <v>107485.57</v>
      </c>
      <c r="F616" s="28"/>
      <c r="G616" s="28"/>
      <c r="H616" s="28"/>
      <c r="I616" s="28"/>
      <c r="J616" s="28"/>
      <c r="K616" s="28"/>
      <c r="L616" s="29"/>
      <c r="M616" s="28"/>
      <c r="N616" s="28"/>
      <c r="O616" s="30"/>
      <c r="P616" s="28"/>
      <c r="Q616" s="28"/>
      <c r="R616" s="28"/>
      <c r="S616" s="28"/>
    </row>
    <row r="617" spans="1:19" x14ac:dyDescent="0.25">
      <c r="A617" s="24">
        <v>576</v>
      </c>
      <c r="B617" s="25" t="s">
        <v>641</v>
      </c>
      <c r="C617" s="26">
        <f t="shared" si="61"/>
        <v>126261.97</v>
      </c>
      <c r="D617" s="73"/>
      <c r="E617" s="28">
        <v>126261.97</v>
      </c>
      <c r="F617" s="28"/>
      <c r="G617" s="28"/>
      <c r="H617" s="28"/>
      <c r="I617" s="28"/>
      <c r="J617" s="28"/>
      <c r="K617" s="28"/>
      <c r="L617" s="29"/>
      <c r="M617" s="28"/>
      <c r="N617" s="28"/>
      <c r="O617" s="30"/>
      <c r="P617" s="28"/>
      <c r="Q617" s="28"/>
      <c r="R617" s="28"/>
      <c r="S617" s="28"/>
    </row>
    <row r="618" spans="1:19" x14ac:dyDescent="0.25">
      <c r="A618" s="24">
        <v>577</v>
      </c>
      <c r="B618" s="25" t="s">
        <v>642</v>
      </c>
      <c r="C618" s="26">
        <f t="shared" si="61"/>
        <v>197343.09</v>
      </c>
      <c r="D618" s="73"/>
      <c r="E618" s="28">
        <v>197343.09</v>
      </c>
      <c r="F618" s="28"/>
      <c r="G618" s="28"/>
      <c r="H618" s="28"/>
      <c r="I618" s="28"/>
      <c r="J618" s="28"/>
      <c r="K618" s="28"/>
      <c r="L618" s="29"/>
      <c r="M618" s="28"/>
      <c r="N618" s="28"/>
      <c r="O618" s="30"/>
      <c r="P618" s="28"/>
      <c r="Q618" s="28"/>
      <c r="R618" s="28"/>
      <c r="S618" s="28"/>
    </row>
    <row r="619" spans="1:19" x14ac:dyDescent="0.25">
      <c r="A619" s="24">
        <v>578</v>
      </c>
      <c r="B619" s="25" t="s">
        <v>643</v>
      </c>
      <c r="C619" s="26">
        <f t="shared" si="61"/>
        <v>89209.51</v>
      </c>
      <c r="D619" s="73"/>
      <c r="E619" s="28">
        <v>89209.51</v>
      </c>
      <c r="F619" s="28"/>
      <c r="G619" s="28"/>
      <c r="H619" s="28"/>
      <c r="I619" s="28"/>
      <c r="J619" s="28"/>
      <c r="K619" s="28"/>
      <c r="L619" s="29"/>
      <c r="M619" s="28"/>
      <c r="N619" s="28"/>
      <c r="O619" s="30"/>
      <c r="P619" s="28"/>
      <c r="Q619" s="28"/>
      <c r="R619" s="28"/>
      <c r="S619" s="28"/>
    </row>
    <row r="620" spans="1:19" x14ac:dyDescent="0.25">
      <c r="A620" s="24">
        <v>579</v>
      </c>
      <c r="B620" s="25" t="s">
        <v>644</v>
      </c>
      <c r="C620" s="26">
        <f t="shared" si="61"/>
        <v>162334.57</v>
      </c>
      <c r="D620" s="73"/>
      <c r="E620" s="28">
        <v>162334.57</v>
      </c>
      <c r="F620" s="28"/>
      <c r="G620" s="28"/>
      <c r="H620" s="28"/>
      <c r="I620" s="28"/>
      <c r="J620" s="28"/>
      <c r="K620" s="28"/>
      <c r="L620" s="29"/>
      <c r="M620" s="28"/>
      <c r="N620" s="28"/>
      <c r="O620" s="30"/>
      <c r="P620" s="28"/>
      <c r="Q620" s="28"/>
      <c r="R620" s="28"/>
      <c r="S620" s="28"/>
    </row>
    <row r="621" spans="1:19" x14ac:dyDescent="0.25">
      <c r="A621" s="165" t="s">
        <v>645</v>
      </c>
      <c r="B621" s="166"/>
      <c r="C621" s="71">
        <f t="shared" ref="C621" si="62">ROUND(SUM(E621+F621+G621+H621+I621+J621+K621+M621+O621+P621+Q621+S621+D621+R621),2)</f>
        <v>22750288.530000001</v>
      </c>
      <c r="D621" s="40">
        <f t="shared" ref="D621:M621" si="63">ROUND(SUM(D596:D620),2)</f>
        <v>392965.97</v>
      </c>
      <c r="E621" s="119">
        <f t="shared" si="63"/>
        <v>3994426.6</v>
      </c>
      <c r="F621" s="119">
        <f t="shared" si="63"/>
        <v>3114418.85</v>
      </c>
      <c r="G621" s="119">
        <f t="shared" si="63"/>
        <v>0</v>
      </c>
      <c r="H621" s="119">
        <f t="shared" si="63"/>
        <v>0</v>
      </c>
      <c r="I621" s="119">
        <f t="shared" si="63"/>
        <v>0</v>
      </c>
      <c r="J621" s="119">
        <f t="shared" si="63"/>
        <v>0</v>
      </c>
      <c r="K621" s="119">
        <f t="shared" si="63"/>
        <v>0</v>
      </c>
      <c r="L621" s="119">
        <f t="shared" si="63"/>
        <v>0</v>
      </c>
      <c r="M621" s="119">
        <f t="shared" si="63"/>
        <v>0</v>
      </c>
      <c r="N621" s="119" t="s">
        <v>23</v>
      </c>
      <c r="O621" s="119">
        <f>ROUND(SUM(O596:O620),2)</f>
        <v>2183342.5</v>
      </c>
      <c r="P621" s="119">
        <f>ROUND(SUM(P596:P620),2)</f>
        <v>0</v>
      </c>
      <c r="Q621" s="119">
        <f>ROUND(SUM(Q596:Q620),2)</f>
        <v>10681889.33</v>
      </c>
      <c r="R621" s="119">
        <f>ROUND(SUM(R596:R620),2)</f>
        <v>2383245.2799999998</v>
      </c>
      <c r="S621" s="119">
        <f>ROUND(SUM(S596:S620),2)</f>
        <v>0</v>
      </c>
    </row>
    <row r="622" spans="1:19" ht="15.75" hidden="1" x14ac:dyDescent="0.25">
      <c r="A622" s="130" t="s">
        <v>646</v>
      </c>
      <c r="B622" s="131"/>
      <c r="C622" s="134"/>
      <c r="D622" s="19"/>
      <c r="E622" s="41"/>
      <c r="F622" s="41"/>
      <c r="G622" s="41"/>
      <c r="H622" s="41"/>
      <c r="I622" s="41"/>
      <c r="J622" s="41"/>
      <c r="K622" s="41"/>
      <c r="L622" s="12"/>
      <c r="M622" s="41"/>
      <c r="N622" s="42"/>
      <c r="O622" s="41"/>
      <c r="P622" s="41"/>
      <c r="Q622" s="41"/>
      <c r="R622" s="41"/>
      <c r="S622" s="43"/>
    </row>
    <row r="623" spans="1:19" hidden="1" x14ac:dyDescent="0.25">
      <c r="A623" s="12">
        <v>580</v>
      </c>
      <c r="B623" s="25" t="s">
        <v>647</v>
      </c>
      <c r="C623" s="26">
        <f t="shared" ref="C623:C653" si="64">ROUND(SUM(D623+E623+F623+G623+H623+I623+J623+K623+M623+O623+P623+Q623+R623+S623),2)</f>
        <v>134893.26</v>
      </c>
      <c r="D623" s="27"/>
      <c r="E623" s="28">
        <v>134893.26</v>
      </c>
      <c r="F623" s="28"/>
      <c r="G623" s="28"/>
      <c r="H623" s="28"/>
      <c r="I623" s="28"/>
      <c r="J623" s="28"/>
      <c r="K623" s="28"/>
      <c r="L623" s="29"/>
      <c r="M623" s="28"/>
      <c r="N623" s="28"/>
      <c r="O623" s="30"/>
      <c r="P623" s="28"/>
      <c r="Q623" s="28"/>
      <c r="R623" s="28"/>
      <c r="S623" s="28"/>
    </row>
    <row r="624" spans="1:19" hidden="1" x14ac:dyDescent="0.25">
      <c r="A624" s="12">
        <v>581</v>
      </c>
      <c r="B624" s="25" t="s">
        <v>648</v>
      </c>
      <c r="C624" s="26">
        <f t="shared" si="64"/>
        <v>134016.53</v>
      </c>
      <c r="D624" s="27"/>
      <c r="E624" s="28">
        <v>134016.53</v>
      </c>
      <c r="F624" s="28"/>
      <c r="G624" s="28"/>
      <c r="H624" s="28"/>
      <c r="I624" s="28"/>
      <c r="J624" s="28"/>
      <c r="K624" s="28"/>
      <c r="L624" s="29"/>
      <c r="M624" s="28"/>
      <c r="N624" s="28"/>
      <c r="O624" s="30"/>
      <c r="P624" s="28"/>
      <c r="Q624" s="28"/>
      <c r="R624" s="28"/>
      <c r="S624" s="28"/>
    </row>
    <row r="625" spans="1:19" hidden="1" x14ac:dyDescent="0.25">
      <c r="A625" s="12">
        <v>582</v>
      </c>
      <c r="B625" s="25" t="s">
        <v>649</v>
      </c>
      <c r="C625" s="26">
        <f t="shared" si="64"/>
        <v>510209.9</v>
      </c>
      <c r="D625" s="27"/>
      <c r="E625" s="28">
        <v>510209.9</v>
      </c>
      <c r="F625" s="28"/>
      <c r="G625" s="28"/>
      <c r="H625" s="28"/>
      <c r="I625" s="28"/>
      <c r="J625" s="28"/>
      <c r="K625" s="28"/>
      <c r="L625" s="29"/>
      <c r="M625" s="28"/>
      <c r="N625" s="28"/>
      <c r="O625" s="30"/>
      <c r="P625" s="28"/>
      <c r="Q625" s="28"/>
      <c r="R625" s="28"/>
      <c r="S625" s="28"/>
    </row>
    <row r="626" spans="1:19" hidden="1" x14ac:dyDescent="0.25">
      <c r="A626" s="12">
        <v>583</v>
      </c>
      <c r="B626" s="25" t="s">
        <v>650</v>
      </c>
      <c r="C626" s="26">
        <f t="shared" si="64"/>
        <v>54422.080000000002</v>
      </c>
      <c r="D626" s="27"/>
      <c r="E626" s="28">
        <v>54422.080000000002</v>
      </c>
      <c r="F626" s="28"/>
      <c r="G626" s="28"/>
      <c r="H626" s="28"/>
      <c r="I626" s="28"/>
      <c r="J626" s="28"/>
      <c r="K626" s="28"/>
      <c r="L626" s="29"/>
      <c r="M626" s="28"/>
      <c r="N626" s="28"/>
      <c r="O626" s="30"/>
      <c r="P626" s="28"/>
      <c r="Q626" s="28"/>
      <c r="R626" s="28"/>
      <c r="S626" s="28"/>
    </row>
    <row r="627" spans="1:19" hidden="1" x14ac:dyDescent="0.25">
      <c r="A627" s="12">
        <v>584</v>
      </c>
      <c r="B627" s="25" t="s">
        <v>651</v>
      </c>
      <c r="C627" s="26">
        <f t="shared" si="64"/>
        <v>338215.42</v>
      </c>
      <c r="D627" s="27"/>
      <c r="E627" s="28">
        <v>338215.42</v>
      </c>
      <c r="F627" s="28"/>
      <c r="G627" s="28"/>
      <c r="H627" s="28"/>
      <c r="I627" s="28"/>
      <c r="J627" s="28"/>
      <c r="K627" s="28"/>
      <c r="L627" s="29"/>
      <c r="M627" s="28"/>
      <c r="N627" s="28"/>
      <c r="O627" s="30"/>
      <c r="P627" s="28"/>
      <c r="Q627" s="28"/>
      <c r="R627" s="28"/>
      <c r="S627" s="28"/>
    </row>
    <row r="628" spans="1:19" hidden="1" x14ac:dyDescent="0.25">
      <c r="A628" s="12">
        <v>585</v>
      </c>
      <c r="B628" s="25" t="s">
        <v>652</v>
      </c>
      <c r="C628" s="26">
        <f t="shared" si="64"/>
        <v>338215.42</v>
      </c>
      <c r="D628" s="27"/>
      <c r="E628" s="28">
        <v>338215.42</v>
      </c>
      <c r="F628" s="28"/>
      <c r="G628" s="28"/>
      <c r="H628" s="28"/>
      <c r="I628" s="28"/>
      <c r="J628" s="28"/>
      <c r="K628" s="28"/>
      <c r="L628" s="29"/>
      <c r="M628" s="28"/>
      <c r="N628" s="28"/>
      <c r="O628" s="30"/>
      <c r="P628" s="28"/>
      <c r="Q628" s="28"/>
      <c r="R628" s="28"/>
      <c r="S628" s="28"/>
    </row>
    <row r="629" spans="1:19" hidden="1" x14ac:dyDescent="0.25">
      <c r="A629" s="12">
        <v>586</v>
      </c>
      <c r="B629" s="25" t="s">
        <v>653</v>
      </c>
      <c r="C629" s="26">
        <f t="shared" si="64"/>
        <v>436899.64</v>
      </c>
      <c r="D629" s="27"/>
      <c r="E629" s="28">
        <v>436899.64</v>
      </c>
      <c r="F629" s="28"/>
      <c r="G629" s="28"/>
      <c r="H629" s="28"/>
      <c r="I629" s="28"/>
      <c r="J629" s="28"/>
      <c r="K629" s="28"/>
      <c r="L629" s="29"/>
      <c r="M629" s="28"/>
      <c r="N629" s="28"/>
      <c r="O629" s="30"/>
      <c r="P629" s="28"/>
      <c r="Q629" s="28"/>
      <c r="R629" s="28"/>
      <c r="S629" s="28"/>
    </row>
    <row r="630" spans="1:19" hidden="1" x14ac:dyDescent="0.25">
      <c r="A630" s="12">
        <v>587</v>
      </c>
      <c r="B630" s="25" t="s">
        <v>654</v>
      </c>
      <c r="C630" s="26">
        <f t="shared" si="64"/>
        <v>338802.01</v>
      </c>
      <c r="D630" s="27"/>
      <c r="E630" s="28">
        <v>338802.01</v>
      </c>
      <c r="F630" s="28"/>
      <c r="G630" s="28"/>
      <c r="H630" s="28"/>
      <c r="I630" s="28"/>
      <c r="J630" s="28"/>
      <c r="K630" s="28"/>
      <c r="L630" s="29"/>
      <c r="M630" s="28"/>
      <c r="N630" s="28"/>
      <c r="O630" s="30"/>
      <c r="P630" s="28"/>
      <c r="Q630" s="28"/>
      <c r="R630" s="28"/>
      <c r="S630" s="28"/>
    </row>
    <row r="631" spans="1:19" hidden="1" x14ac:dyDescent="0.25">
      <c r="A631" s="12">
        <v>588</v>
      </c>
      <c r="B631" s="25" t="s">
        <v>655</v>
      </c>
      <c r="C631" s="26">
        <f t="shared" si="64"/>
        <v>337915.78</v>
      </c>
      <c r="D631" s="27"/>
      <c r="E631" s="28">
        <v>337915.78</v>
      </c>
      <c r="F631" s="28"/>
      <c r="G631" s="28"/>
      <c r="H631" s="28"/>
      <c r="I631" s="28"/>
      <c r="J631" s="28"/>
      <c r="K631" s="28"/>
      <c r="L631" s="29"/>
      <c r="M631" s="28"/>
      <c r="N631" s="28"/>
      <c r="O631" s="30"/>
      <c r="P631" s="28"/>
      <c r="Q631" s="28"/>
      <c r="R631" s="28"/>
      <c r="S631" s="28"/>
    </row>
    <row r="632" spans="1:19" hidden="1" x14ac:dyDescent="0.25">
      <c r="A632" s="12">
        <v>589</v>
      </c>
      <c r="B632" s="25" t="s">
        <v>656</v>
      </c>
      <c r="C632" s="26">
        <f t="shared" si="64"/>
        <v>16522763.01</v>
      </c>
      <c r="D632" s="27">
        <f>ROUND((F632+G632+H632+I632+J632+K632+M632+O632+P632+Q632+R632+S632)*0.0214,2)</f>
        <v>346178.9</v>
      </c>
      <c r="E632" s="28"/>
      <c r="F632" s="28"/>
      <c r="G632" s="28"/>
      <c r="H632" s="28"/>
      <c r="I632" s="28"/>
      <c r="J632" s="28"/>
      <c r="K632" s="28"/>
      <c r="L632" s="29"/>
      <c r="M632" s="28"/>
      <c r="N632" s="28" t="s">
        <v>64</v>
      </c>
      <c r="O632" s="30">
        <v>16176584.109999999</v>
      </c>
      <c r="P632" s="28"/>
      <c r="Q632" s="28"/>
      <c r="R632" s="28"/>
      <c r="S632" s="28"/>
    </row>
    <row r="633" spans="1:19" hidden="1" x14ac:dyDescent="0.25">
      <c r="A633" s="12">
        <v>590</v>
      </c>
      <c r="B633" s="25" t="s">
        <v>657</v>
      </c>
      <c r="C633" s="26">
        <f t="shared" si="64"/>
        <v>340723.85</v>
      </c>
      <c r="D633" s="27"/>
      <c r="E633" s="28">
        <v>340723.85</v>
      </c>
      <c r="F633" s="28"/>
      <c r="G633" s="28"/>
      <c r="H633" s="28"/>
      <c r="I633" s="28"/>
      <c r="J633" s="28"/>
      <c r="K633" s="28"/>
      <c r="L633" s="29"/>
      <c r="M633" s="28"/>
      <c r="N633" s="28"/>
      <c r="O633" s="30"/>
      <c r="P633" s="28"/>
      <c r="Q633" s="28"/>
      <c r="R633" s="28"/>
      <c r="S633" s="28"/>
    </row>
    <row r="634" spans="1:19" hidden="1" x14ac:dyDescent="0.25">
      <c r="A634" s="12">
        <v>591</v>
      </c>
      <c r="B634" s="25" t="s">
        <v>658</v>
      </c>
      <c r="C634" s="26">
        <f t="shared" si="64"/>
        <v>4398513.75</v>
      </c>
      <c r="D634" s="27">
        <f>ROUND((F634+G634+H634+I634+J634+K634+M634+O634+P634+Q634+R634+S634)*0.0214,2)</f>
        <v>92156.05</v>
      </c>
      <c r="E634" s="28"/>
      <c r="F634" s="28">
        <v>1400202.9</v>
      </c>
      <c r="G634" s="28">
        <v>1119592.3799999999</v>
      </c>
      <c r="H634" s="28">
        <v>1210981.54</v>
      </c>
      <c r="I634" s="28">
        <v>575580.88</v>
      </c>
      <c r="J634" s="28"/>
      <c r="K634" s="28"/>
      <c r="L634" s="29"/>
      <c r="M634" s="28"/>
      <c r="N634" s="28"/>
      <c r="O634" s="30"/>
      <c r="P634" s="28"/>
      <c r="Q634" s="28"/>
      <c r="R634" s="28"/>
      <c r="S634" s="28"/>
    </row>
    <row r="635" spans="1:19" hidden="1" x14ac:dyDescent="0.25">
      <c r="A635" s="12">
        <v>592</v>
      </c>
      <c r="B635" s="25" t="s">
        <v>659</v>
      </c>
      <c r="C635" s="26">
        <f t="shared" si="64"/>
        <v>19318518.649999999</v>
      </c>
      <c r="D635" s="27">
        <f>ROUND((F635+G635+H635+I635+J635+K635+M635+O635+P635+Q635+R635+S635)*0.0214,2)</f>
        <v>404754.55</v>
      </c>
      <c r="E635" s="28"/>
      <c r="F635" s="28">
        <v>2061822.32</v>
      </c>
      <c r="G635" s="28">
        <v>1356321.71</v>
      </c>
      <c r="H635" s="28"/>
      <c r="I635" s="28"/>
      <c r="J635" s="28"/>
      <c r="K635" s="28"/>
      <c r="L635" s="29"/>
      <c r="M635" s="28"/>
      <c r="N635" s="28" t="s">
        <v>64</v>
      </c>
      <c r="O635" s="30">
        <v>7179648.8200000003</v>
      </c>
      <c r="P635" s="28"/>
      <c r="Q635" s="28">
        <v>8315971.25</v>
      </c>
      <c r="R635" s="28"/>
      <c r="S635" s="28"/>
    </row>
    <row r="636" spans="1:19" hidden="1" x14ac:dyDescent="0.25">
      <c r="A636" s="12">
        <v>593</v>
      </c>
      <c r="B636" s="25" t="s">
        <v>660</v>
      </c>
      <c r="C636" s="26">
        <f t="shared" si="64"/>
        <v>29553765.84</v>
      </c>
      <c r="D636" s="27">
        <f>ROUND((F636+G636+H636+I636+J636+K636+M636+O636+P636+Q636+R636+S636)*0.0214,2)</f>
        <v>616684.11</v>
      </c>
      <c r="E636" s="28">
        <v>120067.47</v>
      </c>
      <c r="F636" s="28">
        <v>3308791.99</v>
      </c>
      <c r="G636" s="28">
        <v>2043888.31</v>
      </c>
      <c r="H636" s="28"/>
      <c r="I636" s="28"/>
      <c r="J636" s="28"/>
      <c r="K636" s="28"/>
      <c r="L636" s="29"/>
      <c r="M636" s="28"/>
      <c r="N636" s="28" t="s">
        <v>64</v>
      </c>
      <c r="O636" s="30">
        <v>10774266.1</v>
      </c>
      <c r="P636" s="28"/>
      <c r="Q636" s="28">
        <v>12690067.859999999</v>
      </c>
      <c r="R636" s="28"/>
      <c r="S636" s="28"/>
    </row>
    <row r="637" spans="1:19" hidden="1" x14ac:dyDescent="0.25">
      <c r="A637" s="12">
        <v>594</v>
      </c>
      <c r="B637" s="25" t="s">
        <v>661</v>
      </c>
      <c r="C637" s="26">
        <f t="shared" si="64"/>
        <v>15173826.970000001</v>
      </c>
      <c r="D637" s="27">
        <f>ROUND((F637+G637+H637+I637+J637+K637+M637+O637+P637+Q637+R637+S637)*0.0214,2)</f>
        <v>317916.48</v>
      </c>
      <c r="E637" s="28"/>
      <c r="F637" s="28"/>
      <c r="G637" s="28"/>
      <c r="H637" s="28"/>
      <c r="I637" s="28"/>
      <c r="J637" s="28"/>
      <c r="K637" s="28"/>
      <c r="L637" s="29"/>
      <c r="M637" s="28"/>
      <c r="N637" s="28" t="s">
        <v>64</v>
      </c>
      <c r="O637" s="30">
        <v>6870641.29</v>
      </c>
      <c r="P637" s="28"/>
      <c r="Q637" s="28">
        <v>7985269.2000000002</v>
      </c>
      <c r="R637" s="28"/>
      <c r="S637" s="28"/>
    </row>
    <row r="638" spans="1:19" hidden="1" x14ac:dyDescent="0.25">
      <c r="A638" s="12">
        <v>595</v>
      </c>
      <c r="B638" s="25" t="s">
        <v>662</v>
      </c>
      <c r="C638" s="26">
        <f t="shared" si="64"/>
        <v>341526.28</v>
      </c>
      <c r="D638" s="27"/>
      <c r="E638" s="28">
        <v>341526.28</v>
      </c>
      <c r="F638" s="28"/>
      <c r="G638" s="28"/>
      <c r="H638" s="28"/>
      <c r="I638" s="28"/>
      <c r="J638" s="28"/>
      <c r="K638" s="28"/>
      <c r="L638" s="29"/>
      <c r="M638" s="28"/>
      <c r="N638" s="28"/>
      <c r="O638" s="30"/>
      <c r="P638" s="28"/>
      <c r="Q638" s="28"/>
      <c r="R638" s="28"/>
      <c r="S638" s="28"/>
    </row>
    <row r="639" spans="1:19" hidden="1" x14ac:dyDescent="0.25">
      <c r="A639" s="12">
        <v>596</v>
      </c>
      <c r="B639" s="25" t="s">
        <v>663</v>
      </c>
      <c r="C639" s="26">
        <f t="shared" si="64"/>
        <v>2643263.79</v>
      </c>
      <c r="D639" s="27">
        <f t="shared" ref="D639:D643" si="65">ROUND((F639+G639+H639+I639+J639+K639+M639+O639+P639+Q639+R639+S639)*0.0214,2)</f>
        <v>55380.7</v>
      </c>
      <c r="E639" s="28"/>
      <c r="F639" s="28"/>
      <c r="G639" s="28"/>
      <c r="H639" s="28"/>
      <c r="I639" s="28"/>
      <c r="J639" s="28"/>
      <c r="K639" s="28"/>
      <c r="L639" s="29"/>
      <c r="M639" s="28"/>
      <c r="N639" s="28" t="s">
        <v>124</v>
      </c>
      <c r="O639" s="30">
        <v>2587883.09</v>
      </c>
      <c r="P639" s="28"/>
      <c r="Q639" s="28"/>
      <c r="R639" s="28"/>
      <c r="S639" s="28"/>
    </row>
    <row r="640" spans="1:19" hidden="1" x14ac:dyDescent="0.25">
      <c r="A640" s="12">
        <v>597</v>
      </c>
      <c r="B640" s="25" t="s">
        <v>1162</v>
      </c>
      <c r="C640" s="26">
        <f t="shared" si="64"/>
        <v>6277168.9199999999</v>
      </c>
      <c r="D640" s="27">
        <f t="shared" si="65"/>
        <v>131516.95000000001</v>
      </c>
      <c r="E640" s="28"/>
      <c r="F640" s="28"/>
      <c r="G640" s="28"/>
      <c r="H640" s="28"/>
      <c r="I640" s="28"/>
      <c r="J640" s="28"/>
      <c r="K640" s="28"/>
      <c r="L640" s="29"/>
      <c r="M640" s="28"/>
      <c r="N640" s="28" t="s">
        <v>124</v>
      </c>
      <c r="O640" s="30">
        <v>6145651.9699999997</v>
      </c>
      <c r="P640" s="28"/>
      <c r="Q640" s="28"/>
      <c r="R640" s="28"/>
      <c r="S640" s="28"/>
    </row>
    <row r="641" spans="1:19" hidden="1" x14ac:dyDescent="0.25">
      <c r="A641" s="12">
        <v>598</v>
      </c>
      <c r="B641" s="25" t="s">
        <v>1160</v>
      </c>
      <c r="C641" s="26">
        <f t="shared" si="64"/>
        <v>1793272.16</v>
      </c>
      <c r="D641" s="27">
        <f t="shared" si="65"/>
        <v>37571.980000000003</v>
      </c>
      <c r="E641" s="28"/>
      <c r="F641" s="28"/>
      <c r="G641" s="28"/>
      <c r="H641" s="28"/>
      <c r="I641" s="28"/>
      <c r="J641" s="28"/>
      <c r="K641" s="28"/>
      <c r="L641" s="29"/>
      <c r="M641" s="28"/>
      <c r="N641" s="28" t="s">
        <v>124</v>
      </c>
      <c r="O641" s="30">
        <v>1755700.18</v>
      </c>
      <c r="P641" s="28"/>
      <c r="Q641" s="28"/>
      <c r="R641" s="28"/>
      <c r="S641" s="28"/>
    </row>
    <row r="642" spans="1:19" hidden="1" x14ac:dyDescent="0.25">
      <c r="A642" s="12">
        <v>599</v>
      </c>
      <c r="B642" s="25" t="s">
        <v>1161</v>
      </c>
      <c r="C642" s="26">
        <f t="shared" si="64"/>
        <v>1893595.37</v>
      </c>
      <c r="D642" s="27">
        <f t="shared" si="65"/>
        <v>39673.919999999998</v>
      </c>
      <c r="E642" s="28"/>
      <c r="F642" s="28">
        <v>752995.14</v>
      </c>
      <c r="G642" s="28"/>
      <c r="H642" s="28"/>
      <c r="I642" s="28"/>
      <c r="J642" s="28"/>
      <c r="K642" s="28"/>
      <c r="L642" s="29"/>
      <c r="M642" s="28"/>
      <c r="N642" s="28"/>
      <c r="O642" s="30"/>
      <c r="P642" s="28">
        <v>1100926.31</v>
      </c>
      <c r="Q642" s="28"/>
      <c r="R642" s="28"/>
      <c r="S642" s="28"/>
    </row>
    <row r="643" spans="1:19" hidden="1" x14ac:dyDescent="0.25">
      <c r="A643" s="12">
        <v>600</v>
      </c>
      <c r="B643" s="25" t="s">
        <v>1053</v>
      </c>
      <c r="C643" s="26">
        <f t="shared" si="64"/>
        <v>4735884.01</v>
      </c>
      <c r="D643" s="27">
        <f t="shared" si="65"/>
        <v>99224.51</v>
      </c>
      <c r="E643" s="28"/>
      <c r="F643" s="28"/>
      <c r="G643" s="38">
        <v>3441889.32</v>
      </c>
      <c r="H643" s="38"/>
      <c r="I643" s="38">
        <v>1194770.18</v>
      </c>
      <c r="J643" s="28"/>
      <c r="K643" s="28"/>
      <c r="L643" s="29"/>
      <c r="M643" s="28"/>
      <c r="N643" s="28"/>
      <c r="O643" s="30"/>
      <c r="P643" s="28"/>
      <c r="Q643" s="28"/>
      <c r="R643" s="28"/>
      <c r="S643" s="28"/>
    </row>
    <row r="644" spans="1:19" hidden="1" x14ac:dyDescent="0.25">
      <c r="A644" s="12">
        <v>601</v>
      </c>
      <c r="B644" s="25" t="s">
        <v>665</v>
      </c>
      <c r="C644" s="26">
        <f t="shared" si="64"/>
        <v>153130.95000000001</v>
      </c>
      <c r="D644" s="27"/>
      <c r="E644" s="28">
        <v>153130.95000000001</v>
      </c>
      <c r="F644" s="28"/>
      <c r="G644" s="28"/>
      <c r="H644" s="28"/>
      <c r="I644" s="28"/>
      <c r="J644" s="28"/>
      <c r="K644" s="28"/>
      <c r="L644" s="29"/>
      <c r="M644" s="28"/>
      <c r="N644" s="28"/>
      <c r="O644" s="30"/>
      <c r="P644" s="28"/>
      <c r="Q644" s="28"/>
      <c r="R644" s="28"/>
      <c r="S644" s="28"/>
    </row>
    <row r="645" spans="1:19" hidden="1" x14ac:dyDescent="0.25">
      <c r="A645" s="12">
        <v>602</v>
      </c>
      <c r="B645" s="25" t="s">
        <v>666</v>
      </c>
      <c r="C645" s="26">
        <f t="shared" si="64"/>
        <v>115277.23</v>
      </c>
      <c r="D645" s="27"/>
      <c r="E645" s="28">
        <v>115277.23</v>
      </c>
      <c r="F645" s="28"/>
      <c r="G645" s="28"/>
      <c r="H645" s="28"/>
      <c r="I645" s="28"/>
      <c r="J645" s="28"/>
      <c r="K645" s="28"/>
      <c r="L645" s="29"/>
      <c r="M645" s="28"/>
      <c r="N645" s="28"/>
      <c r="O645" s="30"/>
      <c r="P645" s="28"/>
      <c r="Q645" s="28"/>
      <c r="R645" s="28"/>
      <c r="S645" s="28"/>
    </row>
    <row r="646" spans="1:19" hidden="1" x14ac:dyDescent="0.25">
      <c r="A646" s="12">
        <v>603</v>
      </c>
      <c r="B646" s="25" t="s">
        <v>667</v>
      </c>
      <c r="C646" s="26">
        <f t="shared" si="64"/>
        <v>4347174</v>
      </c>
      <c r="D646" s="27">
        <f>ROUND((F646+G646+H646+I646+J646+K646+M646+O646+P646+Q646+R646+S646)*0.0214,2)</f>
        <v>91080.4</v>
      </c>
      <c r="E646" s="28"/>
      <c r="F646" s="28">
        <v>567416.6</v>
      </c>
      <c r="G646" s="28"/>
      <c r="H646" s="28"/>
      <c r="I646" s="28"/>
      <c r="J646" s="28"/>
      <c r="K646" s="28"/>
      <c r="L646" s="29"/>
      <c r="M646" s="28"/>
      <c r="N646" s="28" t="s">
        <v>124</v>
      </c>
      <c r="O646" s="30">
        <v>2293609.2000000002</v>
      </c>
      <c r="P646" s="28"/>
      <c r="Q646" s="28">
        <v>1395067.8</v>
      </c>
      <c r="R646" s="28"/>
      <c r="S646" s="28"/>
    </row>
    <row r="647" spans="1:19" hidden="1" x14ac:dyDescent="0.25">
      <c r="A647" s="12">
        <v>604</v>
      </c>
      <c r="B647" s="25" t="s">
        <v>668</v>
      </c>
      <c r="C647" s="26">
        <f t="shared" si="64"/>
        <v>228108.76</v>
      </c>
      <c r="D647" s="27"/>
      <c r="E647" s="28">
        <v>228108.76</v>
      </c>
      <c r="F647" s="28"/>
      <c r="G647" s="28"/>
      <c r="H647" s="28"/>
      <c r="I647" s="28"/>
      <c r="J647" s="28"/>
      <c r="K647" s="28"/>
      <c r="L647" s="29"/>
      <c r="M647" s="28"/>
      <c r="N647" s="28"/>
      <c r="O647" s="30"/>
      <c r="P647" s="28"/>
      <c r="Q647" s="28"/>
      <c r="R647" s="28"/>
      <c r="S647" s="28"/>
    </row>
    <row r="648" spans="1:19" hidden="1" x14ac:dyDescent="0.25">
      <c r="A648" s="12">
        <v>605</v>
      </c>
      <c r="B648" s="25" t="s">
        <v>669</v>
      </c>
      <c r="C648" s="26">
        <f t="shared" si="64"/>
        <v>72998.210000000006</v>
      </c>
      <c r="D648" s="27"/>
      <c r="E648" s="28">
        <v>72998.210000000006</v>
      </c>
      <c r="F648" s="28"/>
      <c r="G648" s="28"/>
      <c r="H648" s="28"/>
      <c r="I648" s="28"/>
      <c r="J648" s="28"/>
      <c r="K648" s="28"/>
      <c r="L648" s="29"/>
      <c r="M648" s="28"/>
      <c r="N648" s="28"/>
      <c r="O648" s="30"/>
      <c r="P648" s="28"/>
      <c r="Q648" s="28"/>
      <c r="R648" s="28"/>
      <c r="S648" s="28"/>
    </row>
    <row r="649" spans="1:19" hidden="1" x14ac:dyDescent="0.25">
      <c r="A649" s="12">
        <v>606</v>
      </c>
      <c r="B649" s="25" t="s">
        <v>670</v>
      </c>
      <c r="C649" s="26">
        <f t="shared" si="64"/>
        <v>109298.59</v>
      </c>
      <c r="D649" s="27"/>
      <c r="E649" s="28">
        <v>109298.59</v>
      </c>
      <c r="F649" s="28"/>
      <c r="G649" s="28"/>
      <c r="H649" s="28"/>
      <c r="I649" s="28"/>
      <c r="J649" s="28"/>
      <c r="K649" s="28"/>
      <c r="L649" s="29"/>
      <c r="M649" s="28"/>
      <c r="N649" s="28"/>
      <c r="O649" s="30"/>
      <c r="P649" s="28"/>
      <c r="Q649" s="28"/>
      <c r="R649" s="28"/>
      <c r="S649" s="28"/>
    </row>
    <row r="650" spans="1:19" hidden="1" x14ac:dyDescent="0.25">
      <c r="A650" s="12">
        <v>607</v>
      </c>
      <c r="B650" s="25" t="s">
        <v>671</v>
      </c>
      <c r="C650" s="26">
        <f t="shared" si="64"/>
        <v>105348.01</v>
      </c>
      <c r="D650" s="27"/>
      <c r="E650" s="28">
        <v>105348.01</v>
      </c>
      <c r="F650" s="28"/>
      <c r="G650" s="28"/>
      <c r="H650" s="28"/>
      <c r="I650" s="28"/>
      <c r="J650" s="28"/>
      <c r="K650" s="28"/>
      <c r="L650" s="29"/>
      <c r="M650" s="28"/>
      <c r="N650" s="28"/>
      <c r="O650" s="30"/>
      <c r="P650" s="28"/>
      <c r="Q650" s="28"/>
      <c r="R650" s="28"/>
      <c r="S650" s="28"/>
    </row>
    <row r="651" spans="1:19" hidden="1" x14ac:dyDescent="0.25">
      <c r="A651" s="12">
        <v>608</v>
      </c>
      <c r="B651" s="25" t="s">
        <v>672</v>
      </c>
      <c r="C651" s="26">
        <f t="shared" si="64"/>
        <v>129972.95</v>
      </c>
      <c r="D651" s="33"/>
      <c r="E651" s="28">
        <v>129972.95</v>
      </c>
      <c r="F651" s="28"/>
      <c r="G651" s="28"/>
      <c r="H651" s="28"/>
      <c r="I651" s="28"/>
      <c r="J651" s="28"/>
      <c r="K651" s="28"/>
      <c r="L651" s="29"/>
      <c r="M651" s="28"/>
      <c r="N651" s="28"/>
      <c r="O651" s="30"/>
      <c r="P651" s="28"/>
      <c r="Q651" s="28"/>
      <c r="R651" s="28"/>
      <c r="S651" s="28"/>
    </row>
    <row r="652" spans="1:19" hidden="1" x14ac:dyDescent="0.25">
      <c r="A652" s="12">
        <v>609</v>
      </c>
      <c r="B652" s="25" t="s">
        <v>673</v>
      </c>
      <c r="C652" s="26">
        <f t="shared" si="64"/>
        <v>72294.67</v>
      </c>
      <c r="D652" s="27"/>
      <c r="E652" s="28">
        <v>72294.67</v>
      </c>
      <c r="F652" s="28"/>
      <c r="G652" s="28"/>
      <c r="H652" s="28"/>
      <c r="I652" s="28"/>
      <c r="J652" s="28"/>
      <c r="K652" s="28"/>
      <c r="L652" s="29"/>
      <c r="M652" s="28"/>
      <c r="N652" s="28"/>
      <c r="O652" s="30"/>
      <c r="P652" s="28"/>
      <c r="Q652" s="28"/>
      <c r="R652" s="28"/>
      <c r="S652" s="28"/>
    </row>
    <row r="653" spans="1:19" hidden="1" x14ac:dyDescent="0.25">
      <c r="A653" s="12">
        <v>610</v>
      </c>
      <c r="B653" s="25" t="s">
        <v>674</v>
      </c>
      <c r="C653" s="26">
        <f t="shared" si="64"/>
        <v>4858335.22</v>
      </c>
      <c r="D653" s="27">
        <f t="shared" ref="D653:D660" si="66">ROUND((F653+G653+H653+I653+J653+K653+M653+O653+P653+Q653+R653+S653)*0.0214,2)</f>
        <v>101790.07</v>
      </c>
      <c r="E653" s="28"/>
      <c r="F653" s="28"/>
      <c r="G653" s="28"/>
      <c r="H653" s="28"/>
      <c r="I653" s="28"/>
      <c r="J653" s="28"/>
      <c r="K653" s="28"/>
      <c r="L653" s="29"/>
      <c r="M653" s="28"/>
      <c r="N653" s="28" t="s">
        <v>124</v>
      </c>
      <c r="O653" s="30">
        <v>4756545.1500000004</v>
      </c>
      <c r="P653" s="28"/>
      <c r="Q653" s="28"/>
      <c r="R653" s="28"/>
      <c r="S653" s="28"/>
    </row>
    <row r="654" spans="1:19" hidden="1" x14ac:dyDescent="0.25">
      <c r="A654" s="12">
        <v>611</v>
      </c>
      <c r="B654" s="25" t="s">
        <v>675</v>
      </c>
      <c r="C654" s="26">
        <f t="shared" ref="C654:C684" si="67">ROUND(SUM(D654+E654+F654+G654+H654+I654+J654+K654+M654+O654+P654+Q654+R654+S654),2)</f>
        <v>3897032.31</v>
      </c>
      <c r="D654" s="27">
        <f t="shared" si="66"/>
        <v>81649.2</v>
      </c>
      <c r="E654" s="28"/>
      <c r="F654" s="28">
        <v>346022.52</v>
      </c>
      <c r="G654" s="28">
        <v>667090.11</v>
      </c>
      <c r="H654" s="28"/>
      <c r="I654" s="28"/>
      <c r="J654" s="28"/>
      <c r="K654" s="28"/>
      <c r="L654" s="29"/>
      <c r="M654" s="28"/>
      <c r="N654" s="28" t="s">
        <v>124</v>
      </c>
      <c r="O654" s="30">
        <v>2802270.48</v>
      </c>
      <c r="P654" s="28"/>
      <c r="Q654" s="28"/>
      <c r="R654" s="28"/>
      <c r="S654" s="28"/>
    </row>
    <row r="655" spans="1:19" hidden="1" x14ac:dyDescent="0.25">
      <c r="A655" s="12">
        <v>612</v>
      </c>
      <c r="B655" s="25" t="s">
        <v>1158</v>
      </c>
      <c r="C655" s="26">
        <f t="shared" si="67"/>
        <v>3181108.91</v>
      </c>
      <c r="D655" s="27">
        <f t="shared" si="66"/>
        <v>66649.429999999993</v>
      </c>
      <c r="E655" s="28"/>
      <c r="F655" s="28">
        <v>418136.27</v>
      </c>
      <c r="G655" s="28"/>
      <c r="H655" s="28"/>
      <c r="I655" s="28"/>
      <c r="J655" s="28">
        <v>549434.93000000005</v>
      </c>
      <c r="K655" s="28"/>
      <c r="L655" s="29"/>
      <c r="M655" s="28"/>
      <c r="N655" s="28" t="s">
        <v>124</v>
      </c>
      <c r="O655" s="30">
        <v>2146888.2799999998</v>
      </c>
      <c r="P655" s="28"/>
      <c r="Q655" s="28"/>
      <c r="R655" s="28"/>
      <c r="S655" s="28"/>
    </row>
    <row r="656" spans="1:19" hidden="1" x14ac:dyDescent="0.25">
      <c r="A656" s="12">
        <v>613</v>
      </c>
      <c r="B656" s="25" t="s">
        <v>676</v>
      </c>
      <c r="C656" s="26">
        <f t="shared" si="67"/>
        <v>3481202.29</v>
      </c>
      <c r="D656" s="27">
        <f t="shared" si="66"/>
        <v>71930.11</v>
      </c>
      <c r="E656" s="28">
        <v>48052.09</v>
      </c>
      <c r="F656" s="28"/>
      <c r="G656" s="28"/>
      <c r="H656" s="28"/>
      <c r="I656" s="28"/>
      <c r="J656" s="28"/>
      <c r="K656" s="28"/>
      <c r="L656" s="29"/>
      <c r="M656" s="28"/>
      <c r="N656" s="28" t="s">
        <v>124</v>
      </c>
      <c r="O656" s="30">
        <v>3361220.09</v>
      </c>
      <c r="P656" s="28"/>
      <c r="Q656" s="28"/>
      <c r="R656" s="28"/>
      <c r="S656" s="28"/>
    </row>
    <row r="657" spans="1:19" hidden="1" x14ac:dyDescent="0.25">
      <c r="A657" s="12">
        <v>614</v>
      </c>
      <c r="B657" s="25" t="s">
        <v>1159</v>
      </c>
      <c r="C657" s="26">
        <f t="shared" si="67"/>
        <v>3253507.79</v>
      </c>
      <c r="D657" s="27">
        <f t="shared" si="66"/>
        <v>68166.31</v>
      </c>
      <c r="E657" s="28"/>
      <c r="F657" s="28">
        <v>427652.63</v>
      </c>
      <c r="G657" s="28"/>
      <c r="H657" s="28"/>
      <c r="I657" s="28"/>
      <c r="J657" s="28">
        <v>561939.52</v>
      </c>
      <c r="K657" s="28"/>
      <c r="L657" s="29"/>
      <c r="M657" s="28"/>
      <c r="N657" s="28" t="s">
        <v>124</v>
      </c>
      <c r="O657" s="30">
        <v>2195749.33</v>
      </c>
      <c r="P657" s="28"/>
      <c r="Q657" s="28"/>
      <c r="R657" s="28"/>
      <c r="S657" s="28"/>
    </row>
    <row r="658" spans="1:19" ht="25.5" hidden="1" x14ac:dyDescent="0.25">
      <c r="A658" s="12">
        <v>615</v>
      </c>
      <c r="B658" s="25" t="s">
        <v>677</v>
      </c>
      <c r="C658" s="26">
        <f t="shared" si="67"/>
        <v>536227.55000000005</v>
      </c>
      <c r="D658" s="27">
        <v>7791.34</v>
      </c>
      <c r="E658" s="28">
        <v>70391.73</v>
      </c>
      <c r="F658" s="28"/>
      <c r="G658" s="28"/>
      <c r="H658" s="28">
        <v>458044.48</v>
      </c>
      <c r="I658" s="28"/>
      <c r="J658" s="28"/>
      <c r="K658" s="28"/>
      <c r="L658" s="29"/>
      <c r="M658" s="28"/>
      <c r="N658" s="28"/>
      <c r="O658" s="30"/>
      <c r="P658" s="28"/>
      <c r="Q658" s="28"/>
      <c r="R658" s="28"/>
      <c r="S658" s="28"/>
    </row>
    <row r="659" spans="1:19" hidden="1" x14ac:dyDescent="0.25">
      <c r="A659" s="12">
        <v>616</v>
      </c>
      <c r="B659" s="25" t="s">
        <v>678</v>
      </c>
      <c r="C659" s="26">
        <f t="shared" si="67"/>
        <v>18828719.48</v>
      </c>
      <c r="D659" s="27">
        <v>314919.73</v>
      </c>
      <c r="E659" s="28"/>
      <c r="F659" s="28"/>
      <c r="G659" s="28"/>
      <c r="H659" s="28"/>
      <c r="I659" s="28"/>
      <c r="J659" s="28"/>
      <c r="K659" s="28"/>
      <c r="L659" s="29"/>
      <c r="M659" s="28"/>
      <c r="N659" s="28"/>
      <c r="O659" s="30"/>
      <c r="P659" s="28"/>
      <c r="Q659" s="28"/>
      <c r="R659" s="28">
        <v>18513799.75</v>
      </c>
      <c r="S659" s="28"/>
    </row>
    <row r="660" spans="1:19" hidden="1" x14ac:dyDescent="0.25">
      <c r="A660" s="12">
        <v>617</v>
      </c>
      <c r="B660" s="25" t="s">
        <v>680</v>
      </c>
      <c r="C660" s="26">
        <f t="shared" si="67"/>
        <v>28841220.940000001</v>
      </c>
      <c r="D660" s="27">
        <f t="shared" si="66"/>
        <v>604270.73</v>
      </c>
      <c r="E660" s="28"/>
      <c r="F660" s="28"/>
      <c r="G660" s="28"/>
      <c r="H660" s="28"/>
      <c r="I660" s="28"/>
      <c r="J660" s="28">
        <v>4308181.37</v>
      </c>
      <c r="K660" s="28"/>
      <c r="L660" s="29"/>
      <c r="M660" s="28"/>
      <c r="N660" s="28"/>
      <c r="O660" s="30"/>
      <c r="P660" s="28"/>
      <c r="Q660" s="28"/>
      <c r="R660" s="28">
        <v>23928768.84</v>
      </c>
      <c r="S660" s="28"/>
    </row>
    <row r="661" spans="1:19" hidden="1" x14ac:dyDescent="0.25">
      <c r="A661" s="12">
        <v>618</v>
      </c>
      <c r="B661" s="25" t="s">
        <v>681</v>
      </c>
      <c r="C661" s="26">
        <f t="shared" si="67"/>
        <v>191067.51999999999</v>
      </c>
      <c r="D661" s="27"/>
      <c r="E661" s="28">
        <v>191067.51999999999</v>
      </c>
      <c r="F661" s="28"/>
      <c r="G661" s="28"/>
      <c r="H661" s="28"/>
      <c r="I661" s="28"/>
      <c r="J661" s="28"/>
      <c r="K661" s="28"/>
      <c r="L661" s="29"/>
      <c r="M661" s="28"/>
      <c r="N661" s="28"/>
      <c r="O661" s="30"/>
      <c r="P661" s="28"/>
      <c r="Q661" s="28"/>
      <c r="R661" s="28"/>
      <c r="S661" s="28"/>
    </row>
    <row r="662" spans="1:19" hidden="1" x14ac:dyDescent="0.25">
      <c r="A662" s="12">
        <v>619</v>
      </c>
      <c r="B662" s="25" t="s">
        <v>682</v>
      </c>
      <c r="C662" s="26">
        <f t="shared" si="67"/>
        <v>47525.75</v>
      </c>
      <c r="D662" s="27"/>
      <c r="E662" s="28">
        <v>47525.75</v>
      </c>
      <c r="F662" s="28"/>
      <c r="G662" s="28"/>
      <c r="H662" s="28"/>
      <c r="I662" s="28"/>
      <c r="J662" s="28"/>
      <c r="K662" s="28"/>
      <c r="L662" s="29"/>
      <c r="M662" s="28"/>
      <c r="N662" s="28"/>
      <c r="O662" s="30"/>
      <c r="P662" s="28"/>
      <c r="Q662" s="28"/>
      <c r="R662" s="28"/>
      <c r="S662" s="28"/>
    </row>
    <row r="663" spans="1:19" hidden="1" x14ac:dyDescent="0.25">
      <c r="A663" s="12">
        <v>620</v>
      </c>
      <c r="B663" s="25" t="s">
        <v>683</v>
      </c>
      <c r="C663" s="26">
        <f t="shared" si="67"/>
        <v>296102.59999999998</v>
      </c>
      <c r="D663" s="27"/>
      <c r="E663" s="28">
        <v>296102.59999999998</v>
      </c>
      <c r="F663" s="28"/>
      <c r="G663" s="28"/>
      <c r="H663" s="28"/>
      <c r="I663" s="28"/>
      <c r="J663" s="28"/>
      <c r="K663" s="28"/>
      <c r="L663" s="29"/>
      <c r="M663" s="28"/>
      <c r="N663" s="28"/>
      <c r="O663" s="30"/>
      <c r="P663" s="28"/>
      <c r="Q663" s="28"/>
      <c r="R663" s="28"/>
      <c r="S663" s="28"/>
    </row>
    <row r="664" spans="1:19" ht="25.5" hidden="1" x14ac:dyDescent="0.25">
      <c r="A664" s="12">
        <v>621</v>
      </c>
      <c r="B664" s="25" t="s">
        <v>684</v>
      </c>
      <c r="C664" s="26">
        <f t="shared" si="67"/>
        <v>135791.76</v>
      </c>
      <c r="D664" s="27"/>
      <c r="E664" s="28">
        <v>135791.76</v>
      </c>
      <c r="F664" s="28"/>
      <c r="G664" s="28"/>
      <c r="H664" s="28"/>
      <c r="I664" s="28"/>
      <c r="J664" s="28"/>
      <c r="K664" s="28"/>
      <c r="L664" s="29"/>
      <c r="M664" s="28"/>
      <c r="N664" s="28"/>
      <c r="O664" s="30"/>
      <c r="P664" s="28"/>
      <c r="Q664" s="28"/>
      <c r="R664" s="28"/>
      <c r="S664" s="28"/>
    </row>
    <row r="665" spans="1:19" ht="25.5" hidden="1" x14ac:dyDescent="0.25">
      <c r="A665" s="12">
        <v>622</v>
      </c>
      <c r="B665" s="25" t="s">
        <v>685</v>
      </c>
      <c r="C665" s="26">
        <f t="shared" si="67"/>
        <v>77127.77</v>
      </c>
      <c r="D665" s="27"/>
      <c r="E665" s="28">
        <v>77127.77</v>
      </c>
      <c r="F665" s="28"/>
      <c r="G665" s="28"/>
      <c r="H665" s="28"/>
      <c r="I665" s="28"/>
      <c r="J665" s="28"/>
      <c r="K665" s="28"/>
      <c r="L665" s="29"/>
      <c r="M665" s="28"/>
      <c r="N665" s="28"/>
      <c r="O665" s="30"/>
      <c r="P665" s="28"/>
      <c r="Q665" s="28"/>
      <c r="R665" s="28"/>
      <c r="S665" s="28"/>
    </row>
    <row r="666" spans="1:19" ht="25.5" hidden="1" x14ac:dyDescent="0.25">
      <c r="A666" s="12">
        <v>623</v>
      </c>
      <c r="B666" s="31" t="s">
        <v>686</v>
      </c>
      <c r="C666" s="32">
        <f t="shared" si="67"/>
        <v>110069.59</v>
      </c>
      <c r="D666" s="33"/>
      <c r="E666" s="34">
        <v>110069.59</v>
      </c>
      <c r="F666" s="34"/>
      <c r="G666" s="34"/>
      <c r="H666" s="34"/>
      <c r="I666" s="34"/>
      <c r="J666" s="34"/>
      <c r="K666" s="34"/>
      <c r="L666" s="35"/>
      <c r="M666" s="34"/>
      <c r="N666" s="34"/>
      <c r="O666" s="36"/>
      <c r="P666" s="34"/>
      <c r="Q666" s="34"/>
      <c r="R666" s="34"/>
      <c r="S666" s="34"/>
    </row>
    <row r="667" spans="1:19" ht="25.5" hidden="1" x14ac:dyDescent="0.25">
      <c r="A667" s="12">
        <v>624</v>
      </c>
      <c r="B667" s="31" t="s">
        <v>687</v>
      </c>
      <c r="C667" s="32">
        <f t="shared" si="67"/>
        <v>82859.429999999993</v>
      </c>
      <c r="D667" s="33"/>
      <c r="E667" s="34">
        <v>82859.429999999993</v>
      </c>
      <c r="F667" s="34"/>
      <c r="G667" s="34"/>
      <c r="H667" s="34"/>
      <c r="I667" s="34"/>
      <c r="J667" s="34"/>
      <c r="K667" s="34"/>
      <c r="L667" s="35"/>
      <c r="M667" s="34"/>
      <c r="N667" s="34"/>
      <c r="O667" s="36"/>
      <c r="P667" s="34"/>
      <c r="Q667" s="34"/>
      <c r="R667" s="34"/>
      <c r="S667" s="34"/>
    </row>
    <row r="668" spans="1:19" ht="25.5" hidden="1" x14ac:dyDescent="0.25">
      <c r="A668" s="12">
        <v>625</v>
      </c>
      <c r="B668" s="31" t="s">
        <v>688</v>
      </c>
      <c r="C668" s="32">
        <f t="shared" si="67"/>
        <v>95781.74</v>
      </c>
      <c r="D668" s="33"/>
      <c r="E668" s="34">
        <v>95781.74</v>
      </c>
      <c r="F668" s="38"/>
      <c r="G668" s="38"/>
      <c r="H668" s="38"/>
      <c r="I668" s="38"/>
      <c r="J668" s="38"/>
      <c r="K668" s="34"/>
      <c r="L668" s="35"/>
      <c r="M668" s="34"/>
      <c r="N668" s="34"/>
      <c r="O668" s="39"/>
      <c r="P668" s="34"/>
      <c r="Q668" s="34"/>
      <c r="R668" s="34"/>
      <c r="S668" s="34"/>
    </row>
    <row r="669" spans="1:19" ht="25.5" hidden="1" x14ac:dyDescent="0.25">
      <c r="A669" s="12">
        <v>626</v>
      </c>
      <c r="B669" s="31" t="s">
        <v>689</v>
      </c>
      <c r="C669" s="32">
        <f t="shared" si="67"/>
        <v>2046537.06</v>
      </c>
      <c r="D669" s="27">
        <f>ROUND((F669+G669+H669+I669+J669+K669+M669+O669+P669+Q669+R669+S669)*0.0214,2)</f>
        <v>42878.3</v>
      </c>
      <c r="E669" s="34"/>
      <c r="F669" s="34">
        <v>308947.71999999997</v>
      </c>
      <c r="G669" s="34"/>
      <c r="H669" s="34"/>
      <c r="I669" s="34"/>
      <c r="J669" s="34"/>
      <c r="K669" s="34"/>
      <c r="L669" s="35"/>
      <c r="M669" s="34"/>
      <c r="N669" s="34" t="s">
        <v>124</v>
      </c>
      <c r="O669" s="36">
        <v>1694711.04</v>
      </c>
      <c r="P669" s="34"/>
      <c r="Q669" s="34"/>
      <c r="R669" s="34"/>
      <c r="S669" s="34"/>
    </row>
    <row r="670" spans="1:19" ht="25.5" hidden="1" x14ac:dyDescent="0.25">
      <c r="A670" s="12">
        <v>627</v>
      </c>
      <c r="B670" s="31" t="s">
        <v>690</v>
      </c>
      <c r="C670" s="32">
        <f t="shared" si="67"/>
        <v>65794.84</v>
      </c>
      <c r="D670" s="33"/>
      <c r="E670" s="34">
        <v>65794.84</v>
      </c>
      <c r="F670" s="38"/>
      <c r="G670" s="38"/>
      <c r="H670" s="38"/>
      <c r="I670" s="38"/>
      <c r="J670" s="38"/>
      <c r="K670" s="34"/>
      <c r="L670" s="35"/>
      <c r="M670" s="34"/>
      <c r="N670" s="34"/>
      <c r="O670" s="39"/>
      <c r="P670" s="34"/>
      <c r="Q670" s="34"/>
      <c r="R670" s="34"/>
      <c r="S670" s="34"/>
    </row>
    <row r="671" spans="1:19" hidden="1" x14ac:dyDescent="0.25">
      <c r="A671" s="12">
        <v>628</v>
      </c>
      <c r="B671" s="31" t="s">
        <v>691</v>
      </c>
      <c r="C671" s="32">
        <f t="shared" si="67"/>
        <v>113920.68</v>
      </c>
      <c r="D671" s="33"/>
      <c r="E671" s="34">
        <v>113920.68</v>
      </c>
      <c r="F671" s="38"/>
      <c r="G671" s="38"/>
      <c r="H671" s="38"/>
      <c r="I671" s="38"/>
      <c r="J671" s="38"/>
      <c r="K671" s="34"/>
      <c r="L671" s="35"/>
      <c r="M671" s="34"/>
      <c r="N671" s="34"/>
      <c r="O671" s="39"/>
      <c r="P671" s="34"/>
      <c r="Q671" s="34"/>
      <c r="R671" s="34"/>
      <c r="S671" s="34"/>
    </row>
    <row r="672" spans="1:19" hidden="1" x14ac:dyDescent="0.25">
      <c r="A672" s="12">
        <v>629</v>
      </c>
      <c r="B672" s="31" t="s">
        <v>692</v>
      </c>
      <c r="C672" s="32">
        <f t="shared" si="67"/>
        <v>73402.720000000001</v>
      </c>
      <c r="D672" s="33"/>
      <c r="E672" s="34">
        <v>73402.720000000001</v>
      </c>
      <c r="F672" s="38"/>
      <c r="G672" s="38"/>
      <c r="H672" s="38"/>
      <c r="I672" s="38"/>
      <c r="J672" s="38"/>
      <c r="K672" s="34"/>
      <c r="L672" s="35"/>
      <c r="M672" s="34"/>
      <c r="N672" s="34"/>
      <c r="O672" s="39"/>
      <c r="P672" s="34"/>
      <c r="Q672" s="34"/>
      <c r="R672" s="34"/>
      <c r="S672" s="34"/>
    </row>
    <row r="673" spans="1:19" ht="25.5" hidden="1" x14ac:dyDescent="0.25">
      <c r="A673" s="12">
        <v>630</v>
      </c>
      <c r="B673" s="31" t="s">
        <v>693</v>
      </c>
      <c r="C673" s="32">
        <f t="shared" si="67"/>
        <v>9276156.5299999993</v>
      </c>
      <c r="D673" s="27">
        <v>155148.35</v>
      </c>
      <c r="E673" s="34"/>
      <c r="F673" s="38"/>
      <c r="G673" s="38"/>
      <c r="H673" s="38"/>
      <c r="I673" s="38"/>
      <c r="J673" s="38"/>
      <c r="K673" s="34"/>
      <c r="L673" s="35"/>
      <c r="M673" s="34"/>
      <c r="N673" s="34"/>
      <c r="O673" s="39"/>
      <c r="P673" s="34"/>
      <c r="Q673" s="34"/>
      <c r="R673" s="34">
        <v>9121008.1799999997</v>
      </c>
      <c r="S673" s="34"/>
    </row>
    <row r="674" spans="1:19" ht="25.5" hidden="1" x14ac:dyDescent="0.25">
      <c r="A674" s="12">
        <v>631</v>
      </c>
      <c r="B674" s="31" t="s">
        <v>694</v>
      </c>
      <c r="C674" s="32">
        <f t="shared" si="67"/>
        <v>124558.72</v>
      </c>
      <c r="D674" s="33"/>
      <c r="E674" s="34">
        <v>124558.72</v>
      </c>
      <c r="F674" s="38"/>
      <c r="G674" s="38"/>
      <c r="H674" s="38"/>
      <c r="I674" s="38"/>
      <c r="J674" s="38"/>
      <c r="K674" s="34"/>
      <c r="L674" s="35"/>
      <c r="M674" s="34"/>
      <c r="N674" s="34"/>
      <c r="O674" s="39"/>
      <c r="P674" s="34"/>
      <c r="Q674" s="34"/>
      <c r="R674" s="34"/>
      <c r="S674" s="34"/>
    </row>
    <row r="675" spans="1:19" ht="25.5" hidden="1" x14ac:dyDescent="0.25">
      <c r="A675" s="12">
        <v>632</v>
      </c>
      <c r="B675" s="31" t="s">
        <v>695</v>
      </c>
      <c r="C675" s="32">
        <f t="shared" si="67"/>
        <v>204174.65</v>
      </c>
      <c r="D675" s="33"/>
      <c r="E675" s="34">
        <v>204174.65</v>
      </c>
      <c r="F675" s="38"/>
      <c r="G675" s="38"/>
      <c r="H675" s="38"/>
      <c r="I675" s="38"/>
      <c r="J675" s="38"/>
      <c r="K675" s="34"/>
      <c r="L675" s="35"/>
      <c r="M675" s="34"/>
      <c r="N675" s="34"/>
      <c r="O675" s="39"/>
      <c r="P675" s="34"/>
      <c r="Q675" s="34"/>
      <c r="R675" s="34"/>
      <c r="S675" s="34"/>
    </row>
    <row r="676" spans="1:19" hidden="1" x14ac:dyDescent="0.25">
      <c r="A676" s="12">
        <v>633</v>
      </c>
      <c r="B676" s="25" t="s">
        <v>696</v>
      </c>
      <c r="C676" s="26">
        <f t="shared" si="67"/>
        <v>75745.259999999995</v>
      </c>
      <c r="D676" s="27"/>
      <c r="E676" s="28">
        <v>75745.259999999995</v>
      </c>
      <c r="F676" s="28"/>
      <c r="G676" s="28"/>
      <c r="H676" s="28"/>
      <c r="I676" s="28"/>
      <c r="J676" s="28"/>
      <c r="K676" s="28"/>
      <c r="L676" s="29"/>
      <c r="M676" s="28"/>
      <c r="N676" s="28"/>
      <c r="O676" s="30"/>
      <c r="P676" s="28"/>
      <c r="Q676" s="28"/>
      <c r="R676" s="28"/>
      <c r="S676" s="28"/>
    </row>
    <row r="677" spans="1:19" hidden="1" x14ac:dyDescent="0.25">
      <c r="A677" s="12">
        <v>634</v>
      </c>
      <c r="B677" s="25" t="s">
        <v>697</v>
      </c>
      <c r="C677" s="26">
        <f t="shared" si="67"/>
        <v>94909.56</v>
      </c>
      <c r="D677" s="27"/>
      <c r="E677" s="28">
        <v>94909.56</v>
      </c>
      <c r="F677" s="28"/>
      <c r="G677" s="28"/>
      <c r="H677" s="28"/>
      <c r="I677" s="28"/>
      <c r="J677" s="28"/>
      <c r="K677" s="28"/>
      <c r="L677" s="29"/>
      <c r="M677" s="28"/>
      <c r="N677" s="28"/>
      <c r="O677" s="30"/>
      <c r="P677" s="28"/>
      <c r="Q677" s="28"/>
      <c r="R677" s="28"/>
      <c r="S677" s="28"/>
    </row>
    <row r="678" spans="1:19" hidden="1" x14ac:dyDescent="0.25">
      <c r="A678" s="12">
        <v>635</v>
      </c>
      <c r="B678" s="25" t="s">
        <v>698</v>
      </c>
      <c r="C678" s="26">
        <f t="shared" si="67"/>
        <v>268639.03000000003</v>
      </c>
      <c r="D678" s="27"/>
      <c r="E678" s="28">
        <v>268639.03000000003</v>
      </c>
      <c r="F678" s="28"/>
      <c r="G678" s="28"/>
      <c r="H678" s="28"/>
      <c r="I678" s="28"/>
      <c r="J678" s="28"/>
      <c r="K678" s="28"/>
      <c r="L678" s="29"/>
      <c r="M678" s="28"/>
      <c r="N678" s="28"/>
      <c r="O678" s="30"/>
      <c r="P678" s="28"/>
      <c r="Q678" s="28"/>
      <c r="R678" s="28"/>
      <c r="S678" s="28"/>
    </row>
    <row r="679" spans="1:19" hidden="1" x14ac:dyDescent="0.25">
      <c r="A679" s="12">
        <v>636</v>
      </c>
      <c r="B679" s="25" t="s">
        <v>699</v>
      </c>
      <c r="C679" s="26">
        <f t="shared" si="67"/>
        <v>166047.97</v>
      </c>
      <c r="D679" s="27"/>
      <c r="E679" s="28">
        <v>166047.97</v>
      </c>
      <c r="F679" s="28"/>
      <c r="G679" s="28"/>
      <c r="H679" s="28"/>
      <c r="I679" s="28"/>
      <c r="J679" s="28"/>
      <c r="K679" s="28"/>
      <c r="L679" s="29"/>
      <c r="M679" s="28"/>
      <c r="N679" s="28"/>
      <c r="O679" s="30"/>
      <c r="P679" s="28"/>
      <c r="Q679" s="28"/>
      <c r="R679" s="28"/>
      <c r="S679" s="28"/>
    </row>
    <row r="680" spans="1:19" hidden="1" x14ac:dyDescent="0.25">
      <c r="A680" s="12">
        <v>637</v>
      </c>
      <c r="B680" s="25" t="s">
        <v>700</v>
      </c>
      <c r="C680" s="26">
        <f t="shared" si="67"/>
        <v>94951.39</v>
      </c>
      <c r="D680" s="27"/>
      <c r="E680" s="28">
        <v>94951.39</v>
      </c>
      <c r="F680" s="28"/>
      <c r="G680" s="28"/>
      <c r="H680" s="28"/>
      <c r="I680" s="28"/>
      <c r="J680" s="28"/>
      <c r="K680" s="28"/>
      <c r="L680" s="29"/>
      <c r="M680" s="28"/>
      <c r="N680" s="28"/>
      <c r="O680" s="30"/>
      <c r="P680" s="28"/>
      <c r="Q680" s="28"/>
      <c r="R680" s="28"/>
      <c r="S680" s="28"/>
    </row>
    <row r="681" spans="1:19" hidden="1" x14ac:dyDescent="0.25">
      <c r="A681" s="12">
        <v>638</v>
      </c>
      <c r="B681" s="25" t="s">
        <v>701</v>
      </c>
      <c r="C681" s="26">
        <f t="shared" si="67"/>
        <v>78233.490000000005</v>
      </c>
      <c r="D681" s="27"/>
      <c r="E681" s="28">
        <v>78233.490000000005</v>
      </c>
      <c r="F681" s="28"/>
      <c r="G681" s="28"/>
      <c r="H681" s="28"/>
      <c r="I681" s="28"/>
      <c r="J681" s="28"/>
      <c r="K681" s="28"/>
      <c r="L681" s="29"/>
      <c r="M681" s="28"/>
      <c r="N681" s="28"/>
      <c r="O681" s="30"/>
      <c r="P681" s="28"/>
      <c r="Q681" s="28"/>
      <c r="R681" s="28"/>
      <c r="S681" s="28"/>
    </row>
    <row r="682" spans="1:19" hidden="1" x14ac:dyDescent="0.25">
      <c r="A682" s="12">
        <v>639</v>
      </c>
      <c r="B682" s="25" t="s">
        <v>702</v>
      </c>
      <c r="C682" s="26">
        <f t="shared" si="67"/>
        <v>121430.76</v>
      </c>
      <c r="D682" s="27"/>
      <c r="E682" s="28">
        <v>121430.76</v>
      </c>
      <c r="F682" s="28"/>
      <c r="G682" s="28"/>
      <c r="H682" s="28"/>
      <c r="I682" s="28"/>
      <c r="J682" s="28"/>
      <c r="K682" s="28"/>
      <c r="L682" s="29"/>
      <c r="M682" s="28"/>
      <c r="N682" s="28"/>
      <c r="O682" s="30"/>
      <c r="P682" s="28"/>
      <c r="Q682" s="28"/>
      <c r="R682" s="28"/>
      <c r="S682" s="28"/>
    </row>
    <row r="683" spans="1:19" hidden="1" x14ac:dyDescent="0.25">
      <c r="A683" s="12">
        <v>640</v>
      </c>
      <c r="B683" s="25" t="s">
        <v>703</v>
      </c>
      <c r="C683" s="26">
        <f t="shared" si="67"/>
        <v>121416.54</v>
      </c>
      <c r="D683" s="27"/>
      <c r="E683" s="28">
        <v>121416.54</v>
      </c>
      <c r="F683" s="28"/>
      <c r="G683" s="28"/>
      <c r="H683" s="28"/>
      <c r="I683" s="28"/>
      <c r="J683" s="28"/>
      <c r="K683" s="28"/>
      <c r="L683" s="29"/>
      <c r="M683" s="28"/>
      <c r="N683" s="28"/>
      <c r="O683" s="30"/>
      <c r="P683" s="28"/>
      <c r="Q683" s="28"/>
      <c r="R683" s="28"/>
      <c r="S683" s="28"/>
    </row>
    <row r="684" spans="1:19" hidden="1" x14ac:dyDescent="0.25">
      <c r="A684" s="12">
        <v>641</v>
      </c>
      <c r="B684" s="31" t="s">
        <v>704</v>
      </c>
      <c r="C684" s="26">
        <f t="shared" si="67"/>
        <v>121312.64</v>
      </c>
      <c r="D684" s="33"/>
      <c r="E684" s="34">
        <v>121312.64</v>
      </c>
      <c r="F684" s="34"/>
      <c r="G684" s="34"/>
      <c r="H684" s="34"/>
      <c r="I684" s="34"/>
      <c r="J684" s="34"/>
      <c r="K684" s="34"/>
      <c r="L684" s="35"/>
      <c r="M684" s="34"/>
      <c r="N684" s="34"/>
      <c r="O684" s="36"/>
      <c r="P684" s="34"/>
      <c r="Q684" s="39"/>
      <c r="R684" s="34"/>
      <c r="S684" s="34"/>
    </row>
    <row r="685" spans="1:19" hidden="1" x14ac:dyDescent="0.25">
      <c r="A685" s="12">
        <v>642</v>
      </c>
      <c r="B685" s="31" t="s">
        <v>705</v>
      </c>
      <c r="C685" s="26">
        <f t="shared" ref="C685:C686" si="68">ROUND(SUM(D685+E685+F685+G685+H685+I685+J685+K685+M685+O685+P685+Q685+R685+S685),2)</f>
        <v>121416.54</v>
      </c>
      <c r="D685" s="33"/>
      <c r="E685" s="34">
        <v>121416.54</v>
      </c>
      <c r="F685" s="34"/>
      <c r="G685" s="34"/>
      <c r="H685" s="34"/>
      <c r="I685" s="34"/>
      <c r="J685" s="34"/>
      <c r="K685" s="34"/>
      <c r="L685" s="35"/>
      <c r="M685" s="34"/>
      <c r="N685" s="34"/>
      <c r="O685" s="36"/>
      <c r="P685" s="34"/>
      <c r="Q685" s="39"/>
      <c r="R685" s="34"/>
      <c r="S685" s="34"/>
    </row>
    <row r="686" spans="1:19" hidden="1" x14ac:dyDescent="0.25">
      <c r="A686" s="12">
        <v>643</v>
      </c>
      <c r="B686" s="65" t="s">
        <v>706</v>
      </c>
      <c r="C686" s="26">
        <f t="shared" si="68"/>
        <v>9443700.1600000001</v>
      </c>
      <c r="D686" s="33">
        <f>ROUND((F686+G686+H686+I686+J686+K686+M686+O686+Q686+S686)*0.0214,2)</f>
        <v>197860.96</v>
      </c>
      <c r="E686" s="34"/>
      <c r="F686" s="34">
        <v>950575.2</v>
      </c>
      <c r="G686" s="34">
        <v>2241552.13</v>
      </c>
      <c r="H686" s="34"/>
      <c r="I686" s="34">
        <v>1556203.24</v>
      </c>
      <c r="J686" s="34">
        <v>1861159.03</v>
      </c>
      <c r="K686" s="34"/>
      <c r="L686" s="35"/>
      <c r="M686" s="34"/>
      <c r="N686" s="34"/>
      <c r="O686" s="34"/>
      <c r="P686" s="34"/>
      <c r="Q686" s="34">
        <v>2636349.6</v>
      </c>
      <c r="R686" s="34"/>
      <c r="S686" s="34"/>
    </row>
    <row r="687" spans="1:19" hidden="1" x14ac:dyDescent="0.25">
      <c r="A687" s="163" t="s">
        <v>707</v>
      </c>
      <c r="B687" s="164"/>
      <c r="C687" s="15">
        <f>ROUND(SUM(E687+F687+G687+H687+I687+J687+K687+M687+O687+P687+Q687+S687+D687+R687),2)</f>
        <v>201476045.19999999</v>
      </c>
      <c r="D687" s="40">
        <f t="shared" ref="D687:S687" si="69">ROUND(SUM(D623:D686),2)</f>
        <v>3945193.08</v>
      </c>
      <c r="E687" s="40">
        <f t="shared" si="69"/>
        <v>7413061.7800000003</v>
      </c>
      <c r="F687" s="40">
        <f t="shared" si="69"/>
        <v>10542563.289999999</v>
      </c>
      <c r="G687" s="40">
        <f t="shared" si="69"/>
        <v>10870333.960000001</v>
      </c>
      <c r="H687" s="40">
        <f t="shared" si="69"/>
        <v>1669026.02</v>
      </c>
      <c r="I687" s="40">
        <f t="shared" si="69"/>
        <v>3326554.3</v>
      </c>
      <c r="J687" s="40">
        <f t="shared" si="69"/>
        <v>7280714.8499999996</v>
      </c>
      <c r="K687" s="40">
        <f t="shared" si="69"/>
        <v>0</v>
      </c>
      <c r="L687" s="40">
        <f t="shared" si="69"/>
        <v>0</v>
      </c>
      <c r="M687" s="40">
        <f t="shared" si="69"/>
        <v>0</v>
      </c>
      <c r="N687" s="40">
        <f t="shared" si="69"/>
        <v>0</v>
      </c>
      <c r="O687" s="40">
        <f t="shared" si="69"/>
        <v>70741369.129999995</v>
      </c>
      <c r="P687" s="40">
        <f t="shared" si="69"/>
        <v>1100926.31</v>
      </c>
      <c r="Q687" s="40">
        <f t="shared" si="69"/>
        <v>33022725.710000001</v>
      </c>
      <c r="R687" s="40">
        <f t="shared" si="69"/>
        <v>51563576.770000003</v>
      </c>
      <c r="S687" s="40">
        <f t="shared" si="69"/>
        <v>0</v>
      </c>
    </row>
    <row r="688" spans="1:19" ht="15.75" hidden="1" x14ac:dyDescent="0.25">
      <c r="A688" s="172" t="s">
        <v>708</v>
      </c>
      <c r="B688" s="169"/>
      <c r="C688" s="170"/>
      <c r="D688" s="52"/>
      <c r="E688" s="41"/>
      <c r="F688" s="41"/>
      <c r="G688" s="41"/>
      <c r="H688" s="41"/>
      <c r="I688" s="41"/>
      <c r="J688" s="41"/>
      <c r="K688" s="41"/>
      <c r="L688" s="66"/>
      <c r="M688" s="41"/>
      <c r="N688" s="67"/>
      <c r="O688" s="41"/>
      <c r="P688" s="41"/>
      <c r="Q688" s="41"/>
      <c r="R688" s="41"/>
      <c r="S688" s="43"/>
    </row>
    <row r="689" spans="1:19" hidden="1" x14ac:dyDescent="0.25">
      <c r="A689" s="24">
        <v>644</v>
      </c>
      <c r="B689" s="25" t="s">
        <v>709</v>
      </c>
      <c r="C689" s="26">
        <f t="shared" ref="C689:C707" si="70">ROUND(SUM(D689+E689+F689+G689+H689+I689+J689+K689+M689+O689+P689+Q689+R689+S689),2)</f>
        <v>137494.29999999999</v>
      </c>
      <c r="D689" s="27"/>
      <c r="E689" s="28">
        <v>137494.29999999999</v>
      </c>
      <c r="F689" s="28"/>
      <c r="G689" s="28"/>
      <c r="H689" s="28"/>
      <c r="I689" s="28"/>
      <c r="J689" s="28"/>
      <c r="K689" s="28"/>
      <c r="L689" s="29"/>
      <c r="M689" s="28"/>
      <c r="N689" s="28"/>
      <c r="O689" s="30"/>
      <c r="P689" s="28"/>
      <c r="Q689" s="28"/>
      <c r="R689" s="28"/>
      <c r="S689" s="28"/>
    </row>
    <row r="690" spans="1:19" hidden="1" x14ac:dyDescent="0.25">
      <c r="A690" s="24">
        <v>645</v>
      </c>
      <c r="B690" s="31" t="s">
        <v>710</v>
      </c>
      <c r="C690" s="32">
        <f t="shared" si="70"/>
        <v>667142.49</v>
      </c>
      <c r="D690" s="33"/>
      <c r="E690" s="34">
        <v>667142.49</v>
      </c>
      <c r="F690" s="34"/>
      <c r="G690" s="34"/>
      <c r="H690" s="34"/>
      <c r="I690" s="34"/>
      <c r="J690" s="34"/>
      <c r="K690" s="34"/>
      <c r="L690" s="35"/>
      <c r="M690" s="34"/>
      <c r="N690" s="34"/>
      <c r="O690" s="36"/>
      <c r="P690" s="34"/>
      <c r="Q690" s="36"/>
      <c r="R690" s="34"/>
      <c r="S690" s="34"/>
    </row>
    <row r="691" spans="1:19" hidden="1" x14ac:dyDescent="0.25">
      <c r="A691" s="24">
        <v>646</v>
      </c>
      <c r="B691" s="31" t="s">
        <v>711</v>
      </c>
      <c r="C691" s="32">
        <f t="shared" si="70"/>
        <v>180270.12</v>
      </c>
      <c r="D691" s="33"/>
      <c r="E691" s="34">
        <v>180270.12</v>
      </c>
      <c r="F691" s="34"/>
      <c r="G691" s="34"/>
      <c r="H691" s="34"/>
      <c r="I691" s="34"/>
      <c r="J691" s="34"/>
      <c r="K691" s="34"/>
      <c r="L691" s="35"/>
      <c r="M691" s="34"/>
      <c r="N691" s="34"/>
      <c r="O691" s="36"/>
      <c r="P691" s="34"/>
      <c r="Q691" s="36"/>
      <c r="R691" s="34"/>
      <c r="S691" s="34"/>
    </row>
    <row r="692" spans="1:19" hidden="1" x14ac:dyDescent="0.25">
      <c r="A692" s="24">
        <v>647</v>
      </c>
      <c r="B692" s="37" t="s">
        <v>712</v>
      </c>
      <c r="C692" s="32">
        <f t="shared" si="70"/>
        <v>521978.66</v>
      </c>
      <c r="D692" s="33"/>
      <c r="E692" s="34">
        <v>521978.66</v>
      </c>
      <c r="F692" s="36"/>
      <c r="G692" s="34"/>
      <c r="H692" s="36"/>
      <c r="I692" s="36"/>
      <c r="J692" s="36"/>
      <c r="K692" s="34"/>
      <c r="L692" s="35"/>
      <c r="M692" s="34"/>
      <c r="N692" s="34"/>
      <c r="O692" s="36"/>
      <c r="P692" s="34"/>
      <c r="Q692" s="36"/>
      <c r="R692" s="34"/>
      <c r="S692" s="34"/>
    </row>
    <row r="693" spans="1:19" hidden="1" x14ac:dyDescent="0.25">
      <c r="A693" s="24">
        <v>648</v>
      </c>
      <c r="B693" s="37" t="s">
        <v>713</v>
      </c>
      <c r="C693" s="32">
        <f t="shared" si="70"/>
        <v>381613.89</v>
      </c>
      <c r="D693" s="33"/>
      <c r="E693" s="34">
        <v>381613.89</v>
      </c>
      <c r="F693" s="34"/>
      <c r="G693" s="34"/>
      <c r="H693" s="34"/>
      <c r="I693" s="34"/>
      <c r="J693" s="34"/>
      <c r="K693" s="34"/>
      <c r="L693" s="35"/>
      <c r="M693" s="34"/>
      <c r="N693" s="34"/>
      <c r="O693" s="36"/>
      <c r="P693" s="34"/>
      <c r="Q693" s="34"/>
      <c r="R693" s="34"/>
      <c r="S693" s="34"/>
    </row>
    <row r="694" spans="1:19" hidden="1" x14ac:dyDescent="0.25">
      <c r="A694" s="24">
        <v>649</v>
      </c>
      <c r="B694" s="37" t="s">
        <v>714</v>
      </c>
      <c r="C694" s="32">
        <f t="shared" si="70"/>
        <v>410752.15</v>
      </c>
      <c r="D694" s="33"/>
      <c r="E694" s="34">
        <v>410752.15</v>
      </c>
      <c r="F694" s="34"/>
      <c r="G694" s="34"/>
      <c r="H694" s="34"/>
      <c r="I694" s="34"/>
      <c r="J694" s="34"/>
      <c r="K694" s="34"/>
      <c r="L694" s="35"/>
      <c r="M694" s="36"/>
      <c r="N694" s="34"/>
      <c r="O694" s="36"/>
      <c r="P694" s="34"/>
      <c r="Q694" s="36"/>
      <c r="R694" s="34"/>
      <c r="S694" s="34"/>
    </row>
    <row r="695" spans="1:19" hidden="1" x14ac:dyDescent="0.25">
      <c r="A695" s="24">
        <v>650</v>
      </c>
      <c r="B695" s="37" t="s">
        <v>715</v>
      </c>
      <c r="C695" s="32">
        <f t="shared" si="70"/>
        <v>244925.5</v>
      </c>
      <c r="D695" s="33"/>
      <c r="E695" s="34">
        <v>244925.5</v>
      </c>
      <c r="F695" s="34"/>
      <c r="G695" s="34"/>
      <c r="H695" s="34"/>
      <c r="I695" s="34"/>
      <c r="J695" s="34"/>
      <c r="K695" s="34"/>
      <c r="L695" s="35"/>
      <c r="M695" s="34"/>
      <c r="N695" s="34"/>
      <c r="O695" s="36"/>
      <c r="P695" s="34"/>
      <c r="Q695" s="34"/>
      <c r="R695" s="34"/>
      <c r="S695" s="34"/>
    </row>
    <row r="696" spans="1:19" hidden="1" x14ac:dyDescent="0.25">
      <c r="A696" s="24">
        <v>651</v>
      </c>
      <c r="B696" s="37" t="s">
        <v>716</v>
      </c>
      <c r="C696" s="32">
        <f t="shared" si="70"/>
        <v>388707.32</v>
      </c>
      <c r="D696" s="33"/>
      <c r="E696" s="34">
        <v>388707.32</v>
      </c>
      <c r="F696" s="34"/>
      <c r="G696" s="34"/>
      <c r="H696" s="34"/>
      <c r="I696" s="34"/>
      <c r="J696" s="34"/>
      <c r="K696" s="34"/>
      <c r="L696" s="35"/>
      <c r="M696" s="34"/>
      <c r="N696" s="34"/>
      <c r="O696" s="36"/>
      <c r="P696" s="34"/>
      <c r="Q696" s="34"/>
      <c r="R696" s="34"/>
      <c r="S696" s="34"/>
    </row>
    <row r="697" spans="1:19" hidden="1" x14ac:dyDescent="0.25">
      <c r="A697" s="24">
        <v>652</v>
      </c>
      <c r="B697" s="37" t="s">
        <v>717</v>
      </c>
      <c r="C697" s="32">
        <f t="shared" si="70"/>
        <v>302519.56</v>
      </c>
      <c r="D697" s="33"/>
      <c r="E697" s="34">
        <v>302519.56</v>
      </c>
      <c r="F697" s="34"/>
      <c r="G697" s="34"/>
      <c r="H697" s="34"/>
      <c r="I697" s="34"/>
      <c r="J697" s="34"/>
      <c r="K697" s="34"/>
      <c r="L697" s="35"/>
      <c r="M697" s="34"/>
      <c r="N697" s="34"/>
      <c r="O697" s="36"/>
      <c r="P697" s="34"/>
      <c r="Q697" s="34"/>
      <c r="R697" s="34"/>
      <c r="S697" s="34"/>
    </row>
    <row r="698" spans="1:19" hidden="1" x14ac:dyDescent="0.25">
      <c r="A698" s="24">
        <v>653</v>
      </c>
      <c r="B698" s="37" t="s">
        <v>718</v>
      </c>
      <c r="C698" s="32">
        <f t="shared" si="70"/>
        <v>439954.91</v>
      </c>
      <c r="D698" s="33"/>
      <c r="E698" s="34">
        <v>439954.91</v>
      </c>
      <c r="F698" s="34"/>
      <c r="G698" s="34"/>
      <c r="H698" s="34"/>
      <c r="I698" s="34"/>
      <c r="J698" s="34"/>
      <c r="K698" s="34"/>
      <c r="L698" s="35"/>
      <c r="M698" s="34"/>
      <c r="N698" s="34"/>
      <c r="O698" s="36"/>
      <c r="P698" s="34"/>
      <c r="Q698" s="34"/>
      <c r="R698" s="34"/>
      <c r="S698" s="34"/>
    </row>
    <row r="699" spans="1:19" hidden="1" x14ac:dyDescent="0.25">
      <c r="A699" s="24">
        <v>654</v>
      </c>
      <c r="B699" s="37" t="s">
        <v>719</v>
      </c>
      <c r="C699" s="32">
        <f t="shared" si="70"/>
        <v>238154.28</v>
      </c>
      <c r="D699" s="33"/>
      <c r="E699" s="34">
        <v>238154.28</v>
      </c>
      <c r="F699" s="34"/>
      <c r="G699" s="34"/>
      <c r="H699" s="34"/>
      <c r="I699" s="34"/>
      <c r="J699" s="34"/>
      <c r="K699" s="34"/>
      <c r="L699" s="35"/>
      <c r="M699" s="34"/>
      <c r="N699" s="34"/>
      <c r="O699" s="36"/>
      <c r="P699" s="34"/>
      <c r="Q699" s="34"/>
      <c r="R699" s="34"/>
      <c r="S699" s="34"/>
    </row>
    <row r="700" spans="1:19" hidden="1" x14ac:dyDescent="0.25">
      <c r="A700" s="24">
        <v>655</v>
      </c>
      <c r="B700" s="37" t="s">
        <v>720</v>
      </c>
      <c r="C700" s="32">
        <f t="shared" si="70"/>
        <v>174767.46</v>
      </c>
      <c r="D700" s="33"/>
      <c r="E700" s="34">
        <v>174767.46</v>
      </c>
      <c r="F700" s="36"/>
      <c r="G700" s="36"/>
      <c r="H700" s="36"/>
      <c r="I700" s="36"/>
      <c r="J700" s="36"/>
      <c r="K700" s="34"/>
      <c r="L700" s="35"/>
      <c r="M700" s="34"/>
      <c r="N700" s="34"/>
      <c r="O700" s="34"/>
      <c r="P700" s="34"/>
      <c r="Q700" s="34"/>
      <c r="R700" s="34"/>
      <c r="S700" s="34"/>
    </row>
    <row r="701" spans="1:19" hidden="1" x14ac:dyDescent="0.25">
      <c r="A701" s="24">
        <v>656</v>
      </c>
      <c r="B701" s="37" t="s">
        <v>721</v>
      </c>
      <c r="C701" s="32">
        <f t="shared" si="70"/>
        <v>489480.4</v>
      </c>
      <c r="D701" s="33"/>
      <c r="E701" s="34">
        <v>489480.4</v>
      </c>
      <c r="F701" s="36"/>
      <c r="G701" s="34"/>
      <c r="H701" s="34"/>
      <c r="I701" s="34"/>
      <c r="J701" s="34"/>
      <c r="K701" s="34"/>
      <c r="L701" s="35"/>
      <c r="M701" s="34"/>
      <c r="N701" s="44"/>
      <c r="O701" s="49"/>
      <c r="P701" s="34"/>
      <c r="Q701" s="36"/>
      <c r="R701" s="34"/>
      <c r="S701" s="34"/>
    </row>
    <row r="702" spans="1:19" hidden="1" x14ac:dyDescent="0.25">
      <c r="A702" s="24">
        <v>657</v>
      </c>
      <c r="B702" s="37" t="s">
        <v>722</v>
      </c>
      <c r="C702" s="32">
        <f t="shared" si="70"/>
        <v>216793.94</v>
      </c>
      <c r="D702" s="33"/>
      <c r="E702" s="34">
        <v>216793.94</v>
      </c>
      <c r="F702" s="36"/>
      <c r="G702" s="36"/>
      <c r="H702" s="36"/>
      <c r="I702" s="36"/>
      <c r="J702" s="36"/>
      <c r="K702" s="34"/>
      <c r="L702" s="35"/>
      <c r="M702" s="34"/>
      <c r="N702" s="34"/>
      <c r="O702" s="34"/>
      <c r="P702" s="34"/>
      <c r="Q702" s="36"/>
      <c r="R702" s="34"/>
      <c r="S702" s="34"/>
    </row>
    <row r="703" spans="1:19" hidden="1" x14ac:dyDescent="0.25">
      <c r="A703" s="24">
        <v>658</v>
      </c>
      <c r="B703" s="37" t="s">
        <v>723</v>
      </c>
      <c r="C703" s="32">
        <f t="shared" si="70"/>
        <v>291450.03999999998</v>
      </c>
      <c r="D703" s="33"/>
      <c r="E703" s="34">
        <v>291450.03999999998</v>
      </c>
      <c r="F703" s="36"/>
      <c r="G703" s="36"/>
      <c r="H703" s="36"/>
      <c r="I703" s="36"/>
      <c r="J703" s="36"/>
      <c r="K703" s="34"/>
      <c r="L703" s="35"/>
      <c r="M703" s="34"/>
      <c r="N703" s="34"/>
      <c r="O703" s="34"/>
      <c r="P703" s="34"/>
      <c r="Q703" s="34"/>
      <c r="R703" s="34"/>
      <c r="S703" s="34"/>
    </row>
    <row r="704" spans="1:19" hidden="1" x14ac:dyDescent="0.25">
      <c r="A704" s="24">
        <v>659</v>
      </c>
      <c r="B704" s="37" t="s">
        <v>724</v>
      </c>
      <c r="C704" s="32">
        <f t="shared" si="70"/>
        <v>365699.28</v>
      </c>
      <c r="D704" s="33"/>
      <c r="E704" s="34">
        <v>365699.28</v>
      </c>
      <c r="F704" s="36"/>
      <c r="G704" s="36"/>
      <c r="H704" s="36"/>
      <c r="I704" s="36"/>
      <c r="J704" s="36"/>
      <c r="K704" s="34"/>
      <c r="L704" s="35"/>
      <c r="M704" s="34"/>
      <c r="N704" s="34"/>
      <c r="O704" s="36"/>
      <c r="P704" s="34"/>
      <c r="Q704" s="34"/>
      <c r="R704" s="34"/>
      <c r="S704" s="34"/>
    </row>
    <row r="705" spans="1:19" hidden="1" x14ac:dyDescent="0.25">
      <c r="A705" s="24">
        <v>660</v>
      </c>
      <c r="B705" s="37" t="s">
        <v>725</v>
      </c>
      <c r="C705" s="32">
        <f t="shared" si="70"/>
        <v>530450.93000000005</v>
      </c>
      <c r="D705" s="33"/>
      <c r="E705" s="34">
        <v>530450.93000000005</v>
      </c>
      <c r="F705" s="34"/>
      <c r="G705" s="36"/>
      <c r="H705" s="34"/>
      <c r="I705" s="34"/>
      <c r="J705" s="34"/>
      <c r="K705" s="34"/>
      <c r="L705" s="35"/>
      <c r="M705" s="34"/>
      <c r="N705" s="34"/>
      <c r="O705" s="34"/>
      <c r="P705" s="34"/>
      <c r="Q705" s="36"/>
      <c r="R705" s="34"/>
      <c r="S705" s="34"/>
    </row>
    <row r="706" spans="1:19" hidden="1" x14ac:dyDescent="0.25">
      <c r="A706" s="24">
        <v>661</v>
      </c>
      <c r="B706" s="37" t="s">
        <v>726</v>
      </c>
      <c r="C706" s="32">
        <f t="shared" si="70"/>
        <v>531362.77</v>
      </c>
      <c r="D706" s="33"/>
      <c r="E706" s="34">
        <v>531362.77</v>
      </c>
      <c r="F706" s="34"/>
      <c r="G706" s="36"/>
      <c r="H706" s="34"/>
      <c r="I706" s="34"/>
      <c r="J706" s="34"/>
      <c r="K706" s="34"/>
      <c r="L706" s="35"/>
      <c r="M706" s="34"/>
      <c r="N706" s="34"/>
      <c r="O706" s="34"/>
      <c r="P706" s="34"/>
      <c r="Q706" s="34"/>
      <c r="R706" s="34"/>
      <c r="S706" s="34"/>
    </row>
    <row r="707" spans="1:19" hidden="1" x14ac:dyDescent="0.25">
      <c r="A707" s="24">
        <v>662</v>
      </c>
      <c r="B707" s="37" t="s">
        <v>727</v>
      </c>
      <c r="C707" s="32">
        <f t="shared" si="70"/>
        <v>833143.83</v>
      </c>
      <c r="D707" s="33">
        <v>8690.82</v>
      </c>
      <c r="E707" s="34">
        <v>130297.95</v>
      </c>
      <c r="F707" s="34"/>
      <c r="G707" s="36"/>
      <c r="H707" s="34"/>
      <c r="I707" s="34"/>
      <c r="J707" s="34"/>
      <c r="K707" s="34"/>
      <c r="L707" s="35"/>
      <c r="M707" s="34"/>
      <c r="N707" s="34" t="s">
        <v>64</v>
      </c>
      <c r="O707" s="34">
        <v>694155.06</v>
      </c>
      <c r="P707" s="34"/>
      <c r="Q707" s="34"/>
      <c r="R707" s="34"/>
      <c r="S707" s="34"/>
    </row>
    <row r="708" spans="1:19" hidden="1" x14ac:dyDescent="0.25">
      <c r="A708" s="161" t="s">
        <v>728</v>
      </c>
      <c r="B708" s="162"/>
      <c r="C708" s="15">
        <f>ROUND(SUM(E708+F708+G708+H708+I708+J708+K708+M708+O708+P708+Q708+S708+D708+R708),2)</f>
        <v>7346661.8300000001</v>
      </c>
      <c r="D708" s="40">
        <f>ROUND(SUM(D689:D707),2)</f>
        <v>8690.82</v>
      </c>
      <c r="E708" s="40">
        <f>ROUND(SUM(E689:E707),2)</f>
        <v>6643815.9500000002</v>
      </c>
      <c r="F708" s="40">
        <f t="shared" ref="F708:S708" si="71">ROUND(SUM(F689:F707),2)</f>
        <v>0</v>
      </c>
      <c r="G708" s="40">
        <f t="shared" si="71"/>
        <v>0</v>
      </c>
      <c r="H708" s="40">
        <f t="shared" si="71"/>
        <v>0</v>
      </c>
      <c r="I708" s="40">
        <f t="shared" si="71"/>
        <v>0</v>
      </c>
      <c r="J708" s="40">
        <f t="shared" si="71"/>
        <v>0</v>
      </c>
      <c r="K708" s="40">
        <f t="shared" si="71"/>
        <v>0</v>
      </c>
      <c r="L708" s="40">
        <f t="shared" si="71"/>
        <v>0</v>
      </c>
      <c r="M708" s="40">
        <f t="shared" si="71"/>
        <v>0</v>
      </c>
      <c r="N708" s="40">
        <f t="shared" si="71"/>
        <v>0</v>
      </c>
      <c r="O708" s="40">
        <f t="shared" si="71"/>
        <v>694155.06</v>
      </c>
      <c r="P708" s="40">
        <f t="shared" si="71"/>
        <v>0</v>
      </c>
      <c r="Q708" s="40">
        <f t="shared" si="71"/>
        <v>0</v>
      </c>
      <c r="R708" s="40">
        <f t="shared" si="71"/>
        <v>0</v>
      </c>
      <c r="S708" s="40">
        <f t="shared" si="71"/>
        <v>0</v>
      </c>
    </row>
    <row r="709" spans="1:19" ht="15.75" hidden="1" x14ac:dyDescent="0.25">
      <c r="A709" s="130" t="s">
        <v>729</v>
      </c>
      <c r="B709" s="131"/>
      <c r="C709" s="134"/>
      <c r="D709" s="19"/>
      <c r="E709" s="41"/>
      <c r="F709" s="41"/>
      <c r="G709" s="41"/>
      <c r="H709" s="41"/>
      <c r="I709" s="41"/>
      <c r="J709" s="41"/>
      <c r="K709" s="41"/>
      <c r="L709" s="17"/>
      <c r="M709" s="41"/>
      <c r="N709" s="119"/>
      <c r="O709" s="41"/>
      <c r="P709" s="41"/>
      <c r="Q709" s="41"/>
      <c r="R709" s="41"/>
      <c r="S709" s="41"/>
    </row>
    <row r="710" spans="1:19" hidden="1" x14ac:dyDescent="0.25">
      <c r="A710" s="24">
        <v>663</v>
      </c>
      <c r="B710" s="31" t="s">
        <v>730</v>
      </c>
      <c r="C710" s="32">
        <f t="shared" ref="C710:C739" si="72">ROUND(SUM(D710+E710+F710+G710+H710+I710+J710+K710+M710+O710+P710+Q710+R710+S710),2)</f>
        <v>141926.32</v>
      </c>
      <c r="D710" s="33"/>
      <c r="E710" s="34">
        <v>141926.32</v>
      </c>
      <c r="F710" s="34"/>
      <c r="G710" s="34"/>
      <c r="H710" s="34"/>
      <c r="I710" s="34"/>
      <c r="J710" s="34"/>
      <c r="K710" s="34"/>
      <c r="L710" s="35"/>
      <c r="M710" s="34"/>
      <c r="N710" s="34"/>
      <c r="O710" s="36"/>
      <c r="P710" s="34"/>
      <c r="Q710" s="36"/>
      <c r="R710" s="34"/>
      <c r="S710" s="34"/>
    </row>
    <row r="711" spans="1:19" hidden="1" x14ac:dyDescent="0.25">
      <c r="A711" s="24">
        <v>664</v>
      </c>
      <c r="B711" s="37" t="s">
        <v>732</v>
      </c>
      <c r="C711" s="32">
        <f t="shared" si="72"/>
        <v>4946454.16</v>
      </c>
      <c r="D711" s="33">
        <f>ROUND((F711+G711+H711+I711+J711+K711+M711+O711+P711+Q711+R711+S711)*0.0214,2)</f>
        <v>99518.8</v>
      </c>
      <c r="E711" s="34">
        <v>196523.92</v>
      </c>
      <c r="F711" s="36"/>
      <c r="G711" s="34"/>
      <c r="H711" s="36"/>
      <c r="I711" s="36"/>
      <c r="J711" s="36"/>
      <c r="K711" s="34"/>
      <c r="L711" s="35"/>
      <c r="M711" s="34"/>
      <c r="N711" s="34" t="s">
        <v>124</v>
      </c>
      <c r="O711" s="36">
        <v>4650411.4400000004</v>
      </c>
      <c r="P711" s="34"/>
      <c r="Q711" s="36"/>
      <c r="R711" s="34"/>
      <c r="S711" s="34"/>
    </row>
    <row r="712" spans="1:19" hidden="1" x14ac:dyDescent="0.25">
      <c r="A712" s="24">
        <v>665</v>
      </c>
      <c r="B712" s="37" t="s">
        <v>733</v>
      </c>
      <c r="C712" s="32">
        <f t="shared" si="72"/>
        <v>156874.6</v>
      </c>
      <c r="D712" s="33"/>
      <c r="E712" s="34">
        <v>156874.6</v>
      </c>
      <c r="F712" s="34"/>
      <c r="G712" s="34"/>
      <c r="H712" s="34"/>
      <c r="I712" s="34"/>
      <c r="J712" s="34"/>
      <c r="K712" s="34"/>
      <c r="L712" s="35"/>
      <c r="M712" s="34"/>
      <c r="N712" s="34"/>
      <c r="O712" s="36"/>
      <c r="P712" s="34"/>
      <c r="Q712" s="34"/>
      <c r="R712" s="34"/>
      <c r="S712" s="34"/>
    </row>
    <row r="713" spans="1:19" hidden="1" x14ac:dyDescent="0.25">
      <c r="A713" s="24">
        <v>666</v>
      </c>
      <c r="B713" s="37" t="s">
        <v>734</v>
      </c>
      <c r="C713" s="32">
        <f t="shared" si="72"/>
        <v>156679.04999999999</v>
      </c>
      <c r="D713" s="33"/>
      <c r="E713" s="34">
        <v>156679.04999999999</v>
      </c>
      <c r="F713" s="34"/>
      <c r="G713" s="34"/>
      <c r="H713" s="34"/>
      <c r="I713" s="34"/>
      <c r="J713" s="34"/>
      <c r="K713" s="34"/>
      <c r="L713" s="35"/>
      <c r="M713" s="36"/>
      <c r="N713" s="34"/>
      <c r="O713" s="36"/>
      <c r="P713" s="34"/>
      <c r="Q713" s="36"/>
      <c r="R713" s="34"/>
      <c r="S713" s="34"/>
    </row>
    <row r="714" spans="1:19" hidden="1" x14ac:dyDescent="0.25">
      <c r="A714" s="24">
        <v>667</v>
      </c>
      <c r="B714" s="37" t="s">
        <v>735</v>
      </c>
      <c r="C714" s="32">
        <f t="shared" si="72"/>
        <v>730929.47</v>
      </c>
      <c r="D714" s="33"/>
      <c r="E714" s="34">
        <v>730929.47</v>
      </c>
      <c r="F714" s="34"/>
      <c r="G714" s="34"/>
      <c r="H714" s="34"/>
      <c r="I714" s="34"/>
      <c r="J714" s="34"/>
      <c r="K714" s="34"/>
      <c r="L714" s="35"/>
      <c r="M714" s="34"/>
      <c r="N714" s="34"/>
      <c r="O714" s="36"/>
      <c r="P714" s="34"/>
      <c r="Q714" s="34"/>
      <c r="R714" s="34"/>
      <c r="S714" s="34"/>
    </row>
    <row r="715" spans="1:19" hidden="1" x14ac:dyDescent="0.25">
      <c r="A715" s="24">
        <v>668</v>
      </c>
      <c r="B715" s="37" t="s">
        <v>737</v>
      </c>
      <c r="C715" s="32">
        <f t="shared" si="72"/>
        <v>299835.89</v>
      </c>
      <c r="D715" s="33">
        <f>ROUND((F715+G715+H715+I715+J715+K715+M715+O715+P715+Q715+R715+S715)*0.0214,2)</f>
        <v>5050.53</v>
      </c>
      <c r="E715" s="34">
        <v>58779.26</v>
      </c>
      <c r="F715" s="34"/>
      <c r="G715" s="34"/>
      <c r="H715" s="34"/>
      <c r="I715" s="34"/>
      <c r="J715" s="34"/>
      <c r="K715" s="34"/>
      <c r="L715" s="35"/>
      <c r="M715" s="34"/>
      <c r="N715" s="34"/>
      <c r="O715" s="36"/>
      <c r="P715" s="34"/>
      <c r="Q715" s="34"/>
      <c r="R715" s="34"/>
      <c r="S715" s="34">
        <v>236006.1</v>
      </c>
    </row>
    <row r="716" spans="1:19" hidden="1" x14ac:dyDescent="0.25">
      <c r="A716" s="24">
        <v>669</v>
      </c>
      <c r="B716" s="37" t="s">
        <v>738</v>
      </c>
      <c r="C716" s="32">
        <f t="shared" si="72"/>
        <v>181779.74</v>
      </c>
      <c r="D716" s="33"/>
      <c r="E716" s="34">
        <v>181779.74</v>
      </c>
      <c r="F716" s="34"/>
      <c r="G716" s="34"/>
      <c r="H716" s="34"/>
      <c r="I716" s="34"/>
      <c r="J716" s="34"/>
      <c r="K716" s="34"/>
      <c r="L716" s="35"/>
      <c r="M716" s="34"/>
      <c r="N716" s="34"/>
      <c r="O716" s="36"/>
      <c r="P716" s="34"/>
      <c r="Q716" s="34"/>
      <c r="R716" s="34"/>
      <c r="S716" s="34"/>
    </row>
    <row r="717" spans="1:19" hidden="1" x14ac:dyDescent="0.25">
      <c r="A717" s="24">
        <v>670</v>
      </c>
      <c r="B717" s="37" t="s">
        <v>739</v>
      </c>
      <c r="C717" s="32">
        <f t="shared" si="72"/>
        <v>173255.17</v>
      </c>
      <c r="D717" s="33"/>
      <c r="E717" s="34">
        <v>173255.17</v>
      </c>
      <c r="F717" s="34"/>
      <c r="G717" s="34"/>
      <c r="H717" s="34"/>
      <c r="I717" s="34"/>
      <c r="J717" s="34"/>
      <c r="K717" s="34"/>
      <c r="L717" s="35"/>
      <c r="M717" s="34"/>
      <c r="N717" s="34"/>
      <c r="O717" s="36"/>
      <c r="P717" s="34"/>
      <c r="Q717" s="34"/>
      <c r="R717" s="34"/>
      <c r="S717" s="34"/>
    </row>
    <row r="718" spans="1:19" hidden="1" x14ac:dyDescent="0.25">
      <c r="A718" s="24">
        <v>671</v>
      </c>
      <c r="B718" s="37" t="s">
        <v>740</v>
      </c>
      <c r="C718" s="32">
        <f t="shared" si="72"/>
        <v>131158.31</v>
      </c>
      <c r="D718" s="33"/>
      <c r="E718" s="34">
        <v>131158.31</v>
      </c>
      <c r="F718" s="34"/>
      <c r="G718" s="34"/>
      <c r="H718" s="34"/>
      <c r="I718" s="34"/>
      <c r="J718" s="34"/>
      <c r="K718" s="34"/>
      <c r="L718" s="35"/>
      <c r="M718" s="34"/>
      <c r="N718" s="34"/>
      <c r="O718" s="36"/>
      <c r="P718" s="34"/>
      <c r="Q718" s="34"/>
      <c r="R718" s="34"/>
      <c r="S718" s="34"/>
    </row>
    <row r="719" spans="1:19" hidden="1" x14ac:dyDescent="0.25">
      <c r="A719" s="24">
        <v>672</v>
      </c>
      <c r="B719" s="37" t="s">
        <v>741</v>
      </c>
      <c r="C719" s="32">
        <f t="shared" si="72"/>
        <v>126471.82</v>
      </c>
      <c r="D719" s="33"/>
      <c r="E719" s="34">
        <v>126471.82</v>
      </c>
      <c r="F719" s="34"/>
      <c r="G719" s="34"/>
      <c r="H719" s="34"/>
      <c r="I719" s="34"/>
      <c r="J719" s="34"/>
      <c r="K719" s="34"/>
      <c r="L719" s="35"/>
      <c r="M719" s="34"/>
      <c r="N719" s="34"/>
      <c r="O719" s="36"/>
      <c r="P719" s="34"/>
      <c r="Q719" s="34"/>
      <c r="R719" s="34"/>
      <c r="S719" s="34"/>
    </row>
    <row r="720" spans="1:19" hidden="1" x14ac:dyDescent="0.25">
      <c r="A720" s="24">
        <v>673</v>
      </c>
      <c r="B720" s="37" t="s">
        <v>742</v>
      </c>
      <c r="C720" s="32">
        <f t="shared" si="72"/>
        <v>184344.88</v>
      </c>
      <c r="D720" s="33"/>
      <c r="E720" s="34">
        <v>184344.88</v>
      </c>
      <c r="F720" s="34"/>
      <c r="G720" s="34"/>
      <c r="H720" s="34"/>
      <c r="I720" s="34"/>
      <c r="J720" s="34"/>
      <c r="K720" s="34"/>
      <c r="L720" s="35"/>
      <c r="M720" s="34"/>
      <c r="N720" s="34"/>
      <c r="O720" s="36"/>
      <c r="P720" s="34"/>
      <c r="Q720" s="34"/>
      <c r="R720" s="34"/>
      <c r="S720" s="34"/>
    </row>
    <row r="721" spans="1:19" hidden="1" x14ac:dyDescent="0.25">
      <c r="A721" s="24">
        <v>674</v>
      </c>
      <c r="B721" s="37" t="s">
        <v>743</v>
      </c>
      <c r="C721" s="32">
        <f t="shared" si="72"/>
        <v>263283.39</v>
      </c>
      <c r="D721" s="33"/>
      <c r="E721" s="34">
        <v>263283.39</v>
      </c>
      <c r="F721" s="34"/>
      <c r="G721" s="34"/>
      <c r="H721" s="34"/>
      <c r="I721" s="34"/>
      <c r="J721" s="34"/>
      <c r="K721" s="34"/>
      <c r="L721" s="35"/>
      <c r="M721" s="34"/>
      <c r="N721" s="34"/>
      <c r="O721" s="36"/>
      <c r="P721" s="34"/>
      <c r="Q721" s="34"/>
      <c r="R721" s="34"/>
      <c r="S721" s="34"/>
    </row>
    <row r="722" spans="1:19" hidden="1" x14ac:dyDescent="0.25">
      <c r="A722" s="24">
        <v>675</v>
      </c>
      <c r="B722" s="37" t="s">
        <v>744</v>
      </c>
      <c r="C722" s="32">
        <f t="shared" si="72"/>
        <v>191848.83</v>
      </c>
      <c r="D722" s="33"/>
      <c r="E722" s="34">
        <v>191848.83</v>
      </c>
      <c r="F722" s="34"/>
      <c r="G722" s="34"/>
      <c r="H722" s="34"/>
      <c r="I722" s="34"/>
      <c r="J722" s="34"/>
      <c r="K722" s="34"/>
      <c r="L722" s="35"/>
      <c r="M722" s="34"/>
      <c r="N722" s="34"/>
      <c r="O722" s="36"/>
      <c r="P722" s="34"/>
      <c r="Q722" s="34"/>
      <c r="R722" s="34"/>
      <c r="S722" s="34"/>
    </row>
    <row r="723" spans="1:19" hidden="1" x14ac:dyDescent="0.25">
      <c r="A723" s="24">
        <v>676</v>
      </c>
      <c r="B723" s="37" t="s">
        <v>745</v>
      </c>
      <c r="C723" s="32">
        <f t="shared" si="72"/>
        <v>242069.06</v>
      </c>
      <c r="D723" s="33"/>
      <c r="E723" s="34">
        <v>242069.06</v>
      </c>
      <c r="F723" s="34"/>
      <c r="G723" s="34"/>
      <c r="H723" s="34"/>
      <c r="I723" s="34"/>
      <c r="J723" s="34"/>
      <c r="K723" s="34"/>
      <c r="L723" s="35"/>
      <c r="M723" s="34"/>
      <c r="N723" s="34"/>
      <c r="O723" s="36"/>
      <c r="P723" s="34"/>
      <c r="Q723" s="34"/>
      <c r="R723" s="34"/>
      <c r="S723" s="34"/>
    </row>
    <row r="724" spans="1:19" hidden="1" x14ac:dyDescent="0.25">
      <c r="A724" s="24">
        <v>677</v>
      </c>
      <c r="B724" s="37" t="s">
        <v>746</v>
      </c>
      <c r="C724" s="32">
        <f t="shared" si="72"/>
        <v>72772.320000000007</v>
      </c>
      <c r="D724" s="33"/>
      <c r="E724" s="34">
        <v>72772.320000000007</v>
      </c>
      <c r="F724" s="34"/>
      <c r="G724" s="34"/>
      <c r="H724" s="34"/>
      <c r="I724" s="34"/>
      <c r="J724" s="34"/>
      <c r="K724" s="34"/>
      <c r="L724" s="35"/>
      <c r="M724" s="34"/>
      <c r="N724" s="34"/>
      <c r="O724" s="36"/>
      <c r="P724" s="34"/>
      <c r="Q724" s="34"/>
      <c r="R724" s="34"/>
      <c r="S724" s="34"/>
    </row>
    <row r="725" spans="1:19" hidden="1" x14ac:dyDescent="0.25">
      <c r="A725" s="24">
        <v>678</v>
      </c>
      <c r="B725" s="37" t="s">
        <v>747</v>
      </c>
      <c r="C725" s="32">
        <f t="shared" si="72"/>
        <v>107918.99</v>
      </c>
      <c r="D725" s="33"/>
      <c r="E725" s="34">
        <v>107918.99</v>
      </c>
      <c r="F725" s="34"/>
      <c r="G725" s="34"/>
      <c r="H725" s="34"/>
      <c r="I725" s="34"/>
      <c r="J725" s="34"/>
      <c r="K725" s="34"/>
      <c r="L725" s="35"/>
      <c r="M725" s="34"/>
      <c r="N725" s="34"/>
      <c r="O725" s="36"/>
      <c r="P725" s="34"/>
      <c r="Q725" s="34"/>
      <c r="R725" s="34"/>
      <c r="S725" s="34"/>
    </row>
    <row r="726" spans="1:19" hidden="1" x14ac:dyDescent="0.25">
      <c r="A726" s="24">
        <v>679</v>
      </c>
      <c r="B726" s="37" t="s">
        <v>748</v>
      </c>
      <c r="C726" s="32">
        <f t="shared" si="72"/>
        <v>2193327.06</v>
      </c>
      <c r="D726" s="33">
        <v>24904.2</v>
      </c>
      <c r="E726" s="34">
        <v>99483.98</v>
      </c>
      <c r="F726" s="34"/>
      <c r="G726" s="34"/>
      <c r="H726" s="34"/>
      <c r="I726" s="34"/>
      <c r="J726" s="34"/>
      <c r="K726" s="34"/>
      <c r="L726" s="35"/>
      <c r="M726" s="34"/>
      <c r="N726" s="34" t="s">
        <v>124</v>
      </c>
      <c r="O726" s="36">
        <v>2068938.88</v>
      </c>
      <c r="P726" s="34"/>
      <c r="Q726" s="34"/>
      <c r="R726" s="34"/>
      <c r="S726" s="34"/>
    </row>
    <row r="727" spans="1:19" hidden="1" x14ac:dyDescent="0.25">
      <c r="A727" s="24">
        <v>680</v>
      </c>
      <c r="B727" s="37" t="s">
        <v>749</v>
      </c>
      <c r="C727" s="32">
        <f t="shared" si="72"/>
        <v>343612.5</v>
      </c>
      <c r="D727" s="33"/>
      <c r="E727" s="34">
        <v>343612.5</v>
      </c>
      <c r="F727" s="34"/>
      <c r="G727" s="34"/>
      <c r="H727" s="34"/>
      <c r="I727" s="34"/>
      <c r="J727" s="34"/>
      <c r="K727" s="34"/>
      <c r="L727" s="35"/>
      <c r="M727" s="34"/>
      <c r="N727" s="34"/>
      <c r="O727" s="36"/>
      <c r="P727" s="34"/>
      <c r="Q727" s="34"/>
      <c r="R727" s="34"/>
      <c r="S727" s="34"/>
    </row>
    <row r="728" spans="1:19" hidden="1" x14ac:dyDescent="0.25">
      <c r="A728" s="24">
        <v>681</v>
      </c>
      <c r="B728" s="37" t="s">
        <v>750</v>
      </c>
      <c r="C728" s="32">
        <f t="shared" si="72"/>
        <v>214910.99</v>
      </c>
      <c r="D728" s="33"/>
      <c r="E728" s="34">
        <v>214910.99</v>
      </c>
      <c r="F728" s="34"/>
      <c r="G728" s="34"/>
      <c r="H728" s="34"/>
      <c r="I728" s="34"/>
      <c r="J728" s="34"/>
      <c r="K728" s="34"/>
      <c r="L728" s="35"/>
      <c r="M728" s="34"/>
      <c r="N728" s="34"/>
      <c r="O728" s="36"/>
      <c r="P728" s="34"/>
      <c r="Q728" s="34"/>
      <c r="R728" s="34"/>
      <c r="S728" s="34"/>
    </row>
    <row r="729" spans="1:19" hidden="1" x14ac:dyDescent="0.25">
      <c r="A729" s="24">
        <v>682</v>
      </c>
      <c r="B729" s="37" t="s">
        <v>751</v>
      </c>
      <c r="C729" s="32">
        <f t="shared" si="72"/>
        <v>193806.59</v>
      </c>
      <c r="D729" s="33"/>
      <c r="E729" s="34">
        <v>193806.59</v>
      </c>
      <c r="F729" s="34"/>
      <c r="G729" s="34"/>
      <c r="H729" s="34"/>
      <c r="I729" s="34"/>
      <c r="J729" s="34"/>
      <c r="K729" s="34"/>
      <c r="L729" s="35"/>
      <c r="M729" s="34"/>
      <c r="N729" s="34"/>
      <c r="O729" s="36"/>
      <c r="P729" s="34"/>
      <c r="Q729" s="34"/>
      <c r="R729" s="34"/>
      <c r="S729" s="34"/>
    </row>
    <row r="730" spans="1:19" hidden="1" x14ac:dyDescent="0.25">
      <c r="A730" s="24">
        <v>683</v>
      </c>
      <c r="B730" s="37" t="s">
        <v>752</v>
      </c>
      <c r="C730" s="32">
        <f t="shared" si="72"/>
        <v>9206645.3499999996</v>
      </c>
      <c r="D730" s="34">
        <v>177425.96491599997</v>
      </c>
      <c r="E730" s="34">
        <v>123982.44</v>
      </c>
      <c r="F730" s="34"/>
      <c r="G730" s="34"/>
      <c r="H730" s="34"/>
      <c r="I730" s="34">
        <v>1414508.33</v>
      </c>
      <c r="J730" s="34">
        <v>1691693.01</v>
      </c>
      <c r="K730" s="34"/>
      <c r="L730" s="35"/>
      <c r="M730" s="34"/>
      <c r="N730" s="34" t="s">
        <v>124</v>
      </c>
      <c r="O730" s="36">
        <v>5799035.6100000003</v>
      </c>
      <c r="P730" s="34"/>
      <c r="Q730" s="34"/>
      <c r="R730" s="34"/>
      <c r="S730" s="34"/>
    </row>
    <row r="731" spans="1:19" hidden="1" x14ac:dyDescent="0.25">
      <c r="A731" s="24">
        <v>684</v>
      </c>
      <c r="B731" s="37" t="s">
        <v>753</v>
      </c>
      <c r="C731" s="32">
        <f t="shared" si="72"/>
        <v>177459.75</v>
      </c>
      <c r="D731" s="33"/>
      <c r="E731" s="34">
        <v>177459.75</v>
      </c>
      <c r="F731" s="34"/>
      <c r="G731" s="34"/>
      <c r="H731" s="34"/>
      <c r="I731" s="34"/>
      <c r="J731" s="34"/>
      <c r="K731" s="34"/>
      <c r="L731" s="35"/>
      <c r="M731" s="34"/>
      <c r="N731" s="34"/>
      <c r="O731" s="36"/>
      <c r="P731" s="34"/>
      <c r="Q731" s="34"/>
      <c r="R731" s="34"/>
      <c r="S731" s="34"/>
    </row>
    <row r="732" spans="1:19" hidden="1" x14ac:dyDescent="0.25">
      <c r="A732" s="24">
        <v>685</v>
      </c>
      <c r="B732" s="37" t="s">
        <v>754</v>
      </c>
      <c r="C732" s="32">
        <f t="shared" si="72"/>
        <v>267759.43</v>
      </c>
      <c r="D732" s="33"/>
      <c r="E732" s="34">
        <v>267759.43</v>
      </c>
      <c r="F732" s="34"/>
      <c r="G732" s="34"/>
      <c r="H732" s="34"/>
      <c r="I732" s="34"/>
      <c r="J732" s="34"/>
      <c r="K732" s="34"/>
      <c r="L732" s="35"/>
      <c r="M732" s="34"/>
      <c r="N732" s="34"/>
      <c r="O732" s="36"/>
      <c r="P732" s="34"/>
      <c r="Q732" s="34"/>
      <c r="R732" s="34"/>
      <c r="S732" s="34"/>
    </row>
    <row r="733" spans="1:19" hidden="1" x14ac:dyDescent="0.25">
      <c r="A733" s="24">
        <v>686</v>
      </c>
      <c r="B733" s="37" t="s">
        <v>755</v>
      </c>
      <c r="C733" s="32">
        <f t="shared" si="72"/>
        <v>140375.25</v>
      </c>
      <c r="D733" s="33"/>
      <c r="E733" s="34">
        <v>140375.25</v>
      </c>
      <c r="F733" s="36"/>
      <c r="G733" s="34"/>
      <c r="H733" s="34"/>
      <c r="I733" s="34"/>
      <c r="J733" s="34"/>
      <c r="K733" s="34"/>
      <c r="L733" s="35"/>
      <c r="M733" s="34"/>
      <c r="N733" s="44"/>
      <c r="O733" s="49"/>
      <c r="P733" s="34"/>
      <c r="Q733" s="36"/>
      <c r="R733" s="34"/>
      <c r="S733" s="34"/>
    </row>
    <row r="734" spans="1:19" hidden="1" x14ac:dyDescent="0.25">
      <c r="A734" s="24">
        <v>687</v>
      </c>
      <c r="B734" s="37" t="s">
        <v>756</v>
      </c>
      <c r="C734" s="32">
        <f t="shared" si="72"/>
        <v>519872.8</v>
      </c>
      <c r="D734" s="33"/>
      <c r="E734" s="34">
        <v>519872.8</v>
      </c>
      <c r="F734" s="36"/>
      <c r="G734" s="36"/>
      <c r="H734" s="36"/>
      <c r="I734" s="36"/>
      <c r="J734" s="36"/>
      <c r="K734" s="34"/>
      <c r="L734" s="35"/>
      <c r="M734" s="34"/>
      <c r="N734" s="34"/>
      <c r="O734" s="34"/>
      <c r="P734" s="34"/>
      <c r="Q734" s="36"/>
      <c r="R734" s="34"/>
      <c r="S734" s="34"/>
    </row>
    <row r="735" spans="1:19" hidden="1" x14ac:dyDescent="0.25">
      <c r="A735" s="24">
        <v>688</v>
      </c>
      <c r="B735" s="37" t="s">
        <v>757</v>
      </c>
      <c r="C735" s="32">
        <f t="shared" si="72"/>
        <v>178448.83</v>
      </c>
      <c r="D735" s="33"/>
      <c r="E735" s="34">
        <v>178448.83</v>
      </c>
      <c r="F735" s="36"/>
      <c r="G735" s="36"/>
      <c r="H735" s="36"/>
      <c r="I735" s="36"/>
      <c r="J735" s="36"/>
      <c r="K735" s="34"/>
      <c r="L735" s="35"/>
      <c r="M735" s="34"/>
      <c r="N735" s="34"/>
      <c r="O735" s="34"/>
      <c r="P735" s="34"/>
      <c r="Q735" s="34"/>
      <c r="R735" s="34"/>
      <c r="S735" s="34"/>
    </row>
    <row r="736" spans="1:19" hidden="1" x14ac:dyDescent="0.25">
      <c r="A736" s="24">
        <v>689</v>
      </c>
      <c r="B736" s="37" t="s">
        <v>758</v>
      </c>
      <c r="C736" s="32">
        <f t="shared" si="72"/>
        <v>72622.59</v>
      </c>
      <c r="D736" s="33"/>
      <c r="E736" s="34">
        <v>72622.59</v>
      </c>
      <c r="F736" s="36"/>
      <c r="G736" s="36"/>
      <c r="H736" s="36"/>
      <c r="I736" s="36"/>
      <c r="J736" s="36"/>
      <c r="K736" s="34"/>
      <c r="L736" s="35"/>
      <c r="M736" s="34"/>
      <c r="N736" s="34"/>
      <c r="O736" s="36"/>
      <c r="P736" s="34"/>
      <c r="Q736" s="34"/>
      <c r="R736" s="34"/>
      <c r="S736" s="34"/>
    </row>
    <row r="737" spans="1:19" hidden="1" x14ac:dyDescent="0.25">
      <c r="A737" s="24">
        <v>690</v>
      </c>
      <c r="B737" s="37" t="s">
        <v>759</v>
      </c>
      <c r="C737" s="32">
        <f t="shared" si="72"/>
        <v>11486923.33</v>
      </c>
      <c r="D737" s="33">
        <v>154014.22999999998</v>
      </c>
      <c r="E737" s="34"/>
      <c r="F737" s="38"/>
      <c r="G737" s="36">
        <v>5757204.7400000002</v>
      </c>
      <c r="H737" s="38">
        <v>2545809.35</v>
      </c>
      <c r="I737" s="38">
        <v>1280322.04</v>
      </c>
      <c r="J737" s="38">
        <v>1749572.97</v>
      </c>
      <c r="K737" s="34"/>
      <c r="L737" s="35"/>
      <c r="M737" s="34"/>
      <c r="N737" s="34"/>
      <c r="O737" s="38"/>
      <c r="P737" s="34"/>
      <c r="Q737" s="34"/>
      <c r="R737" s="34"/>
      <c r="S737" s="34"/>
    </row>
    <row r="738" spans="1:19" hidden="1" x14ac:dyDescent="0.25">
      <c r="A738" s="24">
        <v>691</v>
      </c>
      <c r="B738" s="37" t="s">
        <v>760</v>
      </c>
      <c r="C738" s="32">
        <f t="shared" si="72"/>
        <v>254383.06</v>
      </c>
      <c r="D738" s="33"/>
      <c r="E738" s="34">
        <v>254383.06</v>
      </c>
      <c r="F738" s="34"/>
      <c r="G738" s="36"/>
      <c r="H738" s="34"/>
      <c r="I738" s="34"/>
      <c r="J738" s="34"/>
      <c r="K738" s="34"/>
      <c r="L738" s="35"/>
      <c r="M738" s="34"/>
      <c r="N738" s="34"/>
      <c r="O738" s="34"/>
      <c r="P738" s="34"/>
      <c r="Q738" s="36"/>
      <c r="R738" s="34"/>
      <c r="S738" s="34"/>
    </row>
    <row r="739" spans="1:19" hidden="1" x14ac:dyDescent="0.25">
      <c r="A739" s="24">
        <v>692</v>
      </c>
      <c r="B739" s="37" t="s">
        <v>761</v>
      </c>
      <c r="C739" s="32">
        <f t="shared" si="72"/>
        <v>125165.39</v>
      </c>
      <c r="D739" s="33"/>
      <c r="E739" s="34">
        <v>125165.39</v>
      </c>
      <c r="F739" s="34"/>
      <c r="G739" s="36"/>
      <c r="H739" s="34"/>
      <c r="I739" s="34"/>
      <c r="J739" s="34"/>
      <c r="K739" s="34"/>
      <c r="L739" s="35"/>
      <c r="M739" s="34"/>
      <c r="N739" s="34"/>
      <c r="O739" s="34"/>
      <c r="P739" s="34"/>
      <c r="Q739" s="34"/>
      <c r="R739" s="34"/>
      <c r="S739" s="34"/>
    </row>
    <row r="740" spans="1:19" hidden="1" x14ac:dyDescent="0.25">
      <c r="A740" s="24">
        <v>693</v>
      </c>
      <c r="B740" s="37" t="s">
        <v>762</v>
      </c>
      <c r="C740" s="32">
        <f t="shared" ref="C740:C768" si="73">ROUND(SUM(D740+E740+F740+G740+H740+I740+J740+K740+M740+O740+P740+Q740+R740+S740),2)</f>
        <v>227497.99</v>
      </c>
      <c r="D740" s="33"/>
      <c r="E740" s="34">
        <v>227497.99</v>
      </c>
      <c r="F740" s="36"/>
      <c r="G740" s="36"/>
      <c r="H740" s="36"/>
      <c r="I740" s="36"/>
      <c r="J740" s="36"/>
      <c r="K740" s="34"/>
      <c r="L740" s="35"/>
      <c r="M740" s="34"/>
      <c r="N740" s="34"/>
      <c r="O740" s="36"/>
      <c r="P740" s="36"/>
      <c r="Q740" s="34"/>
      <c r="R740" s="34"/>
      <c r="S740" s="34"/>
    </row>
    <row r="741" spans="1:19" hidden="1" x14ac:dyDescent="0.25">
      <c r="A741" s="24">
        <v>694</v>
      </c>
      <c r="B741" s="37" t="s">
        <v>764</v>
      </c>
      <c r="C741" s="32">
        <f t="shared" si="73"/>
        <v>60433.23</v>
      </c>
      <c r="D741" s="33"/>
      <c r="E741" s="34">
        <v>60433.23</v>
      </c>
      <c r="F741" s="36"/>
      <c r="G741" s="36"/>
      <c r="H741" s="34"/>
      <c r="I741" s="34"/>
      <c r="J741" s="34"/>
      <c r="K741" s="34"/>
      <c r="L741" s="35"/>
      <c r="M741" s="34"/>
      <c r="N741" s="34"/>
      <c r="O741" s="36"/>
      <c r="P741" s="34"/>
      <c r="Q741" s="36"/>
      <c r="R741" s="34"/>
      <c r="S741" s="34"/>
    </row>
    <row r="742" spans="1:19" hidden="1" x14ac:dyDescent="0.25">
      <c r="A742" s="24">
        <v>695</v>
      </c>
      <c r="B742" s="37" t="s">
        <v>57</v>
      </c>
      <c r="C742" s="32">
        <f t="shared" si="73"/>
        <v>3555659.36</v>
      </c>
      <c r="D742" s="33">
        <f>ROUND((F742+G742+H742+I742+J742+K742+M742+O742+P742+Q742+R742+S742)*0.0214,2)</f>
        <v>70544.41</v>
      </c>
      <c r="E742" s="34">
        <v>188647.09</v>
      </c>
      <c r="F742" s="34"/>
      <c r="G742" s="34"/>
      <c r="H742" s="34"/>
      <c r="I742" s="34"/>
      <c r="J742" s="34">
        <v>3296467.86</v>
      </c>
      <c r="K742" s="34"/>
      <c r="L742" s="35"/>
      <c r="M742" s="34"/>
      <c r="N742" s="34"/>
      <c r="O742" s="36"/>
      <c r="P742" s="34"/>
      <c r="Q742" s="36"/>
      <c r="R742" s="34"/>
      <c r="S742" s="34"/>
    </row>
    <row r="743" spans="1:19" hidden="1" x14ac:dyDescent="0.25">
      <c r="A743" s="24">
        <v>696</v>
      </c>
      <c r="B743" s="37" t="s">
        <v>766</v>
      </c>
      <c r="C743" s="32">
        <f t="shared" si="73"/>
        <v>136288.79999999999</v>
      </c>
      <c r="D743" s="33"/>
      <c r="E743" s="34">
        <v>136288.79999999999</v>
      </c>
      <c r="F743" s="34"/>
      <c r="G743" s="34"/>
      <c r="H743" s="34"/>
      <c r="I743" s="34"/>
      <c r="J743" s="34"/>
      <c r="K743" s="34"/>
      <c r="L743" s="35"/>
      <c r="M743" s="34"/>
      <c r="N743" s="34"/>
      <c r="O743" s="39"/>
      <c r="P743" s="34"/>
      <c r="Q743" s="36"/>
      <c r="R743" s="34"/>
      <c r="S743" s="34"/>
    </row>
    <row r="744" spans="1:19" hidden="1" x14ac:dyDescent="0.25">
      <c r="A744" s="24">
        <v>697</v>
      </c>
      <c r="B744" s="37" t="s">
        <v>767</v>
      </c>
      <c r="C744" s="32">
        <f t="shared" si="73"/>
        <v>159349.34</v>
      </c>
      <c r="D744" s="33"/>
      <c r="E744" s="34">
        <v>159349.34</v>
      </c>
      <c r="F744" s="38"/>
      <c r="G744" s="38"/>
      <c r="H744" s="34"/>
      <c r="I744" s="34"/>
      <c r="J744" s="34"/>
      <c r="K744" s="34"/>
      <c r="L744" s="35"/>
      <c r="M744" s="34"/>
      <c r="N744" s="34"/>
      <c r="O744" s="34"/>
      <c r="P744" s="34"/>
      <c r="Q744" s="39"/>
      <c r="R744" s="34"/>
      <c r="S744" s="34"/>
    </row>
    <row r="745" spans="1:19" hidden="1" x14ac:dyDescent="0.25">
      <c r="A745" s="24">
        <v>698</v>
      </c>
      <c r="B745" s="37" t="s">
        <v>768</v>
      </c>
      <c r="C745" s="32">
        <f t="shared" si="73"/>
        <v>187018.18</v>
      </c>
      <c r="D745" s="33"/>
      <c r="E745" s="34">
        <v>187018.18</v>
      </c>
      <c r="F745" s="36"/>
      <c r="G745" s="36"/>
      <c r="H745" s="38"/>
      <c r="I745" s="38"/>
      <c r="J745" s="38"/>
      <c r="K745" s="34"/>
      <c r="L745" s="35"/>
      <c r="M745" s="34"/>
      <c r="N745" s="34"/>
      <c r="O745" s="34"/>
      <c r="P745" s="34"/>
      <c r="Q745" s="38"/>
      <c r="R745" s="34"/>
      <c r="S745" s="34"/>
    </row>
    <row r="746" spans="1:19" hidden="1" x14ac:dyDescent="0.25">
      <c r="A746" s="24">
        <v>699</v>
      </c>
      <c r="B746" s="37" t="s">
        <v>769</v>
      </c>
      <c r="C746" s="32">
        <f t="shared" si="73"/>
        <v>53687.27</v>
      </c>
      <c r="D746" s="33"/>
      <c r="E746" s="34">
        <v>53687.27</v>
      </c>
      <c r="F746" s="36"/>
      <c r="G746" s="36"/>
      <c r="H746" s="36"/>
      <c r="I746" s="36"/>
      <c r="J746" s="36"/>
      <c r="K746" s="34"/>
      <c r="L746" s="35"/>
      <c r="M746" s="34"/>
      <c r="N746" s="34"/>
      <c r="O746" s="34"/>
      <c r="P746" s="34"/>
      <c r="Q746" s="39"/>
      <c r="R746" s="34"/>
      <c r="S746" s="34"/>
    </row>
    <row r="747" spans="1:19" hidden="1" x14ac:dyDescent="0.25">
      <c r="A747" s="24">
        <v>700</v>
      </c>
      <c r="B747" s="37" t="s">
        <v>765</v>
      </c>
      <c r="C747" s="32">
        <f t="shared" si="73"/>
        <v>375791.63</v>
      </c>
      <c r="D747" s="33">
        <v>7833.82</v>
      </c>
      <c r="E747" s="34"/>
      <c r="F747" s="36"/>
      <c r="G747" s="36"/>
      <c r="H747" s="36"/>
      <c r="I747" s="36">
        <v>84543.69</v>
      </c>
      <c r="J747" s="36">
        <v>283414.12</v>
      </c>
      <c r="K747" s="34"/>
      <c r="L747" s="35"/>
      <c r="M747" s="34"/>
      <c r="N747" s="34"/>
      <c r="O747" s="34"/>
      <c r="P747" s="34"/>
      <c r="Q747" s="34"/>
      <c r="R747" s="34"/>
      <c r="S747" s="34"/>
    </row>
    <row r="748" spans="1:19" hidden="1" x14ac:dyDescent="0.25">
      <c r="A748" s="24">
        <v>701</v>
      </c>
      <c r="B748" s="37" t="s">
        <v>770</v>
      </c>
      <c r="C748" s="32">
        <f t="shared" si="73"/>
        <v>21197428.960000001</v>
      </c>
      <c r="D748" s="33">
        <f>ROUND((F748+G748+H748+I748+J748+K748+M748+O748+P748+Q748+R748+S748)*0.0214,2)</f>
        <v>436115.41</v>
      </c>
      <c r="E748" s="34">
        <v>382088.9</v>
      </c>
      <c r="F748" s="36"/>
      <c r="G748" s="36"/>
      <c r="H748" s="36"/>
      <c r="I748" s="36"/>
      <c r="J748" s="36"/>
      <c r="K748" s="34"/>
      <c r="L748" s="35"/>
      <c r="M748" s="34"/>
      <c r="N748" s="34" t="s">
        <v>124</v>
      </c>
      <c r="O748" s="36">
        <v>20379224.649999999</v>
      </c>
      <c r="P748" s="34"/>
      <c r="Q748" s="34"/>
      <c r="R748" s="34"/>
      <c r="S748" s="34"/>
    </row>
    <row r="749" spans="1:19" hidden="1" x14ac:dyDescent="0.25">
      <c r="A749" s="24">
        <v>702</v>
      </c>
      <c r="B749" s="37" t="s">
        <v>771</v>
      </c>
      <c r="C749" s="32">
        <f t="shared" si="73"/>
        <v>5032690.16</v>
      </c>
      <c r="D749" s="33">
        <f>ROUND((F749+G749+H749+I749+J749+K749+M749+O749+P749+Q749+R749+S749)*0.0214,2)</f>
        <v>102563.19</v>
      </c>
      <c r="E749" s="34">
        <v>137454.57</v>
      </c>
      <c r="F749" s="36"/>
      <c r="G749" s="36"/>
      <c r="H749" s="36"/>
      <c r="I749" s="36"/>
      <c r="J749" s="36"/>
      <c r="K749" s="34"/>
      <c r="L749" s="35"/>
      <c r="M749" s="34"/>
      <c r="N749" s="34" t="s">
        <v>124</v>
      </c>
      <c r="O749" s="36">
        <v>4792672.4000000004</v>
      </c>
      <c r="P749" s="34"/>
      <c r="Q749" s="34"/>
      <c r="R749" s="34"/>
      <c r="S749" s="34"/>
    </row>
    <row r="750" spans="1:19" hidden="1" x14ac:dyDescent="0.25">
      <c r="A750" s="24">
        <v>703</v>
      </c>
      <c r="B750" s="37" t="s">
        <v>772</v>
      </c>
      <c r="C750" s="32">
        <f t="shared" si="73"/>
        <v>298601.64</v>
      </c>
      <c r="D750" s="33"/>
      <c r="E750" s="34">
        <v>298601.64</v>
      </c>
      <c r="F750" s="34"/>
      <c r="G750" s="34"/>
      <c r="H750" s="34"/>
      <c r="I750" s="34"/>
      <c r="J750" s="34"/>
      <c r="K750" s="36"/>
      <c r="L750" s="35"/>
      <c r="M750" s="34"/>
      <c r="N750" s="34"/>
      <c r="O750" s="34"/>
      <c r="P750" s="34"/>
      <c r="Q750" s="34"/>
      <c r="R750" s="34"/>
      <c r="S750" s="34"/>
    </row>
    <row r="751" spans="1:19" hidden="1" x14ac:dyDescent="0.25">
      <c r="A751" s="24">
        <v>704</v>
      </c>
      <c r="B751" s="37" t="s">
        <v>773</v>
      </c>
      <c r="C751" s="32">
        <f t="shared" si="73"/>
        <v>81562.289999999994</v>
      </c>
      <c r="D751" s="33"/>
      <c r="E751" s="34">
        <v>81562.289999999994</v>
      </c>
      <c r="F751" s="34"/>
      <c r="G751" s="34"/>
      <c r="H751" s="34"/>
      <c r="I751" s="34"/>
      <c r="J751" s="34"/>
      <c r="K751" s="34"/>
      <c r="L751" s="35"/>
      <c r="M751" s="34"/>
      <c r="N751" s="34"/>
      <c r="O751" s="34"/>
      <c r="P751" s="36"/>
      <c r="Q751" s="34"/>
      <c r="R751" s="34"/>
      <c r="S751" s="34"/>
    </row>
    <row r="752" spans="1:19" hidden="1" x14ac:dyDescent="0.25">
      <c r="A752" s="24">
        <v>705</v>
      </c>
      <c r="B752" s="37" t="s">
        <v>774</v>
      </c>
      <c r="C752" s="32">
        <f t="shared" si="73"/>
        <v>118082.16</v>
      </c>
      <c r="D752" s="33"/>
      <c r="E752" s="34">
        <v>118082.16</v>
      </c>
      <c r="F752" s="36"/>
      <c r="G752" s="34"/>
      <c r="H752" s="34"/>
      <c r="I752" s="34"/>
      <c r="J752" s="34"/>
      <c r="K752" s="34"/>
      <c r="L752" s="35"/>
      <c r="M752" s="34"/>
      <c r="N752" s="34"/>
      <c r="O752" s="34"/>
      <c r="P752" s="34"/>
      <c r="Q752" s="34"/>
      <c r="R752" s="34"/>
      <c r="S752" s="34"/>
    </row>
    <row r="753" spans="1:19" hidden="1" x14ac:dyDescent="0.25">
      <c r="A753" s="24">
        <v>706</v>
      </c>
      <c r="B753" s="37" t="s">
        <v>775</v>
      </c>
      <c r="C753" s="32">
        <f t="shared" si="73"/>
        <v>235500</v>
      </c>
      <c r="D753" s="33"/>
      <c r="E753" s="34">
        <v>235500</v>
      </c>
      <c r="F753" s="36"/>
      <c r="G753" s="34"/>
      <c r="H753" s="34"/>
      <c r="I753" s="34"/>
      <c r="J753" s="34"/>
      <c r="K753" s="34"/>
      <c r="L753" s="35"/>
      <c r="M753" s="34"/>
      <c r="N753" s="34"/>
      <c r="O753" s="34"/>
      <c r="P753" s="34"/>
      <c r="Q753" s="34"/>
      <c r="R753" s="34"/>
      <c r="S753" s="34"/>
    </row>
    <row r="754" spans="1:19" hidden="1" x14ac:dyDescent="0.25">
      <c r="A754" s="24">
        <v>707</v>
      </c>
      <c r="B754" s="37" t="s">
        <v>776</v>
      </c>
      <c r="C754" s="32">
        <f t="shared" si="73"/>
        <v>259194.11</v>
      </c>
      <c r="D754" s="33"/>
      <c r="E754" s="34">
        <v>259194.11</v>
      </c>
      <c r="F754" s="36"/>
      <c r="G754" s="34"/>
      <c r="H754" s="34"/>
      <c r="I754" s="34"/>
      <c r="J754" s="34"/>
      <c r="K754" s="34"/>
      <c r="L754" s="35"/>
      <c r="M754" s="34"/>
      <c r="N754" s="34"/>
      <c r="O754" s="34"/>
      <c r="P754" s="34"/>
      <c r="Q754" s="34"/>
      <c r="R754" s="34"/>
      <c r="S754" s="34"/>
    </row>
    <row r="755" spans="1:19" hidden="1" x14ac:dyDescent="0.25">
      <c r="A755" s="24">
        <v>708</v>
      </c>
      <c r="B755" s="37" t="s">
        <v>778</v>
      </c>
      <c r="C755" s="32">
        <f t="shared" si="73"/>
        <v>222024.55</v>
      </c>
      <c r="D755" s="33"/>
      <c r="E755" s="34">
        <v>222024.55</v>
      </c>
      <c r="F755" s="34"/>
      <c r="G755" s="34"/>
      <c r="H755" s="34"/>
      <c r="I755" s="34"/>
      <c r="J755" s="34"/>
      <c r="K755" s="34"/>
      <c r="L755" s="35"/>
      <c r="M755" s="34"/>
      <c r="N755" s="34"/>
      <c r="O755" s="36"/>
      <c r="P755" s="34"/>
      <c r="Q755" s="34"/>
      <c r="R755" s="34"/>
      <c r="S755" s="34"/>
    </row>
    <row r="756" spans="1:19" hidden="1" x14ac:dyDescent="0.25">
      <c r="A756" s="24">
        <v>709</v>
      </c>
      <c r="B756" s="37" t="s">
        <v>779</v>
      </c>
      <c r="C756" s="32">
        <f t="shared" si="73"/>
        <v>159985.63</v>
      </c>
      <c r="D756" s="33"/>
      <c r="E756" s="34">
        <v>159985.63</v>
      </c>
      <c r="F756" s="34"/>
      <c r="G756" s="34"/>
      <c r="H756" s="34"/>
      <c r="I756" s="34"/>
      <c r="J756" s="34"/>
      <c r="K756" s="34"/>
      <c r="L756" s="35"/>
      <c r="M756" s="34"/>
      <c r="N756" s="34"/>
      <c r="O756" s="36"/>
      <c r="P756" s="34"/>
      <c r="Q756" s="36"/>
      <c r="R756" s="34"/>
      <c r="S756" s="34"/>
    </row>
    <row r="757" spans="1:19" hidden="1" x14ac:dyDescent="0.25">
      <c r="A757" s="24">
        <v>710</v>
      </c>
      <c r="B757" s="37" t="s">
        <v>780</v>
      </c>
      <c r="C757" s="32">
        <f t="shared" si="73"/>
        <v>60366.81</v>
      </c>
      <c r="D757" s="33"/>
      <c r="E757" s="34">
        <v>60366.81</v>
      </c>
      <c r="F757" s="34"/>
      <c r="G757" s="34"/>
      <c r="H757" s="34"/>
      <c r="I757" s="34"/>
      <c r="J757" s="34"/>
      <c r="K757" s="34"/>
      <c r="L757" s="35"/>
      <c r="M757" s="34"/>
      <c r="N757" s="34"/>
      <c r="O757" s="36"/>
      <c r="P757" s="34"/>
      <c r="Q757" s="34"/>
      <c r="R757" s="34"/>
      <c r="S757" s="34"/>
    </row>
    <row r="758" spans="1:19" hidden="1" x14ac:dyDescent="0.25">
      <c r="A758" s="24">
        <v>711</v>
      </c>
      <c r="B758" s="37" t="s">
        <v>782</v>
      </c>
      <c r="C758" s="32">
        <f t="shared" si="73"/>
        <v>20087.18</v>
      </c>
      <c r="D758" s="33"/>
      <c r="E758" s="34">
        <v>20087.18</v>
      </c>
      <c r="F758" s="34"/>
      <c r="G758" s="34"/>
      <c r="H758" s="36"/>
      <c r="I758" s="36"/>
      <c r="J758" s="36"/>
      <c r="K758" s="34"/>
      <c r="L758" s="35"/>
      <c r="M758" s="34"/>
      <c r="N758" s="34"/>
      <c r="O758" s="34"/>
      <c r="P758" s="34"/>
      <c r="Q758" s="34"/>
      <c r="R758" s="34"/>
      <c r="S758" s="34"/>
    </row>
    <row r="759" spans="1:19" hidden="1" x14ac:dyDescent="0.25">
      <c r="A759" s="24">
        <v>712</v>
      </c>
      <c r="B759" s="37" t="s">
        <v>110</v>
      </c>
      <c r="C759" s="32">
        <f t="shared" si="73"/>
        <v>20087.18</v>
      </c>
      <c r="D759" s="33"/>
      <c r="E759" s="34">
        <v>20087.18</v>
      </c>
      <c r="F759" s="34"/>
      <c r="G759" s="34"/>
      <c r="H759" s="34"/>
      <c r="I759" s="34"/>
      <c r="J759" s="34"/>
      <c r="K759" s="34"/>
      <c r="L759" s="35"/>
      <c r="M759" s="34"/>
      <c r="N759" s="34"/>
      <c r="O759" s="36"/>
      <c r="P759" s="34"/>
      <c r="Q759" s="36"/>
      <c r="R759" s="34"/>
      <c r="S759" s="34"/>
    </row>
    <row r="760" spans="1:19" hidden="1" x14ac:dyDescent="0.25">
      <c r="A760" s="24">
        <v>713</v>
      </c>
      <c r="B760" s="37" t="s">
        <v>784</v>
      </c>
      <c r="C760" s="32">
        <f t="shared" si="73"/>
        <v>266627.34000000003</v>
      </c>
      <c r="D760" s="33"/>
      <c r="E760" s="34">
        <v>266627.34000000003</v>
      </c>
      <c r="F760" s="34"/>
      <c r="G760" s="39"/>
      <c r="H760" s="34"/>
      <c r="I760" s="34"/>
      <c r="J760" s="36"/>
      <c r="K760" s="34"/>
      <c r="L760" s="35"/>
      <c r="M760" s="34"/>
      <c r="N760" s="34"/>
      <c r="O760" s="36"/>
      <c r="P760" s="39"/>
      <c r="Q760" s="36"/>
      <c r="R760" s="34"/>
      <c r="S760" s="34"/>
    </row>
    <row r="761" spans="1:19" hidden="1" x14ac:dyDescent="0.25">
      <c r="A761" s="24">
        <v>714</v>
      </c>
      <c r="B761" s="37" t="s">
        <v>785</v>
      </c>
      <c r="C761" s="32">
        <f t="shared" si="73"/>
        <v>203628.88</v>
      </c>
      <c r="D761" s="33"/>
      <c r="E761" s="34">
        <v>203628.88</v>
      </c>
      <c r="F761" s="34"/>
      <c r="G761" s="36"/>
      <c r="H761" s="36"/>
      <c r="I761" s="36"/>
      <c r="J761" s="36"/>
      <c r="K761" s="34"/>
      <c r="L761" s="35"/>
      <c r="M761" s="34"/>
      <c r="N761" s="34"/>
      <c r="O761" s="36"/>
      <c r="P761" s="36"/>
      <c r="Q761" s="36"/>
      <c r="R761" s="34"/>
      <c r="S761" s="34"/>
    </row>
    <row r="762" spans="1:19" hidden="1" x14ac:dyDescent="0.25">
      <c r="A762" s="24">
        <v>715</v>
      </c>
      <c r="B762" s="37" t="s">
        <v>786</v>
      </c>
      <c r="C762" s="32">
        <f t="shared" si="73"/>
        <v>452159.08</v>
      </c>
      <c r="D762" s="33"/>
      <c r="E762" s="34">
        <v>452159.08</v>
      </c>
      <c r="F762" s="36"/>
      <c r="G762" s="34"/>
      <c r="H762" s="34"/>
      <c r="I762" s="34"/>
      <c r="J762" s="34"/>
      <c r="K762" s="34"/>
      <c r="L762" s="35"/>
      <c r="M762" s="34"/>
      <c r="N762" s="34"/>
      <c r="O762" s="34"/>
      <c r="P762" s="34"/>
      <c r="Q762" s="34"/>
      <c r="R762" s="34"/>
      <c r="S762" s="34"/>
    </row>
    <row r="763" spans="1:19" hidden="1" x14ac:dyDescent="0.25">
      <c r="A763" s="24">
        <v>716</v>
      </c>
      <c r="B763" s="37" t="s">
        <v>787</v>
      </c>
      <c r="C763" s="32">
        <f t="shared" si="73"/>
        <v>140595.69</v>
      </c>
      <c r="D763" s="33"/>
      <c r="E763" s="34">
        <v>140595.69</v>
      </c>
      <c r="F763" s="36"/>
      <c r="G763" s="34"/>
      <c r="H763" s="34"/>
      <c r="I763" s="34"/>
      <c r="J763" s="34"/>
      <c r="K763" s="34"/>
      <c r="L763" s="35"/>
      <c r="M763" s="34"/>
      <c r="N763" s="34"/>
      <c r="O763" s="34"/>
      <c r="P763" s="34"/>
      <c r="Q763" s="34"/>
      <c r="R763" s="34"/>
      <c r="S763" s="34"/>
    </row>
    <row r="764" spans="1:19" hidden="1" x14ac:dyDescent="0.25">
      <c r="A764" s="24">
        <v>717</v>
      </c>
      <c r="B764" s="37" t="s">
        <v>788</v>
      </c>
      <c r="C764" s="32">
        <f t="shared" si="73"/>
        <v>367824.73</v>
      </c>
      <c r="D764" s="33"/>
      <c r="E764" s="34">
        <v>367824.73</v>
      </c>
      <c r="F764" s="34"/>
      <c r="G764" s="34"/>
      <c r="H764" s="34"/>
      <c r="I764" s="34"/>
      <c r="J764" s="34"/>
      <c r="K764" s="36"/>
      <c r="L764" s="35"/>
      <c r="M764" s="34"/>
      <c r="N764" s="34"/>
      <c r="O764" s="36"/>
      <c r="P764" s="34"/>
      <c r="Q764" s="34"/>
      <c r="R764" s="34"/>
      <c r="S764" s="34"/>
    </row>
    <row r="765" spans="1:19" hidden="1" x14ac:dyDescent="0.25">
      <c r="A765" s="24">
        <v>718</v>
      </c>
      <c r="B765" s="37" t="s">
        <v>789</v>
      </c>
      <c r="C765" s="32">
        <f t="shared" si="73"/>
        <v>179300.72</v>
      </c>
      <c r="D765" s="33"/>
      <c r="E765" s="34">
        <v>179300.72</v>
      </c>
      <c r="F765" s="34"/>
      <c r="G765" s="36"/>
      <c r="H765" s="34"/>
      <c r="I765" s="34"/>
      <c r="J765" s="34"/>
      <c r="K765" s="34"/>
      <c r="L765" s="35"/>
      <c r="M765" s="34"/>
      <c r="N765" s="34"/>
      <c r="O765" s="36"/>
      <c r="P765" s="34"/>
      <c r="Q765" s="34"/>
      <c r="R765" s="34"/>
      <c r="S765" s="34"/>
    </row>
    <row r="766" spans="1:19" hidden="1" x14ac:dyDescent="0.25">
      <c r="A766" s="24">
        <v>719</v>
      </c>
      <c r="B766" s="37" t="s">
        <v>790</v>
      </c>
      <c r="C766" s="32">
        <f t="shared" si="73"/>
        <v>119754.5</v>
      </c>
      <c r="D766" s="33"/>
      <c r="E766" s="34">
        <v>119754.5</v>
      </c>
      <c r="F766" s="34"/>
      <c r="G766" s="36"/>
      <c r="H766" s="34"/>
      <c r="I766" s="34"/>
      <c r="J766" s="34"/>
      <c r="K766" s="34"/>
      <c r="L766" s="35"/>
      <c r="M766" s="34"/>
      <c r="N766" s="34"/>
      <c r="O766" s="34"/>
      <c r="P766" s="34"/>
      <c r="Q766" s="36"/>
      <c r="R766" s="34"/>
      <c r="S766" s="34"/>
    </row>
    <row r="767" spans="1:19" hidden="1" x14ac:dyDescent="0.25">
      <c r="A767" s="24">
        <v>720</v>
      </c>
      <c r="B767" s="37" t="s">
        <v>791</v>
      </c>
      <c r="C767" s="32">
        <f t="shared" si="73"/>
        <v>550909.47</v>
      </c>
      <c r="D767" s="33"/>
      <c r="E767" s="34">
        <v>550909.47</v>
      </c>
      <c r="F767" s="34"/>
      <c r="G767" s="34"/>
      <c r="H767" s="36"/>
      <c r="I767" s="36"/>
      <c r="J767" s="36"/>
      <c r="K767" s="34"/>
      <c r="L767" s="35"/>
      <c r="M767" s="34"/>
      <c r="N767" s="34"/>
      <c r="O767" s="34"/>
      <c r="P767" s="34"/>
      <c r="Q767" s="34"/>
      <c r="R767" s="34"/>
      <c r="S767" s="34"/>
    </row>
    <row r="768" spans="1:19" hidden="1" x14ac:dyDescent="0.25">
      <c r="A768" s="24">
        <v>721</v>
      </c>
      <c r="B768" s="37" t="s">
        <v>792</v>
      </c>
      <c r="C768" s="32">
        <f t="shared" si="73"/>
        <v>205234.34</v>
      </c>
      <c r="D768" s="33"/>
      <c r="E768" s="34">
        <v>205234.34</v>
      </c>
      <c r="F768" s="34"/>
      <c r="G768" s="34"/>
      <c r="H768" s="34"/>
      <c r="I768" s="34"/>
      <c r="J768" s="34"/>
      <c r="K768" s="34"/>
      <c r="L768" s="35"/>
      <c r="M768" s="34"/>
      <c r="N768" s="34"/>
      <c r="O768" s="36"/>
      <c r="P768" s="34"/>
      <c r="Q768" s="34"/>
      <c r="R768" s="34"/>
      <c r="S768" s="34"/>
    </row>
    <row r="769" spans="1:19" hidden="1" x14ac:dyDescent="0.25">
      <c r="A769" s="24">
        <v>722</v>
      </c>
      <c r="B769" s="37" t="s">
        <v>793</v>
      </c>
      <c r="C769" s="32">
        <f t="shared" ref="C769:C774" si="74">ROUND(SUM(D769+E769+F769+G769+H769+I769+J769+K769+M769+O769+P769+Q769+R769+S769),2)</f>
        <v>181163.8</v>
      </c>
      <c r="D769" s="33"/>
      <c r="E769" s="34">
        <v>181163.8</v>
      </c>
      <c r="F769" s="36"/>
      <c r="G769" s="34"/>
      <c r="H769" s="34"/>
      <c r="I769" s="34"/>
      <c r="J769" s="34"/>
      <c r="K769" s="34"/>
      <c r="L769" s="35"/>
      <c r="M769" s="34"/>
      <c r="N769" s="34"/>
      <c r="O769" s="34"/>
      <c r="P769" s="34"/>
      <c r="Q769" s="34"/>
      <c r="R769" s="34"/>
      <c r="S769" s="34"/>
    </row>
    <row r="770" spans="1:19" hidden="1" x14ac:dyDescent="0.25">
      <c r="A770" s="24">
        <v>723</v>
      </c>
      <c r="B770" s="37" t="s">
        <v>795</v>
      </c>
      <c r="C770" s="32">
        <f t="shared" si="74"/>
        <v>591279.66</v>
      </c>
      <c r="D770" s="33"/>
      <c r="E770" s="34">
        <v>591279.66</v>
      </c>
      <c r="F770" s="36"/>
      <c r="G770" s="34"/>
      <c r="H770" s="34"/>
      <c r="I770" s="34"/>
      <c r="J770" s="34"/>
      <c r="K770" s="34"/>
      <c r="L770" s="35"/>
      <c r="M770" s="34"/>
      <c r="N770" s="34"/>
      <c r="O770" s="34"/>
      <c r="P770" s="34"/>
      <c r="Q770" s="34"/>
      <c r="R770" s="34"/>
      <c r="S770" s="34"/>
    </row>
    <row r="771" spans="1:19" hidden="1" x14ac:dyDescent="0.25">
      <c r="A771" s="24">
        <v>724</v>
      </c>
      <c r="B771" s="37" t="s">
        <v>797</v>
      </c>
      <c r="C771" s="32">
        <f t="shared" si="74"/>
        <v>49995.5</v>
      </c>
      <c r="D771" s="33"/>
      <c r="E771" s="34">
        <v>49995.5</v>
      </c>
      <c r="F771" s="36"/>
      <c r="G771" s="36"/>
      <c r="H771" s="36"/>
      <c r="I771" s="36"/>
      <c r="J771" s="36"/>
      <c r="K771" s="34"/>
      <c r="L771" s="35"/>
      <c r="M771" s="34"/>
      <c r="N771" s="34"/>
      <c r="O771" s="34"/>
      <c r="P771" s="34"/>
      <c r="Q771" s="34"/>
      <c r="R771" s="34"/>
      <c r="S771" s="34"/>
    </row>
    <row r="772" spans="1:19" hidden="1" x14ac:dyDescent="0.25">
      <c r="A772" s="24">
        <v>725</v>
      </c>
      <c r="B772" s="37" t="s">
        <v>801</v>
      </c>
      <c r="C772" s="32">
        <f t="shared" si="74"/>
        <v>96511.46</v>
      </c>
      <c r="D772" s="33"/>
      <c r="E772" s="34">
        <v>96511.46</v>
      </c>
      <c r="F772" s="36"/>
      <c r="G772" s="36"/>
      <c r="H772" s="36"/>
      <c r="I772" s="36"/>
      <c r="J772" s="36"/>
      <c r="K772" s="34"/>
      <c r="L772" s="35"/>
      <c r="M772" s="34"/>
      <c r="N772" s="34"/>
      <c r="O772" s="36"/>
      <c r="P772" s="36"/>
      <c r="Q772" s="34"/>
      <c r="R772" s="34"/>
      <c r="S772" s="34"/>
    </row>
    <row r="773" spans="1:19" hidden="1" x14ac:dyDescent="0.25">
      <c r="A773" s="24">
        <v>726</v>
      </c>
      <c r="B773" s="37" t="s">
        <v>802</v>
      </c>
      <c r="C773" s="32">
        <f t="shared" si="74"/>
        <v>295322.13</v>
      </c>
      <c r="D773" s="33"/>
      <c r="E773" s="34">
        <v>295322.13</v>
      </c>
      <c r="F773" s="36"/>
      <c r="G773" s="36"/>
      <c r="H773" s="36"/>
      <c r="I773" s="36"/>
      <c r="J773" s="36"/>
      <c r="K773" s="34"/>
      <c r="L773" s="35"/>
      <c r="M773" s="34"/>
      <c r="N773" s="34"/>
      <c r="O773" s="36"/>
      <c r="P773" s="34"/>
      <c r="Q773" s="34"/>
      <c r="R773" s="34"/>
      <c r="S773" s="34"/>
    </row>
    <row r="774" spans="1:19" hidden="1" x14ac:dyDescent="0.25">
      <c r="A774" s="24">
        <v>727</v>
      </c>
      <c r="B774" s="37" t="s">
        <v>804</v>
      </c>
      <c r="C774" s="32">
        <f t="shared" si="74"/>
        <v>1984899.44</v>
      </c>
      <c r="D774" s="33">
        <v>26613.11</v>
      </c>
      <c r="E774" s="34"/>
      <c r="F774" s="36"/>
      <c r="G774" s="36">
        <v>1958286.33</v>
      </c>
      <c r="H774" s="36"/>
      <c r="I774" s="36"/>
      <c r="J774" s="36"/>
      <c r="K774" s="34"/>
      <c r="L774" s="35"/>
      <c r="M774" s="34"/>
      <c r="N774" s="34"/>
      <c r="O774" s="36"/>
      <c r="P774" s="34"/>
      <c r="Q774" s="34"/>
      <c r="R774" s="34"/>
      <c r="S774" s="34"/>
    </row>
    <row r="775" spans="1:19" hidden="1" x14ac:dyDescent="0.25">
      <c r="A775" s="171" t="s">
        <v>806</v>
      </c>
      <c r="B775" s="171"/>
      <c r="C775" s="15">
        <f>ROUND(SUM(E775+F775+G775+H775+I775+J775+K775+M775+O775+P775+Q775+S775+D775+R775),2)</f>
        <v>71629458.129999995</v>
      </c>
      <c r="D775" s="40">
        <f>ROUND(SUM(D710:D774),2)</f>
        <v>1104583.6599999999</v>
      </c>
      <c r="E775" s="40">
        <f t="shared" ref="E775:S775" si="75">ROUND(SUM(E710:E774),2)</f>
        <v>12536762.949999999</v>
      </c>
      <c r="F775" s="40">
        <f t="shared" si="75"/>
        <v>0</v>
      </c>
      <c r="G775" s="40">
        <f t="shared" si="75"/>
        <v>7715491.0700000003</v>
      </c>
      <c r="H775" s="40">
        <f t="shared" si="75"/>
        <v>2545809.35</v>
      </c>
      <c r="I775" s="40">
        <f t="shared" si="75"/>
        <v>2779374.06</v>
      </c>
      <c r="J775" s="40">
        <f t="shared" si="75"/>
        <v>7021147.96</v>
      </c>
      <c r="K775" s="40">
        <f t="shared" si="75"/>
        <v>0</v>
      </c>
      <c r="L775" s="40">
        <f t="shared" si="75"/>
        <v>0</v>
      </c>
      <c r="M775" s="40">
        <f t="shared" si="75"/>
        <v>0</v>
      </c>
      <c r="N775" s="40">
        <f t="shared" si="75"/>
        <v>0</v>
      </c>
      <c r="O775" s="40">
        <f t="shared" si="75"/>
        <v>37690282.979999997</v>
      </c>
      <c r="P775" s="40">
        <f t="shared" si="75"/>
        <v>0</v>
      </c>
      <c r="Q775" s="40">
        <f t="shared" si="75"/>
        <v>0</v>
      </c>
      <c r="R775" s="40">
        <f t="shared" si="75"/>
        <v>0</v>
      </c>
      <c r="S775" s="40">
        <f t="shared" si="75"/>
        <v>236006.1</v>
      </c>
    </row>
    <row r="776" spans="1:19" ht="15.75" hidden="1" x14ac:dyDescent="0.25">
      <c r="A776" s="130" t="s">
        <v>807</v>
      </c>
      <c r="B776" s="131"/>
      <c r="C776" s="134"/>
      <c r="D776" s="19"/>
      <c r="E776" s="41"/>
      <c r="F776" s="41"/>
      <c r="G776" s="41"/>
      <c r="H776" s="41"/>
      <c r="I776" s="41"/>
      <c r="J776" s="41"/>
      <c r="K776" s="41"/>
      <c r="L776" s="12"/>
      <c r="M776" s="41"/>
      <c r="N776" s="42"/>
      <c r="O776" s="41"/>
      <c r="P776" s="41"/>
      <c r="Q776" s="41"/>
      <c r="R776" s="41"/>
      <c r="S776" s="43"/>
    </row>
    <row r="777" spans="1:19" hidden="1" x14ac:dyDescent="0.25">
      <c r="A777" s="11">
        <v>728</v>
      </c>
      <c r="B777" s="25" t="s">
        <v>809</v>
      </c>
      <c r="C777" s="26">
        <f t="shared" ref="C777:C794" si="76">ROUND(SUM(D777+E777+F777+G777+H777+I777+J777+K777+M777+O777+P777+Q777+R777+S777),2)</f>
        <v>359989.9</v>
      </c>
      <c r="D777" s="27"/>
      <c r="E777" s="28">
        <v>359989.9</v>
      </c>
      <c r="F777" s="28"/>
      <c r="G777" s="28"/>
      <c r="H777" s="28"/>
      <c r="I777" s="28"/>
      <c r="J777" s="28"/>
      <c r="K777" s="28"/>
      <c r="L777" s="29"/>
      <c r="M777" s="28"/>
      <c r="N777" s="28"/>
      <c r="O777" s="30"/>
      <c r="P777" s="28"/>
      <c r="Q777" s="28"/>
      <c r="R777" s="28"/>
      <c r="S777" s="39"/>
    </row>
    <row r="778" spans="1:19" hidden="1" x14ac:dyDescent="0.25">
      <c r="A778" s="11">
        <v>729</v>
      </c>
      <c r="B778" s="31" t="s">
        <v>810</v>
      </c>
      <c r="C778" s="32">
        <f t="shared" si="76"/>
        <v>210578.72</v>
      </c>
      <c r="D778" s="33"/>
      <c r="E778" s="34">
        <v>210578.72</v>
      </c>
      <c r="F778" s="34"/>
      <c r="G778" s="34"/>
      <c r="H778" s="34"/>
      <c r="I778" s="34"/>
      <c r="J778" s="34"/>
      <c r="K778" s="34"/>
      <c r="L778" s="35"/>
      <c r="M778" s="34"/>
      <c r="N778" s="34"/>
      <c r="O778" s="36"/>
      <c r="P778" s="34"/>
      <c r="Q778" s="36"/>
      <c r="R778" s="34"/>
      <c r="S778" s="39"/>
    </row>
    <row r="779" spans="1:19" hidden="1" x14ac:dyDescent="0.25">
      <c r="A779" s="11">
        <v>730</v>
      </c>
      <c r="B779" s="31" t="s">
        <v>811</v>
      </c>
      <c r="C779" s="32">
        <f t="shared" si="76"/>
        <v>187998.09</v>
      </c>
      <c r="D779" s="33"/>
      <c r="E779" s="34">
        <v>187998.09</v>
      </c>
      <c r="F779" s="34"/>
      <c r="G779" s="34"/>
      <c r="H779" s="34"/>
      <c r="I779" s="34"/>
      <c r="J779" s="34"/>
      <c r="K779" s="34"/>
      <c r="L779" s="35"/>
      <c r="M779" s="34"/>
      <c r="N779" s="34"/>
      <c r="O779" s="36"/>
      <c r="P779" s="34"/>
      <c r="Q779" s="36"/>
      <c r="R779" s="34"/>
      <c r="S779" s="39"/>
    </row>
    <row r="780" spans="1:19" hidden="1" x14ac:dyDescent="0.25">
      <c r="A780" s="11">
        <v>731</v>
      </c>
      <c r="B780" s="37" t="s">
        <v>812</v>
      </c>
      <c r="C780" s="32">
        <f t="shared" si="76"/>
        <v>181579.65</v>
      </c>
      <c r="D780" s="33"/>
      <c r="E780" s="34">
        <v>181579.65</v>
      </c>
      <c r="F780" s="36"/>
      <c r="G780" s="34"/>
      <c r="H780" s="36"/>
      <c r="I780" s="36"/>
      <c r="J780" s="36"/>
      <c r="K780" s="34"/>
      <c r="L780" s="35"/>
      <c r="M780" s="34"/>
      <c r="N780" s="34"/>
      <c r="O780" s="36"/>
      <c r="P780" s="34"/>
      <c r="Q780" s="36"/>
      <c r="R780" s="34"/>
      <c r="S780" s="39"/>
    </row>
    <row r="781" spans="1:19" hidden="1" x14ac:dyDescent="0.25">
      <c r="A781" s="11">
        <v>732</v>
      </c>
      <c r="B781" s="37" t="s">
        <v>813</v>
      </c>
      <c r="C781" s="32">
        <f t="shared" si="76"/>
        <v>67249</v>
      </c>
      <c r="D781" s="33"/>
      <c r="E781" s="34">
        <v>67249</v>
      </c>
      <c r="F781" s="34"/>
      <c r="G781" s="34"/>
      <c r="H781" s="34"/>
      <c r="I781" s="34"/>
      <c r="J781" s="34"/>
      <c r="K781" s="34"/>
      <c r="L781" s="35"/>
      <c r="M781" s="34"/>
      <c r="N781" s="34"/>
      <c r="O781" s="36"/>
      <c r="P781" s="34"/>
      <c r="Q781" s="34"/>
      <c r="R781" s="34"/>
      <c r="S781" s="39"/>
    </row>
    <row r="782" spans="1:19" hidden="1" x14ac:dyDescent="0.25">
      <c r="A782" s="11">
        <v>733</v>
      </c>
      <c r="B782" s="37" t="s">
        <v>814</v>
      </c>
      <c r="C782" s="32">
        <f t="shared" si="76"/>
        <v>9015424.7400000002</v>
      </c>
      <c r="D782" s="33">
        <f>ROUND((F782+G782+H782+I782+J782+K782+M782+O782+P782+Q782+R782+S782)*0.0214,2)</f>
        <v>183956.88</v>
      </c>
      <c r="E782" s="34">
        <v>235351.79</v>
      </c>
      <c r="F782" s="34"/>
      <c r="G782" s="34">
        <v>919790.39</v>
      </c>
      <c r="H782" s="34"/>
      <c r="I782" s="34"/>
      <c r="J782" s="34"/>
      <c r="K782" s="34"/>
      <c r="L782" s="34"/>
      <c r="M782" s="35"/>
      <c r="N782" s="34"/>
      <c r="O782" s="34"/>
      <c r="P782" s="34"/>
      <c r="Q782" s="34"/>
      <c r="R782" s="36">
        <v>7676325.6799999997</v>
      </c>
      <c r="S782" s="39"/>
    </row>
    <row r="783" spans="1:19" hidden="1" x14ac:dyDescent="0.25">
      <c r="A783" s="11">
        <v>734</v>
      </c>
      <c r="B783" s="37" t="s">
        <v>815</v>
      </c>
      <c r="C783" s="32">
        <f t="shared" si="76"/>
        <v>2660826.79</v>
      </c>
      <c r="D783" s="33">
        <f>ROUND((F783+G783+H783+I783+J783+K783+M783+O783+P783+Q783+R783+S783)*0.0214,2)</f>
        <v>52430</v>
      </c>
      <c r="E783" s="34">
        <v>158396.79</v>
      </c>
      <c r="F783" s="34"/>
      <c r="G783" s="38"/>
      <c r="H783" s="38">
        <v>1300000</v>
      </c>
      <c r="I783" s="38">
        <v>500000</v>
      </c>
      <c r="J783" s="38">
        <v>650000</v>
      </c>
      <c r="K783" s="38"/>
      <c r="L783" s="39"/>
      <c r="M783" s="35"/>
      <c r="N783" s="34"/>
      <c r="O783" s="34"/>
      <c r="P783" s="34"/>
      <c r="Q783" s="34"/>
      <c r="R783" s="34"/>
      <c r="S783" s="39"/>
    </row>
    <row r="784" spans="1:19" hidden="1" x14ac:dyDescent="0.25">
      <c r="A784" s="11">
        <v>735</v>
      </c>
      <c r="B784" s="37" t="s">
        <v>816</v>
      </c>
      <c r="C784" s="32">
        <f t="shared" si="76"/>
        <v>136751.54</v>
      </c>
      <c r="D784" s="33"/>
      <c r="E784" s="34">
        <v>136751.54</v>
      </c>
      <c r="F784" s="34"/>
      <c r="G784" s="34"/>
      <c r="H784" s="34"/>
      <c r="I784" s="34"/>
      <c r="J784" s="34"/>
      <c r="K784" s="34"/>
      <c r="L784" s="35"/>
      <c r="M784" s="34"/>
      <c r="N784" s="34"/>
      <c r="O784" s="36"/>
      <c r="P784" s="34"/>
      <c r="Q784" s="34"/>
      <c r="R784" s="34"/>
      <c r="S784" s="39"/>
    </row>
    <row r="785" spans="1:19" hidden="1" x14ac:dyDescent="0.25">
      <c r="A785" s="11">
        <v>736</v>
      </c>
      <c r="B785" s="37" t="s">
        <v>817</v>
      </c>
      <c r="C785" s="32">
        <f t="shared" si="76"/>
        <v>186175.74</v>
      </c>
      <c r="D785" s="33"/>
      <c r="E785" s="34">
        <v>186175.74</v>
      </c>
      <c r="F785" s="36"/>
      <c r="G785" s="36"/>
      <c r="H785" s="36"/>
      <c r="I785" s="36"/>
      <c r="J785" s="36"/>
      <c r="K785" s="34"/>
      <c r="L785" s="35"/>
      <c r="M785" s="34"/>
      <c r="N785" s="34"/>
      <c r="O785" s="34"/>
      <c r="P785" s="34"/>
      <c r="Q785" s="34"/>
      <c r="R785" s="34"/>
      <c r="S785" s="39"/>
    </row>
    <row r="786" spans="1:19" hidden="1" x14ac:dyDescent="0.25">
      <c r="A786" s="11">
        <v>737</v>
      </c>
      <c r="B786" s="68" t="s">
        <v>59</v>
      </c>
      <c r="C786" s="32">
        <f t="shared" si="76"/>
        <v>16737687.23</v>
      </c>
      <c r="D786" s="33">
        <v>255528.55</v>
      </c>
      <c r="E786" s="34"/>
      <c r="F786" s="38"/>
      <c r="G786" s="38"/>
      <c r="H786" s="36"/>
      <c r="I786" s="36"/>
      <c r="J786" s="38"/>
      <c r="K786" s="34"/>
      <c r="L786" s="35"/>
      <c r="M786" s="34"/>
      <c r="N786" s="34"/>
      <c r="O786" s="34"/>
      <c r="P786" s="34"/>
      <c r="Q786" s="34"/>
      <c r="R786" s="34">
        <v>16482158.68</v>
      </c>
      <c r="S786" s="39"/>
    </row>
    <row r="787" spans="1:19" hidden="1" x14ac:dyDescent="0.25">
      <c r="A787" s="11">
        <v>738</v>
      </c>
      <c r="B787" s="68" t="s">
        <v>818</v>
      </c>
      <c r="C787" s="32">
        <f t="shared" si="76"/>
        <v>3513136.53</v>
      </c>
      <c r="D787" s="33">
        <v>34639.370000000003</v>
      </c>
      <c r="E787" s="34">
        <v>114378.3</v>
      </c>
      <c r="F787" s="38"/>
      <c r="G787" s="34"/>
      <c r="H787" s="34"/>
      <c r="I787" s="34"/>
      <c r="J787" s="34"/>
      <c r="K787" s="34"/>
      <c r="L787" s="35"/>
      <c r="M787" s="34"/>
      <c r="N787" s="44"/>
      <c r="O787" s="55"/>
      <c r="P787" s="34"/>
      <c r="Q787" s="36"/>
      <c r="R787" s="34">
        <v>3364118.86</v>
      </c>
      <c r="S787" s="39"/>
    </row>
    <row r="788" spans="1:19" hidden="1" x14ac:dyDescent="0.25">
      <c r="A788" s="11">
        <v>739</v>
      </c>
      <c r="B788" s="37" t="s">
        <v>819</v>
      </c>
      <c r="C788" s="32">
        <f t="shared" si="76"/>
        <v>118695.12</v>
      </c>
      <c r="D788" s="33"/>
      <c r="E788" s="34">
        <v>118695.12</v>
      </c>
      <c r="F788" s="36"/>
      <c r="G788" s="34"/>
      <c r="H788" s="34"/>
      <c r="I788" s="34"/>
      <c r="J788" s="34"/>
      <c r="K788" s="34"/>
      <c r="L788" s="35"/>
      <c r="M788" s="34"/>
      <c r="N788" s="44"/>
      <c r="O788" s="49"/>
      <c r="P788" s="34"/>
      <c r="Q788" s="36"/>
      <c r="R788" s="34"/>
      <c r="S788" s="39"/>
    </row>
    <row r="789" spans="1:19" hidden="1" x14ac:dyDescent="0.25">
      <c r="A789" s="11">
        <v>740</v>
      </c>
      <c r="B789" s="37" t="s">
        <v>820</v>
      </c>
      <c r="C789" s="32">
        <f t="shared" si="76"/>
        <v>8644225.25</v>
      </c>
      <c r="D789" s="33">
        <f>ROUND((F789+G789+H789+I789+J789+K789+M789+O789+P789+Q789+R789+S789)*0.0214,2)</f>
        <v>174945.35</v>
      </c>
      <c r="E789" s="34">
        <v>294263.32</v>
      </c>
      <c r="F789" s="36"/>
      <c r="G789" s="36">
        <v>2601664.5499999998</v>
      </c>
      <c r="H789" s="36"/>
      <c r="I789" s="36"/>
      <c r="J789" s="36"/>
      <c r="K789" s="34"/>
      <c r="L789" s="35"/>
      <c r="M789" s="34"/>
      <c r="N789" s="34"/>
      <c r="O789" s="34"/>
      <c r="P789" s="34">
        <v>5573352.0300000003</v>
      </c>
      <c r="Q789" s="36"/>
      <c r="R789" s="34"/>
      <c r="S789" s="39"/>
    </row>
    <row r="790" spans="1:19" hidden="1" x14ac:dyDescent="0.25">
      <c r="A790" s="11">
        <v>741</v>
      </c>
      <c r="B790" s="37" t="s">
        <v>584</v>
      </c>
      <c r="C790" s="32">
        <f t="shared" si="76"/>
        <v>196488.49</v>
      </c>
      <c r="D790" s="33"/>
      <c r="E790" s="34">
        <v>196488.49</v>
      </c>
      <c r="F790" s="36"/>
      <c r="G790" s="36"/>
      <c r="H790" s="36"/>
      <c r="I790" s="36"/>
      <c r="J790" s="36"/>
      <c r="K790" s="34"/>
      <c r="L790" s="35"/>
      <c r="M790" s="34"/>
      <c r="N790" s="34"/>
      <c r="O790" s="34"/>
      <c r="P790" s="34"/>
      <c r="Q790" s="34"/>
      <c r="R790" s="34"/>
      <c r="S790" s="39"/>
    </row>
    <row r="791" spans="1:19" hidden="1" x14ac:dyDescent="0.25">
      <c r="A791" s="11">
        <v>742</v>
      </c>
      <c r="B791" s="37" t="s">
        <v>821</v>
      </c>
      <c r="C791" s="32">
        <f t="shared" si="76"/>
        <v>3833380.43</v>
      </c>
      <c r="D791" s="33">
        <f>ROUND((F791+G791+H791+I791+J791+K791+M791+O791+P791+Q791+R791+S791)*0.0214,2)</f>
        <v>79341.83</v>
      </c>
      <c r="E791" s="34">
        <v>46476.62</v>
      </c>
      <c r="F791" s="36"/>
      <c r="G791" s="36"/>
      <c r="H791" s="36"/>
      <c r="I791" s="36"/>
      <c r="J791" s="36"/>
      <c r="K791" s="34"/>
      <c r="L791" s="35"/>
      <c r="M791" s="34"/>
      <c r="N791" s="34"/>
      <c r="O791" s="36"/>
      <c r="P791" s="34">
        <v>3707561.98</v>
      </c>
      <c r="Q791" s="34"/>
      <c r="R791" s="34"/>
      <c r="S791" s="39"/>
    </row>
    <row r="792" spans="1:19" hidden="1" x14ac:dyDescent="0.25">
      <c r="A792" s="11">
        <v>743</v>
      </c>
      <c r="B792" s="37" t="s">
        <v>822</v>
      </c>
      <c r="C792" s="32">
        <f t="shared" si="76"/>
        <v>201955.57</v>
      </c>
      <c r="D792" s="33"/>
      <c r="E792" s="34">
        <v>201955.57</v>
      </c>
      <c r="F792" s="34"/>
      <c r="G792" s="36"/>
      <c r="H792" s="34"/>
      <c r="I792" s="34"/>
      <c r="J792" s="34"/>
      <c r="K792" s="34"/>
      <c r="L792" s="35"/>
      <c r="M792" s="34"/>
      <c r="N792" s="34"/>
      <c r="O792" s="34"/>
      <c r="P792" s="34"/>
      <c r="Q792" s="36"/>
      <c r="R792" s="34"/>
      <c r="S792" s="39"/>
    </row>
    <row r="793" spans="1:19" hidden="1" x14ac:dyDescent="0.25">
      <c r="A793" s="11">
        <v>744</v>
      </c>
      <c r="B793" s="37" t="s">
        <v>823</v>
      </c>
      <c r="C793" s="32">
        <f t="shared" si="76"/>
        <v>182186.44</v>
      </c>
      <c r="D793" s="33"/>
      <c r="E793" s="34">
        <v>182186.44</v>
      </c>
      <c r="F793" s="34"/>
      <c r="G793" s="36"/>
      <c r="H793" s="34"/>
      <c r="I793" s="34"/>
      <c r="J793" s="34"/>
      <c r="K793" s="34"/>
      <c r="L793" s="35"/>
      <c r="M793" s="34"/>
      <c r="N793" s="34"/>
      <c r="O793" s="34"/>
      <c r="P793" s="34"/>
      <c r="Q793" s="34"/>
      <c r="R793" s="34"/>
      <c r="S793" s="39"/>
    </row>
    <row r="794" spans="1:19" hidden="1" x14ac:dyDescent="0.25">
      <c r="A794" s="11">
        <v>745</v>
      </c>
      <c r="B794" s="37" t="s">
        <v>824</v>
      </c>
      <c r="C794" s="32">
        <f t="shared" si="76"/>
        <v>116978.81</v>
      </c>
      <c r="D794" s="33"/>
      <c r="E794" s="34">
        <v>116978.81</v>
      </c>
      <c r="F794" s="36"/>
      <c r="G794" s="36"/>
      <c r="H794" s="36"/>
      <c r="I794" s="36"/>
      <c r="J794" s="36"/>
      <c r="K794" s="34"/>
      <c r="L794" s="35"/>
      <c r="M794" s="34"/>
      <c r="N794" s="34"/>
      <c r="O794" s="36"/>
      <c r="P794" s="36"/>
      <c r="Q794" s="34"/>
      <c r="R794" s="34"/>
      <c r="S794" s="39"/>
    </row>
    <row r="795" spans="1:19" hidden="1" x14ac:dyDescent="0.25">
      <c r="A795" s="161" t="s">
        <v>825</v>
      </c>
      <c r="B795" s="162"/>
      <c r="C795" s="15">
        <f>ROUND(SUM(E795+F795+G795+H795+I795+J795+K795+M795+O795+P795+Q795+S795+D795+R795),2)</f>
        <v>46551308.039999999</v>
      </c>
      <c r="D795" s="119">
        <f t="shared" ref="D795:S795" si="77">ROUND(SUM(D777:D794),2)</f>
        <v>780841.98</v>
      </c>
      <c r="E795" s="119">
        <f t="shared" si="77"/>
        <v>2995493.89</v>
      </c>
      <c r="F795" s="119">
        <f t="shared" si="77"/>
        <v>0</v>
      </c>
      <c r="G795" s="119">
        <f t="shared" si="77"/>
        <v>3521454.94</v>
      </c>
      <c r="H795" s="119">
        <f t="shared" si="77"/>
        <v>1300000</v>
      </c>
      <c r="I795" s="119">
        <f t="shared" si="77"/>
        <v>500000</v>
      </c>
      <c r="J795" s="119">
        <f t="shared" si="77"/>
        <v>650000</v>
      </c>
      <c r="K795" s="119">
        <f t="shared" si="77"/>
        <v>0</v>
      </c>
      <c r="L795" s="119">
        <f t="shared" si="77"/>
        <v>0</v>
      </c>
      <c r="M795" s="119">
        <f t="shared" si="77"/>
        <v>0</v>
      </c>
      <c r="N795" s="119">
        <f t="shared" si="77"/>
        <v>0</v>
      </c>
      <c r="O795" s="119">
        <f t="shared" si="77"/>
        <v>0</v>
      </c>
      <c r="P795" s="119">
        <f t="shared" si="77"/>
        <v>9280914.0099999998</v>
      </c>
      <c r="Q795" s="119">
        <f t="shared" si="77"/>
        <v>0</v>
      </c>
      <c r="R795" s="119">
        <f t="shared" si="77"/>
        <v>27522603.219999999</v>
      </c>
      <c r="S795" s="119">
        <f t="shared" si="77"/>
        <v>0</v>
      </c>
    </row>
    <row r="796" spans="1:19" ht="15.75" x14ac:dyDescent="0.25">
      <c r="A796" s="131" t="s">
        <v>826</v>
      </c>
      <c r="B796" s="131"/>
      <c r="C796" s="132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3"/>
    </row>
    <row r="797" spans="1:19" ht="28.5" x14ac:dyDescent="0.25">
      <c r="A797" s="69">
        <f>A1550</f>
        <v>716</v>
      </c>
      <c r="B797" s="70" t="s">
        <v>827</v>
      </c>
      <c r="C797" s="71">
        <f>ROUND(SUM(D797+R797+E797+F797+G797+H797+I797+J797+K797+M797+O797+P797+Q797+S797),2)</f>
        <v>6900613566.8999996</v>
      </c>
      <c r="D797" s="40">
        <f t="shared" ref="D797:M797" si="78">ROUND(SUM(D803+D807+D850+D873+D890+D971+D997+D1108+D1120+D1160+D1169+D1188+D1196+D1349+D1375+D1444+D1456+D1523+D1551),2)</f>
        <v>141352429.31999999</v>
      </c>
      <c r="E797" s="40">
        <f t="shared" si="78"/>
        <v>164164492.68000001</v>
      </c>
      <c r="F797" s="40">
        <f t="shared" si="78"/>
        <v>266974843.03999999</v>
      </c>
      <c r="G797" s="40">
        <f t="shared" si="78"/>
        <v>1451725955.79</v>
      </c>
      <c r="H797" s="40">
        <f t="shared" si="78"/>
        <v>849036390.53999996</v>
      </c>
      <c r="I797" s="40">
        <f t="shared" si="78"/>
        <v>429798589.39999998</v>
      </c>
      <c r="J797" s="40">
        <f t="shared" si="78"/>
        <v>528962284.87</v>
      </c>
      <c r="K797" s="40">
        <f t="shared" si="78"/>
        <v>17952531.719999999</v>
      </c>
      <c r="L797" s="40">
        <f t="shared" si="78"/>
        <v>19</v>
      </c>
      <c r="M797" s="40">
        <f t="shared" si="78"/>
        <v>57551246.700000003</v>
      </c>
      <c r="N797" s="40" t="s">
        <v>23</v>
      </c>
      <c r="O797" s="40">
        <f>ROUND(SUM(O803+O807+O850+O873+O890+O971+O997+O1108+O1120+O1160+O1169+O1188+O1196+O1349+O1375+O1444+O1456+O1523+O1551),2)</f>
        <v>1131485033.71</v>
      </c>
      <c r="P797" s="40">
        <f>ROUND(SUM(P803+P807+P850+P873+P890+P971+P997+P1108+P1120+P1160+P1169+P1188+P1196+P1349+P1375+P1444+P1456+P1523+P1551),2)</f>
        <v>362847931.79000002</v>
      </c>
      <c r="Q797" s="40">
        <f>ROUND(SUM(Q803+Q807+Q850+Q873+Q890+Q971+Q997+Q1108+Q1120+Q1160+Q1169+Q1188+Q1196+Q1349+Q1375+Q1444+Q1456+Q1523+Q1551),2)</f>
        <v>565063339.55999994</v>
      </c>
      <c r="R797" s="40">
        <f>ROUND(SUM(R803+R807+R850+R873+R890+R971+R997+R1108+R1120+R1160+R1169+R1188+R1196+R1349+R1375+R1444+R1456+R1523+R1551),2)</f>
        <v>932288232.47000003</v>
      </c>
      <c r="S797" s="40">
        <f>ROUND(SUM(S803+S807+S850+S873+S890+S971+S997+S1108+S1120+S1160+S1169+S1188+S1196+S1349+S1375+S1444+S1456+S1523+S1551),2)</f>
        <v>1410265.31</v>
      </c>
    </row>
    <row r="798" spans="1:19" ht="15.75" hidden="1" x14ac:dyDescent="0.25">
      <c r="A798" s="130" t="s">
        <v>26</v>
      </c>
      <c r="B798" s="131"/>
      <c r="C798" s="134"/>
      <c r="D798" s="19"/>
      <c r="E798" s="34"/>
      <c r="F798" s="41"/>
      <c r="G798" s="41"/>
      <c r="H798" s="41"/>
      <c r="I798" s="41"/>
      <c r="J798" s="41"/>
      <c r="K798" s="41"/>
      <c r="L798" s="12"/>
      <c r="M798" s="41"/>
      <c r="N798" s="42"/>
      <c r="O798" s="41"/>
      <c r="P798" s="41"/>
      <c r="Q798" s="41"/>
      <c r="R798" s="41"/>
      <c r="S798" s="41"/>
    </row>
    <row r="799" spans="1:19" hidden="1" x14ac:dyDescent="0.25">
      <c r="A799" s="72">
        <v>1</v>
      </c>
      <c r="B799" s="68" t="s">
        <v>27</v>
      </c>
      <c r="C799" s="32">
        <f>ROUND(SUM(D799+E799+F799+G799+H799+I799+J799+K799+M799+O799+P799+Q799+R799+S799),2)</f>
        <v>401532.47</v>
      </c>
      <c r="D799" s="33">
        <f>ROUND((F799+G799+H799+I799+J799+K799+M799+O799+P799+Q799+R799+S799)*0.0214,2)</f>
        <v>8412.76</v>
      </c>
      <c r="E799" s="34"/>
      <c r="F799" s="38">
        <v>393119.71</v>
      </c>
      <c r="G799" s="38"/>
      <c r="H799" s="38"/>
      <c r="I799" s="38"/>
      <c r="J799" s="38"/>
      <c r="K799" s="34"/>
      <c r="L799" s="35"/>
      <c r="M799" s="34"/>
      <c r="N799" s="34"/>
      <c r="O799" s="39"/>
      <c r="P799" s="34"/>
      <c r="Q799" s="34"/>
      <c r="R799" s="34"/>
      <c r="S799" s="34"/>
    </row>
    <row r="800" spans="1:19" hidden="1" x14ac:dyDescent="0.25">
      <c r="A800" s="72">
        <v>2</v>
      </c>
      <c r="B800" s="31" t="s">
        <v>29</v>
      </c>
      <c r="C800" s="32">
        <f>ROUND(SUM(D800+E800+F800+G800+H800+I800+J800+K800+M800+O800+P800+Q800+R800+S800),2)</f>
        <v>28756235.890000001</v>
      </c>
      <c r="D800" s="33">
        <f>ROUND((F800+G800+H800+I800+J800+K800+M800+O800+P800+Q800+R800+S800)*0.0214,2)</f>
        <v>602490.16</v>
      </c>
      <c r="E800" s="34"/>
      <c r="F800" s="34"/>
      <c r="G800" s="34"/>
      <c r="H800" s="34">
        <v>3404030.9</v>
      </c>
      <c r="I800" s="34">
        <v>916836.32</v>
      </c>
      <c r="J800" s="34">
        <v>1637618.07</v>
      </c>
      <c r="K800" s="34"/>
      <c r="L800" s="35"/>
      <c r="M800" s="34"/>
      <c r="N800" s="34"/>
      <c r="O800" s="36"/>
      <c r="P800" s="34"/>
      <c r="Q800" s="36"/>
      <c r="R800" s="34">
        <v>22195260.440000001</v>
      </c>
      <c r="S800" s="34"/>
    </row>
    <row r="801" spans="1:19" hidden="1" x14ac:dyDescent="0.25">
      <c r="A801" s="72">
        <v>3</v>
      </c>
      <c r="B801" s="31" t="s">
        <v>32</v>
      </c>
      <c r="C801" s="32">
        <f>ROUND(SUM(D801+E801+F801+G801+H801+I801+J801+K801+M801+O801+P801+Q801+R801+S801),2)</f>
        <v>20335644.219999999</v>
      </c>
      <c r="D801" s="33">
        <f>ROUND((F801+G801+H801+I801+J801+K801+M801+O801+P801+Q801+R801+S801)*0.0214,2)</f>
        <v>426065</v>
      </c>
      <c r="E801" s="34"/>
      <c r="F801" s="39"/>
      <c r="G801" s="34"/>
      <c r="H801" s="39">
        <v>2512758.87</v>
      </c>
      <c r="I801" s="39">
        <v>727707.6</v>
      </c>
      <c r="J801" s="39">
        <v>1225061.78</v>
      </c>
      <c r="K801" s="34"/>
      <c r="L801" s="35"/>
      <c r="M801" s="34"/>
      <c r="N801" s="34"/>
      <c r="O801" s="36"/>
      <c r="P801" s="34"/>
      <c r="Q801" s="36"/>
      <c r="R801" s="34">
        <v>15444050.970000001</v>
      </c>
      <c r="S801" s="34"/>
    </row>
    <row r="802" spans="1:19" hidden="1" x14ac:dyDescent="0.25">
      <c r="A802" s="72">
        <v>4</v>
      </c>
      <c r="B802" s="37" t="s">
        <v>33</v>
      </c>
      <c r="C802" s="32">
        <f>ROUND(SUM(D802+E802+F802+G802+H802+I802+J802+K802+M802+O802+P802+Q802+R802+S802),2)</f>
        <v>15182677.199999999</v>
      </c>
      <c r="D802" s="33">
        <f>ROUND((F802+G802+H802+I802+J802+K802+M802+O802+P802+Q802+R802+S802)*0.0214,2)</f>
        <v>318101.90999999997</v>
      </c>
      <c r="E802" s="34"/>
      <c r="F802" s="38"/>
      <c r="G802" s="34"/>
      <c r="H802" s="38"/>
      <c r="I802" s="38"/>
      <c r="J802" s="38"/>
      <c r="K802" s="34"/>
      <c r="L802" s="35"/>
      <c r="M802" s="34"/>
      <c r="N802" s="34"/>
      <c r="O802" s="36"/>
      <c r="P802" s="34"/>
      <c r="Q802" s="38"/>
      <c r="R802" s="34">
        <v>14864575.289999999</v>
      </c>
      <c r="S802" s="34"/>
    </row>
    <row r="803" spans="1:19" hidden="1" x14ac:dyDescent="0.25">
      <c r="A803" s="177" t="s">
        <v>828</v>
      </c>
      <c r="B803" s="178"/>
      <c r="C803" s="71">
        <f>ROUND(SUM(D803+E803+F803+G803+H803+I803+J803+K803+M803+O803+P803+Q803+R803+S803),2)</f>
        <v>64676089.780000001</v>
      </c>
      <c r="D803" s="40">
        <f>ROUND(SUM(D799:D802),2)</f>
        <v>1355069.83</v>
      </c>
      <c r="E803" s="40">
        <f t="shared" ref="E803:S803" si="79">ROUND(SUM(E799:E802),2)</f>
        <v>0</v>
      </c>
      <c r="F803" s="40">
        <f t="shared" si="79"/>
        <v>393119.71</v>
      </c>
      <c r="G803" s="40">
        <f t="shared" si="79"/>
        <v>0</v>
      </c>
      <c r="H803" s="40">
        <f t="shared" si="79"/>
        <v>5916789.7699999996</v>
      </c>
      <c r="I803" s="40">
        <f t="shared" si="79"/>
        <v>1644543.92</v>
      </c>
      <c r="J803" s="40">
        <f t="shared" si="79"/>
        <v>2862679.85</v>
      </c>
      <c r="K803" s="40">
        <f t="shared" si="79"/>
        <v>0</v>
      </c>
      <c r="L803" s="40">
        <f t="shared" si="79"/>
        <v>0</v>
      </c>
      <c r="M803" s="40">
        <f t="shared" si="79"/>
        <v>0</v>
      </c>
      <c r="N803" s="40">
        <f t="shared" si="79"/>
        <v>0</v>
      </c>
      <c r="O803" s="40">
        <f t="shared" si="79"/>
        <v>0</v>
      </c>
      <c r="P803" s="40">
        <f t="shared" si="79"/>
        <v>0</v>
      </c>
      <c r="Q803" s="40">
        <f t="shared" si="79"/>
        <v>0</v>
      </c>
      <c r="R803" s="40">
        <f t="shared" si="79"/>
        <v>52503886.700000003</v>
      </c>
      <c r="S803" s="40">
        <f t="shared" si="79"/>
        <v>0</v>
      </c>
    </row>
    <row r="804" spans="1:19" ht="15.75" hidden="1" x14ac:dyDescent="0.25">
      <c r="A804" s="184" t="s">
        <v>38</v>
      </c>
      <c r="B804" s="185"/>
      <c r="C804" s="186"/>
      <c r="D804" s="73"/>
      <c r="E804" s="34"/>
      <c r="F804" s="34"/>
      <c r="G804" s="34"/>
      <c r="H804" s="34"/>
      <c r="I804" s="34"/>
      <c r="J804" s="34"/>
      <c r="K804" s="34"/>
      <c r="L804" s="66"/>
      <c r="M804" s="34"/>
      <c r="N804" s="71"/>
      <c r="O804" s="34"/>
      <c r="P804" s="34"/>
      <c r="Q804" s="34"/>
      <c r="R804" s="34"/>
      <c r="S804" s="39"/>
    </row>
    <row r="805" spans="1:19" hidden="1" x14ac:dyDescent="0.25">
      <c r="A805" s="72">
        <v>5</v>
      </c>
      <c r="B805" s="31" t="s">
        <v>39</v>
      </c>
      <c r="C805" s="32">
        <f>ROUND(SUM(D805+E805+F805+G805+H805+I805+J805+K805+M805+O805+P805+Q805+R805+S805),2)</f>
        <v>2209651.12</v>
      </c>
      <c r="D805" s="33">
        <f t="shared" ref="D805:D806" si="80">ROUND((F805+G805+H805+I805+J805+K805+M805+O805+P805+Q805+R805+S805)*0.0214,2)</f>
        <v>46295.8</v>
      </c>
      <c r="E805" s="34"/>
      <c r="F805" s="38"/>
      <c r="G805" s="38">
        <v>2163355.3199999998</v>
      </c>
      <c r="H805" s="38"/>
      <c r="I805" s="38"/>
      <c r="J805" s="38"/>
      <c r="K805" s="34"/>
      <c r="L805" s="35"/>
      <c r="M805" s="34"/>
      <c r="N805" s="34"/>
      <c r="O805" s="39"/>
      <c r="P805" s="34"/>
      <c r="Q805" s="34"/>
      <c r="R805" s="34"/>
      <c r="S805" s="34"/>
    </row>
    <row r="806" spans="1:19" hidden="1" x14ac:dyDescent="0.25">
      <c r="A806" s="72">
        <v>6</v>
      </c>
      <c r="B806" s="31" t="s">
        <v>40</v>
      </c>
      <c r="C806" s="32">
        <f t="shared" ref="C806" si="81">ROUND(SUM(D806+E806+F806+G806+H806+I806+J806+K806+M806+O806+P806+Q806+R806+S806),2)</f>
        <v>4891248.17</v>
      </c>
      <c r="D806" s="33">
        <f t="shared" si="80"/>
        <v>102479.65</v>
      </c>
      <c r="E806" s="34"/>
      <c r="F806" s="38">
        <v>871250.88</v>
      </c>
      <c r="G806" s="38">
        <v>2768265.22</v>
      </c>
      <c r="H806" s="38"/>
      <c r="I806" s="38"/>
      <c r="J806" s="38">
        <v>1149252.42</v>
      </c>
      <c r="K806" s="34"/>
      <c r="L806" s="35"/>
      <c r="M806" s="34"/>
      <c r="N806" s="34"/>
      <c r="O806" s="39"/>
      <c r="P806" s="34"/>
      <c r="Q806" s="34"/>
      <c r="R806" s="34"/>
      <c r="S806" s="34"/>
    </row>
    <row r="807" spans="1:19" hidden="1" x14ac:dyDescent="0.25">
      <c r="A807" s="168" t="s">
        <v>49</v>
      </c>
      <c r="B807" s="168"/>
      <c r="C807" s="71">
        <f>ROUND(SUM(D807+E807+F807+G807+H807+I807+J807+K807+M807+O807+P807+Q807+R807+S807),2)</f>
        <v>7100899.29</v>
      </c>
      <c r="D807" s="40">
        <f t="shared" ref="D807:M807" si="82">ROUND(SUM(D805:D806),2)</f>
        <v>148775.45000000001</v>
      </c>
      <c r="E807" s="40">
        <f t="shared" si="82"/>
        <v>0</v>
      </c>
      <c r="F807" s="40">
        <f t="shared" si="82"/>
        <v>871250.88</v>
      </c>
      <c r="G807" s="40">
        <f t="shared" si="82"/>
        <v>4931620.54</v>
      </c>
      <c r="H807" s="40">
        <f t="shared" si="82"/>
        <v>0</v>
      </c>
      <c r="I807" s="40">
        <f t="shared" si="82"/>
        <v>0</v>
      </c>
      <c r="J807" s="40">
        <f t="shared" si="82"/>
        <v>1149252.42</v>
      </c>
      <c r="K807" s="40">
        <f t="shared" si="82"/>
        <v>0</v>
      </c>
      <c r="L807" s="40">
        <f t="shared" si="82"/>
        <v>0</v>
      </c>
      <c r="M807" s="40">
        <f t="shared" si="82"/>
        <v>0</v>
      </c>
      <c r="N807" s="119" t="s">
        <v>23</v>
      </c>
      <c r="O807" s="40">
        <f>ROUND(SUM(O805:O806),2)</f>
        <v>0</v>
      </c>
      <c r="P807" s="40">
        <f>ROUND(SUM(P805:P806),2)</f>
        <v>0</v>
      </c>
      <c r="Q807" s="40">
        <f>ROUND(SUM(Q805:Q806),2)</f>
        <v>0</v>
      </c>
      <c r="R807" s="40">
        <f>ROUND(SUM(R805:R806),2)</f>
        <v>0</v>
      </c>
      <c r="S807" s="40">
        <f>ROUND(SUM(S805:S806),2)</f>
        <v>0</v>
      </c>
    </row>
    <row r="808" spans="1:19" ht="15.75" hidden="1" x14ac:dyDescent="0.25">
      <c r="A808" s="172" t="s">
        <v>50</v>
      </c>
      <c r="B808" s="169"/>
      <c r="C808" s="170"/>
      <c r="D808" s="52"/>
      <c r="E808" s="34"/>
      <c r="F808" s="34"/>
      <c r="G808" s="34"/>
      <c r="H808" s="34"/>
      <c r="I808" s="34"/>
      <c r="J808" s="34"/>
      <c r="K808" s="34"/>
      <c r="L808" s="66"/>
      <c r="M808" s="34"/>
      <c r="N808" s="71"/>
      <c r="O808" s="34"/>
      <c r="P808" s="34"/>
      <c r="Q808" s="34"/>
      <c r="R808" s="34"/>
      <c r="S808" s="39"/>
    </row>
    <row r="809" spans="1:19" hidden="1" x14ac:dyDescent="0.25">
      <c r="A809" s="72">
        <v>7</v>
      </c>
      <c r="B809" s="37" t="s">
        <v>51</v>
      </c>
      <c r="C809" s="32">
        <f t="shared" ref="C809:C850" si="83">ROUND(SUM(D809+E809+F809+G809+H809+I809+J809+K809+M809+O809+P809+Q809+R809+S809),2)</f>
        <v>11004492.92</v>
      </c>
      <c r="D809" s="33">
        <f>ROUND((F809+G809+H809+I809+J809+K809+M809+O809+P809+Q809+R809+S809)*0.0214,2)</f>
        <v>230562.12</v>
      </c>
      <c r="E809" s="34"/>
      <c r="F809" s="34"/>
      <c r="G809" s="34"/>
      <c r="H809" s="34">
        <v>3741976.81</v>
      </c>
      <c r="I809" s="34">
        <v>1759808.93</v>
      </c>
      <c r="J809" s="34">
        <v>2127624.7400000002</v>
      </c>
      <c r="K809" s="34"/>
      <c r="L809" s="35"/>
      <c r="M809" s="34"/>
      <c r="N809" s="34"/>
      <c r="O809" s="36"/>
      <c r="P809" s="34">
        <v>3144520.32</v>
      </c>
      <c r="Q809" s="34"/>
      <c r="R809" s="34"/>
      <c r="S809" s="34"/>
    </row>
    <row r="810" spans="1:19" hidden="1" x14ac:dyDescent="0.25">
      <c r="A810" s="72">
        <v>8</v>
      </c>
      <c r="B810" s="37" t="s">
        <v>52</v>
      </c>
      <c r="C810" s="32">
        <f t="shared" si="83"/>
        <v>17295613.48</v>
      </c>
      <c r="D810" s="33">
        <f>ROUND((F810+G810+H810+I810+J810+K810+M810+O810+P810+Q810+R810+S810)*0.0214,2)</f>
        <v>362371.38</v>
      </c>
      <c r="E810" s="34"/>
      <c r="F810" s="34"/>
      <c r="G810" s="38">
        <v>6360227.1699999999</v>
      </c>
      <c r="H810" s="34">
        <v>3672195.18</v>
      </c>
      <c r="I810" s="34">
        <v>1726991.42</v>
      </c>
      <c r="J810" s="34">
        <v>2087948.08</v>
      </c>
      <c r="K810" s="34"/>
      <c r="L810" s="35"/>
      <c r="M810" s="34"/>
      <c r="N810" s="34"/>
      <c r="O810" s="39"/>
      <c r="P810" s="34">
        <v>3085880.25</v>
      </c>
      <c r="Q810" s="39"/>
      <c r="R810" s="34"/>
      <c r="S810" s="34"/>
    </row>
    <row r="811" spans="1:19" hidden="1" x14ac:dyDescent="0.25">
      <c r="A811" s="72">
        <v>9</v>
      </c>
      <c r="B811" s="37" t="s">
        <v>53</v>
      </c>
      <c r="C811" s="32">
        <f t="shared" si="83"/>
        <v>17715382</v>
      </c>
      <c r="D811" s="33">
        <f>ROUND((F811+G811+H811+I811+J811+K811+M811+O811+P811+Q811+R811+S811)*0.0214,2)</f>
        <v>371166.22</v>
      </c>
      <c r="E811" s="34"/>
      <c r="F811" s="34"/>
      <c r="G811" s="38">
        <v>6435108.7599999998</v>
      </c>
      <c r="H811" s="34">
        <v>3715429.45</v>
      </c>
      <c r="I811" s="34">
        <v>1747324.01</v>
      </c>
      <c r="J811" s="34">
        <v>2324141.96</v>
      </c>
      <c r="K811" s="34"/>
      <c r="L811" s="35"/>
      <c r="M811" s="34"/>
      <c r="N811" s="34"/>
      <c r="O811" s="39"/>
      <c r="P811" s="34">
        <v>3122211.6</v>
      </c>
      <c r="Q811" s="39"/>
      <c r="R811" s="34"/>
      <c r="S811" s="34"/>
    </row>
    <row r="812" spans="1:19" hidden="1" x14ac:dyDescent="0.25">
      <c r="A812" s="72">
        <v>10</v>
      </c>
      <c r="B812" s="37" t="s">
        <v>54</v>
      </c>
      <c r="C812" s="32">
        <f t="shared" si="83"/>
        <v>12617992.960000001</v>
      </c>
      <c r="D812" s="33">
        <f>ROUND((F812+G812+H812+I812+J812+K812+M812+O812+P812+Q812+R812+S812)*0.0214,2)</f>
        <v>264367.58</v>
      </c>
      <c r="E812" s="34"/>
      <c r="F812" s="34"/>
      <c r="G812" s="38"/>
      <c r="H812" s="34"/>
      <c r="I812" s="34"/>
      <c r="J812" s="34"/>
      <c r="K812" s="34"/>
      <c r="L812" s="35"/>
      <c r="M812" s="34"/>
      <c r="N812" s="34"/>
      <c r="O812" s="39"/>
      <c r="P812" s="34"/>
      <c r="Q812" s="39"/>
      <c r="R812" s="34">
        <v>12353625.380000001</v>
      </c>
      <c r="S812" s="34"/>
    </row>
    <row r="813" spans="1:19" hidden="1" x14ac:dyDescent="0.25">
      <c r="A813" s="72">
        <v>11</v>
      </c>
      <c r="B813" s="31" t="s">
        <v>56</v>
      </c>
      <c r="C813" s="26">
        <f>ROUND(SUM(D813+E813+F813+G813+H813+I813+J813+K813+M813+O813+P813+Q813+R813+S813),2)</f>
        <v>3882845.15</v>
      </c>
      <c r="D813" s="33">
        <f>ROUND((F813+G813+H813+I813+J813+K813+M813+O813+P813+Q813+R813+S813)*0.0214,2)</f>
        <v>81351.95</v>
      </c>
      <c r="E813" s="28"/>
      <c r="F813" s="34"/>
      <c r="G813" s="34"/>
      <c r="H813" s="34">
        <v>1779819.6</v>
      </c>
      <c r="I813" s="34">
        <v>591465</v>
      </c>
      <c r="J813" s="34">
        <v>1430208.6</v>
      </c>
      <c r="K813" s="34"/>
      <c r="L813" s="35"/>
      <c r="M813" s="34"/>
      <c r="N813" s="34"/>
      <c r="O813" s="36"/>
      <c r="P813" s="34"/>
      <c r="Q813" s="36"/>
      <c r="R813" s="34"/>
      <c r="S813" s="34"/>
    </row>
    <row r="814" spans="1:19" hidden="1" x14ac:dyDescent="0.25">
      <c r="A814" s="72">
        <v>12</v>
      </c>
      <c r="B814" s="68" t="s">
        <v>829</v>
      </c>
      <c r="C814" s="32">
        <f t="shared" si="83"/>
        <v>129068.13</v>
      </c>
      <c r="D814" s="33"/>
      <c r="E814" s="34">
        <v>129068.13</v>
      </c>
      <c r="F814" s="36"/>
      <c r="G814" s="38"/>
      <c r="H814" s="36"/>
      <c r="I814" s="36"/>
      <c r="J814" s="36"/>
      <c r="K814" s="34"/>
      <c r="L814" s="35"/>
      <c r="M814" s="34"/>
      <c r="N814" s="34"/>
      <c r="O814" s="39"/>
      <c r="P814" s="34"/>
      <c r="Q814" s="39"/>
      <c r="R814" s="34"/>
      <c r="S814" s="34"/>
    </row>
    <row r="815" spans="1:19" hidden="1" x14ac:dyDescent="0.25">
      <c r="A815" s="72">
        <v>13</v>
      </c>
      <c r="B815" s="37" t="s">
        <v>830</v>
      </c>
      <c r="C815" s="32">
        <f t="shared" si="83"/>
        <v>322265.61</v>
      </c>
      <c r="D815" s="33"/>
      <c r="E815" s="34">
        <v>322265.61</v>
      </c>
      <c r="F815" s="34"/>
      <c r="G815" s="34"/>
      <c r="H815" s="34"/>
      <c r="I815" s="34"/>
      <c r="J815" s="34"/>
      <c r="K815" s="38"/>
      <c r="L815" s="35"/>
      <c r="M815" s="34"/>
      <c r="N815" s="34"/>
      <c r="O815" s="39"/>
      <c r="P815" s="34"/>
      <c r="Q815" s="34"/>
      <c r="R815" s="34"/>
      <c r="S815" s="34"/>
    </row>
    <row r="816" spans="1:19" hidden="1" x14ac:dyDescent="0.25">
      <c r="A816" s="72">
        <v>14</v>
      </c>
      <c r="B816" s="31" t="s">
        <v>57</v>
      </c>
      <c r="C816" s="26">
        <f>ROUND(SUM(D816+E816+F816+G816+H816+I816+J816+K816+M816+O816+P816+Q816+R816+S816),2)</f>
        <v>1701008.29</v>
      </c>
      <c r="D816" s="33">
        <f>ROUND((F816+G816+H816+I816+J816+K816+M816+O816+P816+Q816+R816+S816)*0.0214,2)</f>
        <v>35638.9</v>
      </c>
      <c r="E816" s="28"/>
      <c r="F816" s="34"/>
      <c r="G816" s="34">
        <v>1665369.3899999997</v>
      </c>
      <c r="H816" s="34"/>
      <c r="I816" s="34"/>
      <c r="J816" s="34"/>
      <c r="K816" s="34"/>
      <c r="L816" s="35"/>
      <c r="M816" s="34"/>
      <c r="N816" s="34"/>
      <c r="O816" s="36"/>
      <c r="P816" s="34"/>
      <c r="Q816" s="36"/>
      <c r="R816" s="34"/>
      <c r="S816" s="34"/>
    </row>
    <row r="817" spans="1:19" hidden="1" x14ac:dyDescent="0.25">
      <c r="A817" s="72">
        <v>15</v>
      </c>
      <c r="B817" s="37" t="s">
        <v>58</v>
      </c>
      <c r="C817" s="32">
        <f t="shared" si="83"/>
        <v>20779326.75</v>
      </c>
      <c r="D817" s="33">
        <f t="shared" ref="D817:D823" si="84">ROUND((F817+G817+H817+I817+J817+K817+M817+O817+P817+Q817+R817+S817)*0.0214,2)</f>
        <v>435360.87</v>
      </c>
      <c r="E817" s="34"/>
      <c r="F817" s="34">
        <v>1996868.44</v>
      </c>
      <c r="G817" s="38">
        <v>6310593.7000000002</v>
      </c>
      <c r="H817" s="34"/>
      <c r="I817" s="34"/>
      <c r="J817" s="34"/>
      <c r="K817" s="34"/>
      <c r="L817" s="35"/>
      <c r="M817" s="34"/>
      <c r="N817" s="34"/>
      <c r="O817" s="39"/>
      <c r="P817" s="34"/>
      <c r="Q817" s="34"/>
      <c r="R817" s="34">
        <v>12036503.739</v>
      </c>
      <c r="S817" s="34"/>
    </row>
    <row r="818" spans="1:19" hidden="1" x14ac:dyDescent="0.25">
      <c r="A818" s="72">
        <v>16</v>
      </c>
      <c r="B818" s="37" t="s">
        <v>59</v>
      </c>
      <c r="C818" s="32">
        <f t="shared" si="83"/>
        <v>22706355.899999999</v>
      </c>
      <c r="D818" s="33">
        <f t="shared" si="84"/>
        <v>475735.28</v>
      </c>
      <c r="E818" s="34"/>
      <c r="F818" s="34">
        <v>2012063.12</v>
      </c>
      <c r="G818" s="38"/>
      <c r="H818" s="34"/>
      <c r="I818" s="34"/>
      <c r="J818" s="34"/>
      <c r="K818" s="34"/>
      <c r="L818" s="35"/>
      <c r="M818" s="34"/>
      <c r="N818" s="34" t="s">
        <v>64</v>
      </c>
      <c r="O818" s="39">
        <v>8090464.9800000004</v>
      </c>
      <c r="P818" s="34"/>
      <c r="Q818" s="34"/>
      <c r="R818" s="34">
        <v>12128092.52</v>
      </c>
      <c r="S818" s="34"/>
    </row>
    <row r="819" spans="1:19" hidden="1" x14ac:dyDescent="0.25">
      <c r="A819" s="72">
        <v>17</v>
      </c>
      <c r="B819" s="37" t="s">
        <v>60</v>
      </c>
      <c r="C819" s="32">
        <f t="shared" si="83"/>
        <v>12782493.890000001</v>
      </c>
      <c r="D819" s="33">
        <f t="shared" si="84"/>
        <v>267814.15000000002</v>
      </c>
      <c r="E819" s="34"/>
      <c r="F819" s="34">
        <v>1999450.94</v>
      </c>
      <c r="G819" s="38"/>
      <c r="H819" s="34"/>
      <c r="I819" s="34"/>
      <c r="J819" s="34"/>
      <c r="K819" s="34"/>
      <c r="L819" s="35"/>
      <c r="M819" s="34"/>
      <c r="N819" s="34" t="s">
        <v>64</v>
      </c>
      <c r="O819" s="39">
        <v>10515228.799999999</v>
      </c>
      <c r="P819" s="34"/>
      <c r="Q819" s="34"/>
      <c r="R819" s="34"/>
      <c r="S819" s="34"/>
    </row>
    <row r="820" spans="1:19" hidden="1" x14ac:dyDescent="0.25">
      <c r="A820" s="72">
        <v>18</v>
      </c>
      <c r="B820" s="37" t="s">
        <v>61</v>
      </c>
      <c r="C820" s="32">
        <f t="shared" si="83"/>
        <v>10874435.99</v>
      </c>
      <c r="D820" s="33">
        <f t="shared" si="84"/>
        <v>227837.21</v>
      </c>
      <c r="E820" s="34"/>
      <c r="F820" s="36">
        <v>1415513.57</v>
      </c>
      <c r="G820" s="34"/>
      <c r="H820" s="34"/>
      <c r="I820" s="34"/>
      <c r="J820" s="34"/>
      <c r="K820" s="34"/>
      <c r="L820" s="35"/>
      <c r="M820" s="34"/>
      <c r="N820" s="44" t="s">
        <v>64</v>
      </c>
      <c r="O820" s="45">
        <v>3567011.88</v>
      </c>
      <c r="P820" s="34"/>
      <c r="Q820" s="36">
        <v>5664073.3300000001</v>
      </c>
      <c r="R820" s="34"/>
      <c r="S820" s="34"/>
    </row>
    <row r="821" spans="1:19" hidden="1" x14ac:dyDescent="0.25">
      <c r="A821" s="72">
        <v>19</v>
      </c>
      <c r="B821" s="37" t="s">
        <v>62</v>
      </c>
      <c r="C821" s="32">
        <f t="shared" si="83"/>
        <v>24831137.289999999</v>
      </c>
      <c r="D821" s="33">
        <f t="shared" si="84"/>
        <v>520252.93</v>
      </c>
      <c r="E821" s="34"/>
      <c r="F821" s="39">
        <v>2200344.9500000002</v>
      </c>
      <c r="G821" s="39"/>
      <c r="H821" s="39"/>
      <c r="I821" s="39"/>
      <c r="J821" s="39"/>
      <c r="K821" s="34"/>
      <c r="L821" s="35"/>
      <c r="M821" s="34"/>
      <c r="N821" s="44" t="s">
        <v>64</v>
      </c>
      <c r="O821" s="39">
        <v>8847542.4000000004</v>
      </c>
      <c r="P821" s="34"/>
      <c r="Q821" s="38"/>
      <c r="R821" s="34">
        <v>13262997.01</v>
      </c>
      <c r="S821" s="34"/>
    </row>
    <row r="822" spans="1:19" hidden="1" x14ac:dyDescent="0.25">
      <c r="A822" s="72">
        <v>20</v>
      </c>
      <c r="B822" s="37" t="s">
        <v>65</v>
      </c>
      <c r="C822" s="32">
        <f t="shared" si="83"/>
        <v>27149381.359999999</v>
      </c>
      <c r="D822" s="33">
        <f t="shared" si="84"/>
        <v>568823.93000000005</v>
      </c>
      <c r="E822" s="34"/>
      <c r="F822" s="34">
        <v>2013984.97</v>
      </c>
      <c r="G822" s="39"/>
      <c r="H822" s="34">
        <v>4619979.18</v>
      </c>
      <c r="I822" s="34">
        <v>2209320.52</v>
      </c>
      <c r="J822" s="34">
        <v>2642278</v>
      </c>
      <c r="K822" s="34"/>
      <c r="L822" s="35"/>
      <c r="M822" s="34"/>
      <c r="N822" s="34"/>
      <c r="O822" s="34"/>
      <c r="P822" s="34">
        <v>2955317.89</v>
      </c>
      <c r="Q822" s="36"/>
      <c r="R822" s="34">
        <v>12139676.874</v>
      </c>
      <c r="S822" s="34"/>
    </row>
    <row r="823" spans="1:19" hidden="1" x14ac:dyDescent="0.25">
      <c r="A823" s="72">
        <v>21</v>
      </c>
      <c r="B823" s="37" t="s">
        <v>66</v>
      </c>
      <c r="C823" s="32">
        <f t="shared" si="83"/>
        <v>14155158.609999999</v>
      </c>
      <c r="D823" s="33">
        <f t="shared" si="84"/>
        <v>296573.71999999997</v>
      </c>
      <c r="E823" s="34"/>
      <c r="F823" s="38">
        <v>2165751.54</v>
      </c>
      <c r="G823" s="36">
        <v>3422152.84</v>
      </c>
      <c r="H823" s="38">
        <v>2484061.9900000002</v>
      </c>
      <c r="I823" s="38">
        <v>1187903.43</v>
      </c>
      <c r="J823" s="38">
        <v>1420695.22</v>
      </c>
      <c r="K823" s="34"/>
      <c r="L823" s="35"/>
      <c r="M823" s="34"/>
      <c r="N823" s="34"/>
      <c r="O823" s="34"/>
      <c r="P823" s="34">
        <v>3178019.87</v>
      </c>
      <c r="Q823" s="34"/>
      <c r="R823" s="34"/>
      <c r="S823" s="34"/>
    </row>
    <row r="824" spans="1:19" hidden="1" x14ac:dyDescent="0.25">
      <c r="A824" s="72">
        <v>22</v>
      </c>
      <c r="B824" s="37" t="s">
        <v>831</v>
      </c>
      <c r="C824" s="32">
        <f t="shared" si="83"/>
        <v>772681.72</v>
      </c>
      <c r="D824" s="33"/>
      <c r="E824" s="34">
        <v>772681.72</v>
      </c>
      <c r="F824" s="39"/>
      <c r="G824" s="39"/>
      <c r="H824" s="39"/>
      <c r="I824" s="39"/>
      <c r="J824" s="39"/>
      <c r="K824" s="34"/>
      <c r="L824" s="35"/>
      <c r="M824" s="34"/>
      <c r="N824" s="34"/>
      <c r="O824" s="36"/>
      <c r="P824" s="39"/>
      <c r="Q824" s="34"/>
      <c r="R824" s="34"/>
      <c r="S824" s="34"/>
    </row>
    <row r="825" spans="1:19" hidden="1" x14ac:dyDescent="0.25">
      <c r="A825" s="72">
        <v>23</v>
      </c>
      <c r="B825" s="37" t="s">
        <v>832</v>
      </c>
      <c r="C825" s="32">
        <f t="shared" si="83"/>
        <v>779975.95</v>
      </c>
      <c r="D825" s="33"/>
      <c r="E825" s="34">
        <v>779975.95</v>
      </c>
      <c r="F825" s="36"/>
      <c r="G825" s="34"/>
      <c r="H825" s="39"/>
      <c r="I825" s="39"/>
      <c r="J825" s="39"/>
      <c r="K825" s="34"/>
      <c r="L825" s="35"/>
      <c r="M825" s="34"/>
      <c r="N825" s="34"/>
      <c r="O825" s="38"/>
      <c r="P825" s="34"/>
      <c r="Q825" s="38"/>
      <c r="R825" s="34"/>
      <c r="S825" s="34"/>
    </row>
    <row r="826" spans="1:19" hidden="1" x14ac:dyDescent="0.25">
      <c r="A826" s="72">
        <v>24</v>
      </c>
      <c r="B826" s="37" t="s">
        <v>833</v>
      </c>
      <c r="C826" s="32">
        <f t="shared" si="83"/>
        <v>711559.67</v>
      </c>
      <c r="D826" s="33"/>
      <c r="E826" s="34">
        <v>711559.67</v>
      </c>
      <c r="F826" s="39"/>
      <c r="G826" s="39"/>
      <c r="H826" s="38"/>
      <c r="I826" s="38"/>
      <c r="J826" s="38"/>
      <c r="K826" s="34"/>
      <c r="L826" s="35"/>
      <c r="M826" s="34"/>
      <c r="N826" s="34"/>
      <c r="O826" s="39"/>
      <c r="P826" s="34"/>
      <c r="Q826" s="36"/>
      <c r="R826" s="34"/>
      <c r="S826" s="34"/>
    </row>
    <row r="827" spans="1:19" hidden="1" x14ac:dyDescent="0.25">
      <c r="A827" s="72">
        <v>25</v>
      </c>
      <c r="B827" s="37" t="s">
        <v>834</v>
      </c>
      <c r="C827" s="32">
        <f t="shared" si="83"/>
        <v>1104563.6399999999</v>
      </c>
      <c r="D827" s="33"/>
      <c r="E827" s="34">
        <v>1104563.6399999999</v>
      </c>
      <c r="F827" s="38"/>
      <c r="G827" s="34"/>
      <c r="H827" s="34"/>
      <c r="I827" s="34"/>
      <c r="J827" s="34"/>
      <c r="K827" s="34"/>
      <c r="L827" s="35"/>
      <c r="M827" s="34"/>
      <c r="N827" s="34"/>
      <c r="O827" s="39"/>
      <c r="P827" s="34"/>
      <c r="Q827" s="39"/>
      <c r="R827" s="34"/>
      <c r="S827" s="34"/>
    </row>
    <row r="828" spans="1:19" hidden="1" x14ac:dyDescent="0.25">
      <c r="A828" s="72">
        <v>26</v>
      </c>
      <c r="B828" s="31" t="s">
        <v>835</v>
      </c>
      <c r="C828" s="32">
        <f t="shared" si="83"/>
        <v>1168122.75</v>
      </c>
      <c r="D828" s="33"/>
      <c r="E828" s="34">
        <v>1168122.75</v>
      </c>
      <c r="F828" s="34"/>
      <c r="G828" s="34"/>
      <c r="H828" s="34"/>
      <c r="I828" s="34"/>
      <c r="J828" s="34"/>
      <c r="K828" s="34"/>
      <c r="L828" s="35"/>
      <c r="M828" s="34"/>
      <c r="N828" s="34"/>
      <c r="O828" s="38"/>
      <c r="P828" s="34"/>
      <c r="Q828" s="36"/>
      <c r="R828" s="34"/>
      <c r="S828" s="34"/>
    </row>
    <row r="829" spans="1:19" hidden="1" x14ac:dyDescent="0.25">
      <c r="A829" s="72">
        <v>27</v>
      </c>
      <c r="B829" s="31" t="s">
        <v>836</v>
      </c>
      <c r="C829" s="32">
        <f t="shared" si="83"/>
        <v>413608.18</v>
      </c>
      <c r="D829" s="33"/>
      <c r="E829" s="34">
        <v>413608.18</v>
      </c>
      <c r="F829" s="39"/>
      <c r="G829" s="39"/>
      <c r="H829" s="34"/>
      <c r="I829" s="34"/>
      <c r="J829" s="34"/>
      <c r="K829" s="34"/>
      <c r="L829" s="35"/>
      <c r="M829" s="34"/>
      <c r="N829" s="34"/>
      <c r="O829" s="38"/>
      <c r="P829" s="34"/>
      <c r="Q829" s="38"/>
      <c r="R829" s="34"/>
      <c r="S829" s="34"/>
    </row>
    <row r="830" spans="1:19" hidden="1" x14ac:dyDescent="0.25">
      <c r="A830" s="72">
        <v>28</v>
      </c>
      <c r="B830" s="37" t="s">
        <v>837</v>
      </c>
      <c r="C830" s="32">
        <f t="shared" si="83"/>
        <v>1325573.93</v>
      </c>
      <c r="D830" s="33"/>
      <c r="E830" s="34">
        <v>1325573.93</v>
      </c>
      <c r="F830" s="34"/>
      <c r="G830" s="34"/>
      <c r="H830" s="34"/>
      <c r="I830" s="34"/>
      <c r="J830" s="34"/>
      <c r="K830" s="34"/>
      <c r="L830" s="35"/>
      <c r="M830" s="34"/>
      <c r="N830" s="34"/>
      <c r="O830" s="38"/>
      <c r="P830" s="34"/>
      <c r="Q830" s="38"/>
      <c r="R830" s="34"/>
      <c r="S830" s="34"/>
    </row>
    <row r="831" spans="1:19" hidden="1" x14ac:dyDescent="0.25">
      <c r="A831" s="72">
        <v>29</v>
      </c>
      <c r="B831" s="37" t="s">
        <v>838</v>
      </c>
      <c r="C831" s="32">
        <f t="shared" si="83"/>
        <v>280081.91999999998</v>
      </c>
      <c r="D831" s="33"/>
      <c r="E831" s="34">
        <v>280081.91999999998</v>
      </c>
      <c r="F831" s="34"/>
      <c r="G831" s="34"/>
      <c r="H831" s="34"/>
      <c r="I831" s="34"/>
      <c r="J831" s="34"/>
      <c r="K831" s="34"/>
      <c r="L831" s="35"/>
      <c r="M831" s="34"/>
      <c r="N831" s="34"/>
      <c r="O831" s="38"/>
      <c r="P831" s="34"/>
      <c r="Q831" s="38"/>
      <c r="R831" s="34"/>
      <c r="S831" s="34"/>
    </row>
    <row r="832" spans="1:19" hidden="1" x14ac:dyDescent="0.25">
      <c r="A832" s="72">
        <v>30</v>
      </c>
      <c r="B832" s="37" t="s">
        <v>839</v>
      </c>
      <c r="C832" s="32">
        <f t="shared" si="83"/>
        <v>176071.82</v>
      </c>
      <c r="D832" s="33"/>
      <c r="E832" s="34">
        <v>176071.82</v>
      </c>
      <c r="F832" s="34"/>
      <c r="G832" s="38"/>
      <c r="H832" s="34"/>
      <c r="I832" s="34"/>
      <c r="J832" s="34"/>
      <c r="K832" s="39"/>
      <c r="L832" s="35"/>
      <c r="M832" s="34"/>
      <c r="N832" s="34"/>
      <c r="O832" s="38"/>
      <c r="P832" s="34"/>
      <c r="Q832" s="34"/>
      <c r="R832" s="34"/>
      <c r="S832" s="34"/>
    </row>
    <row r="833" spans="1:19" hidden="1" x14ac:dyDescent="0.25">
      <c r="A833" s="72">
        <v>31</v>
      </c>
      <c r="B833" s="37" t="s">
        <v>840</v>
      </c>
      <c r="C833" s="32">
        <f t="shared" si="83"/>
        <v>548284.06999999995</v>
      </c>
      <c r="D833" s="33"/>
      <c r="E833" s="34">
        <v>548284.06999999995</v>
      </c>
      <c r="F833" s="34"/>
      <c r="G833" s="38"/>
      <c r="H833" s="34"/>
      <c r="I833" s="34"/>
      <c r="J833" s="34"/>
      <c r="K833" s="34"/>
      <c r="L833" s="35"/>
      <c r="M833" s="34"/>
      <c r="N833" s="34"/>
      <c r="O833" s="34"/>
      <c r="P833" s="39"/>
      <c r="Q833" s="34"/>
      <c r="R833" s="34"/>
      <c r="S833" s="34"/>
    </row>
    <row r="834" spans="1:19" hidden="1" x14ac:dyDescent="0.25">
      <c r="A834" s="72">
        <v>32</v>
      </c>
      <c r="B834" s="31" t="s">
        <v>841</v>
      </c>
      <c r="C834" s="32">
        <f t="shared" si="83"/>
        <v>572223.63</v>
      </c>
      <c r="D834" s="33"/>
      <c r="E834" s="34">
        <v>572223.63</v>
      </c>
      <c r="F834" s="39"/>
      <c r="G834" s="34"/>
      <c r="H834" s="34"/>
      <c r="I834" s="34"/>
      <c r="J834" s="34"/>
      <c r="K834" s="34"/>
      <c r="L834" s="35"/>
      <c r="M834" s="34"/>
      <c r="N834" s="34"/>
      <c r="O834" s="38"/>
      <c r="P834" s="34"/>
      <c r="Q834" s="34"/>
      <c r="R834" s="34"/>
      <c r="S834" s="34"/>
    </row>
    <row r="835" spans="1:19" hidden="1" x14ac:dyDescent="0.25">
      <c r="A835" s="72">
        <v>33</v>
      </c>
      <c r="B835" s="37" t="s">
        <v>71</v>
      </c>
      <c r="C835" s="32">
        <f t="shared" si="83"/>
        <v>30173956.140000001</v>
      </c>
      <c r="D835" s="33">
        <f t="shared" ref="D835:D840" si="85">ROUND((F835+G835+H835+I835+J835+K835+M835+O835+P835+Q835+R835+S835)*0.0214,2)</f>
        <v>632193.72</v>
      </c>
      <c r="E835" s="34"/>
      <c r="F835" s="39">
        <v>2189594.56</v>
      </c>
      <c r="G835" s="34">
        <v>6919655.4800000004</v>
      </c>
      <c r="H835" s="34"/>
      <c r="I835" s="34"/>
      <c r="J835" s="34"/>
      <c r="K835" s="34"/>
      <c r="L835" s="35"/>
      <c r="M835" s="34"/>
      <c r="N835" s="34" t="s">
        <v>64</v>
      </c>
      <c r="O835" s="38">
        <v>8234315.3399999999</v>
      </c>
      <c r="P835" s="34">
        <v>0</v>
      </c>
      <c r="Q835" s="38"/>
      <c r="R835" s="34">
        <v>12198197.039999999</v>
      </c>
      <c r="S835" s="34"/>
    </row>
    <row r="836" spans="1:19" hidden="1" x14ac:dyDescent="0.25">
      <c r="A836" s="72">
        <v>34</v>
      </c>
      <c r="B836" s="37" t="s">
        <v>72</v>
      </c>
      <c r="C836" s="32">
        <f t="shared" si="83"/>
        <v>9000811.8300000001</v>
      </c>
      <c r="D836" s="33">
        <f t="shared" si="85"/>
        <v>188581.72</v>
      </c>
      <c r="E836" s="34"/>
      <c r="F836" s="39"/>
      <c r="G836" s="34"/>
      <c r="H836" s="34"/>
      <c r="I836" s="34"/>
      <c r="J836" s="34"/>
      <c r="K836" s="34"/>
      <c r="L836" s="35"/>
      <c r="M836" s="34"/>
      <c r="N836" s="34" t="s">
        <v>64</v>
      </c>
      <c r="O836" s="38">
        <v>3526217.89</v>
      </c>
      <c r="P836" s="34"/>
      <c r="Q836" s="34"/>
      <c r="R836" s="34">
        <v>5286012.22</v>
      </c>
      <c r="S836" s="34"/>
    </row>
    <row r="837" spans="1:19" hidden="1" x14ac:dyDescent="0.25">
      <c r="A837" s="72">
        <v>35</v>
      </c>
      <c r="B837" s="37" t="s">
        <v>73</v>
      </c>
      <c r="C837" s="32">
        <f t="shared" si="83"/>
        <v>32544352.84</v>
      </c>
      <c r="D837" s="33">
        <f t="shared" si="85"/>
        <v>681857.4</v>
      </c>
      <c r="E837" s="34"/>
      <c r="F837" s="34">
        <v>2022813.5</v>
      </c>
      <c r="G837" s="39"/>
      <c r="H837" s="34">
        <v>4640231.37</v>
      </c>
      <c r="I837" s="34">
        <v>2219005.3199999998</v>
      </c>
      <c r="J837" s="34">
        <v>2653860.71</v>
      </c>
      <c r="K837" s="34"/>
      <c r="L837" s="35"/>
      <c r="M837" s="34"/>
      <c r="N837" s="34" t="s">
        <v>64</v>
      </c>
      <c r="O837" s="38">
        <v>8133692.0499999998</v>
      </c>
      <c r="P837" s="39"/>
      <c r="Q837" s="34"/>
      <c r="R837" s="34">
        <v>12192892.49</v>
      </c>
      <c r="S837" s="34"/>
    </row>
    <row r="838" spans="1:19" hidden="1" x14ac:dyDescent="0.25">
      <c r="A838" s="72">
        <v>36</v>
      </c>
      <c r="B838" s="37" t="s">
        <v>74</v>
      </c>
      <c r="C838" s="32">
        <f t="shared" si="83"/>
        <v>22790398.300000001</v>
      </c>
      <c r="D838" s="33">
        <f t="shared" si="85"/>
        <v>477496.11</v>
      </c>
      <c r="E838" s="34"/>
      <c r="F838" s="34">
        <v>2019510.31</v>
      </c>
      <c r="G838" s="34"/>
      <c r="H838" s="34"/>
      <c r="I838" s="34"/>
      <c r="J838" s="34"/>
      <c r="K838" s="34"/>
      <c r="L838" s="35"/>
      <c r="M838" s="34"/>
      <c r="N838" s="34" t="s">
        <v>64</v>
      </c>
      <c r="O838" s="38">
        <v>8120409.9919999996</v>
      </c>
      <c r="P838" s="39"/>
      <c r="Q838" s="34"/>
      <c r="R838" s="34">
        <v>12172981.890000001</v>
      </c>
      <c r="S838" s="34"/>
    </row>
    <row r="839" spans="1:19" hidden="1" x14ac:dyDescent="0.25">
      <c r="A839" s="72">
        <v>37</v>
      </c>
      <c r="B839" s="37" t="s">
        <v>75</v>
      </c>
      <c r="C839" s="32">
        <f t="shared" si="83"/>
        <v>29697765.289999999</v>
      </c>
      <c r="D839" s="33">
        <f t="shared" si="85"/>
        <v>622216.74</v>
      </c>
      <c r="E839" s="34"/>
      <c r="F839" s="38">
        <v>2192657.52</v>
      </c>
      <c r="G839" s="34">
        <v>6929335.1799999997</v>
      </c>
      <c r="H839" s="39">
        <v>5029844.93</v>
      </c>
      <c r="I839" s="39">
        <v>2405322.4500000002</v>
      </c>
      <c r="J839" s="39">
        <v>2876690.15</v>
      </c>
      <c r="K839" s="34"/>
      <c r="L839" s="35"/>
      <c r="M839" s="34"/>
      <c r="N839" s="34"/>
      <c r="O839" s="38"/>
      <c r="P839" s="34">
        <v>3217501.66</v>
      </c>
      <c r="Q839" s="38">
        <v>6424196.6600000001</v>
      </c>
      <c r="R839" s="34"/>
      <c r="S839" s="34"/>
    </row>
    <row r="840" spans="1:19" hidden="1" x14ac:dyDescent="0.25">
      <c r="A840" s="72">
        <v>38</v>
      </c>
      <c r="B840" s="37" t="s">
        <v>76</v>
      </c>
      <c r="C840" s="32">
        <f t="shared" si="83"/>
        <v>4381173.6500000004</v>
      </c>
      <c r="D840" s="33">
        <f t="shared" si="85"/>
        <v>91792.75</v>
      </c>
      <c r="E840" s="34"/>
      <c r="F840" s="34"/>
      <c r="G840" s="34"/>
      <c r="H840" s="34"/>
      <c r="I840" s="34"/>
      <c r="J840" s="34"/>
      <c r="K840" s="34"/>
      <c r="L840" s="35"/>
      <c r="M840" s="34"/>
      <c r="N840" s="34" t="s">
        <v>64</v>
      </c>
      <c r="O840" s="38">
        <v>4289380.9000000004</v>
      </c>
      <c r="P840" s="34"/>
      <c r="Q840" s="36"/>
      <c r="R840" s="34"/>
      <c r="S840" s="34"/>
    </row>
    <row r="841" spans="1:19" hidden="1" x14ac:dyDescent="0.25">
      <c r="A841" s="72">
        <v>39</v>
      </c>
      <c r="B841" s="37" t="s">
        <v>842</v>
      </c>
      <c r="C841" s="32">
        <f t="shared" si="83"/>
        <v>410773.29</v>
      </c>
      <c r="D841" s="33"/>
      <c r="E841" s="34">
        <v>410773.29</v>
      </c>
      <c r="F841" s="34"/>
      <c r="G841" s="36"/>
      <c r="H841" s="39"/>
      <c r="I841" s="39"/>
      <c r="J841" s="39"/>
      <c r="K841" s="34"/>
      <c r="L841" s="35"/>
      <c r="M841" s="34"/>
      <c r="N841" s="34"/>
      <c r="O841" s="39"/>
      <c r="P841" s="39"/>
      <c r="Q841" s="39"/>
      <c r="R841" s="34"/>
      <c r="S841" s="34"/>
    </row>
    <row r="842" spans="1:19" hidden="1" x14ac:dyDescent="0.25">
      <c r="A842" s="72">
        <v>40</v>
      </c>
      <c r="B842" s="68" t="s">
        <v>77</v>
      </c>
      <c r="C842" s="32">
        <f t="shared" si="83"/>
        <v>23983743.670000002</v>
      </c>
      <c r="D842" s="33">
        <f>ROUND((F842+G842+H842+I842+J842+K842+M842+O842+P842+Q842+R842+S842)*0.0214,2)</f>
        <v>502498.64</v>
      </c>
      <c r="E842" s="34"/>
      <c r="F842" s="36"/>
      <c r="G842" s="36">
        <v>6964258.0099999998</v>
      </c>
      <c r="H842" s="36"/>
      <c r="I842" s="36"/>
      <c r="J842" s="36"/>
      <c r="K842" s="34"/>
      <c r="L842" s="35"/>
      <c r="M842" s="34"/>
      <c r="N842" s="34"/>
      <c r="O842" s="34"/>
      <c r="P842" s="34">
        <v>3233717.4</v>
      </c>
      <c r="Q842" s="34"/>
      <c r="R842" s="34">
        <v>13283269.619999999</v>
      </c>
      <c r="S842" s="34"/>
    </row>
    <row r="843" spans="1:19" hidden="1" x14ac:dyDescent="0.25">
      <c r="A843" s="72">
        <v>41</v>
      </c>
      <c r="B843" s="37" t="s">
        <v>843</v>
      </c>
      <c r="C843" s="32">
        <f t="shared" si="83"/>
        <v>1137562.07</v>
      </c>
      <c r="D843" s="33"/>
      <c r="E843" s="34">
        <v>1137562.07</v>
      </c>
      <c r="F843" s="39"/>
      <c r="G843" s="34"/>
      <c r="H843" s="34"/>
      <c r="I843" s="34"/>
      <c r="J843" s="34"/>
      <c r="K843" s="34"/>
      <c r="L843" s="35"/>
      <c r="M843" s="34"/>
      <c r="N843" s="34"/>
      <c r="O843" s="38"/>
      <c r="P843" s="34"/>
      <c r="Q843" s="36"/>
      <c r="R843" s="34"/>
      <c r="S843" s="34"/>
    </row>
    <row r="844" spans="1:19" hidden="1" x14ac:dyDescent="0.25">
      <c r="A844" s="72">
        <v>42</v>
      </c>
      <c r="B844" s="37" t="s">
        <v>844</v>
      </c>
      <c r="C844" s="32">
        <f t="shared" si="83"/>
        <v>538408.88</v>
      </c>
      <c r="D844" s="33"/>
      <c r="E844" s="34">
        <v>538408.88</v>
      </c>
      <c r="F844" s="34"/>
      <c r="G844" s="38"/>
      <c r="H844" s="34"/>
      <c r="I844" s="34"/>
      <c r="J844" s="34"/>
      <c r="K844" s="39"/>
      <c r="L844" s="35"/>
      <c r="M844" s="34"/>
      <c r="N844" s="34"/>
      <c r="O844" s="39"/>
      <c r="P844" s="34"/>
      <c r="Q844" s="34"/>
      <c r="R844" s="34"/>
      <c r="S844" s="34"/>
    </row>
    <row r="845" spans="1:19" hidden="1" x14ac:dyDescent="0.25">
      <c r="A845" s="72">
        <v>43</v>
      </c>
      <c r="B845" s="37" t="s">
        <v>845</v>
      </c>
      <c r="C845" s="32">
        <f t="shared" si="83"/>
        <v>86931.39</v>
      </c>
      <c r="D845" s="33"/>
      <c r="E845" s="34">
        <v>86931.39</v>
      </c>
      <c r="F845" s="34"/>
      <c r="G845" s="36"/>
      <c r="H845" s="34"/>
      <c r="I845" s="34"/>
      <c r="J845" s="34"/>
      <c r="K845" s="34"/>
      <c r="L845" s="35"/>
      <c r="M845" s="34"/>
      <c r="N845" s="34"/>
      <c r="O845" s="39"/>
      <c r="P845" s="34"/>
      <c r="Q845" s="34"/>
      <c r="R845" s="34"/>
      <c r="S845" s="34"/>
    </row>
    <row r="846" spans="1:19" hidden="1" x14ac:dyDescent="0.25">
      <c r="A846" s="72">
        <v>44</v>
      </c>
      <c r="B846" s="37" t="s">
        <v>846</v>
      </c>
      <c r="C846" s="32">
        <f t="shared" si="83"/>
        <v>269199.84000000003</v>
      </c>
      <c r="D846" s="33"/>
      <c r="E846" s="34">
        <v>269199.84000000003</v>
      </c>
      <c r="F846" s="34"/>
      <c r="G846" s="38"/>
      <c r="H846" s="34"/>
      <c r="I846" s="34"/>
      <c r="J846" s="34"/>
      <c r="K846" s="39"/>
      <c r="L846" s="35"/>
      <c r="M846" s="34"/>
      <c r="N846" s="34"/>
      <c r="O846" s="34"/>
      <c r="P846" s="34"/>
      <c r="Q846" s="34"/>
      <c r="R846" s="34"/>
      <c r="S846" s="34"/>
    </row>
    <row r="847" spans="1:19" hidden="1" x14ac:dyDescent="0.25">
      <c r="A847" s="72">
        <v>45</v>
      </c>
      <c r="B847" s="37" t="s">
        <v>78</v>
      </c>
      <c r="C847" s="32">
        <f>ROUND(SUM(D847+E847+F847+G847+H847+I847+J847+K847+M847+O847+P847+Q847+R847+S847),2)</f>
        <v>536269.31999999995</v>
      </c>
      <c r="D847" s="33">
        <f>ROUND((F847+G847+H847+I847+J847+K847+M847+O847+P847+Q847+R847+S847)*0.0214,2)</f>
        <v>11235.72</v>
      </c>
      <c r="E847" s="34"/>
      <c r="F847" s="34"/>
      <c r="G847" s="39"/>
      <c r="H847" s="34"/>
      <c r="I847" s="34"/>
      <c r="J847" s="34">
        <v>525033.6</v>
      </c>
      <c r="K847" s="34"/>
      <c r="L847" s="35"/>
      <c r="M847" s="34"/>
      <c r="N847" s="34"/>
      <c r="O847" s="39"/>
      <c r="P847" s="34"/>
      <c r="Q847" s="36"/>
      <c r="R847" s="34"/>
      <c r="S847" s="34"/>
    </row>
    <row r="848" spans="1:19" hidden="1" x14ac:dyDescent="0.25">
      <c r="A848" s="72">
        <v>46</v>
      </c>
      <c r="B848" s="37" t="s">
        <v>847</v>
      </c>
      <c r="C848" s="32">
        <f t="shared" si="83"/>
        <v>144444.97</v>
      </c>
      <c r="D848" s="33"/>
      <c r="E848" s="34">
        <v>144444.97</v>
      </c>
      <c r="F848" s="34"/>
      <c r="G848" s="38"/>
      <c r="H848" s="34"/>
      <c r="I848" s="34"/>
      <c r="J848" s="34"/>
      <c r="K848" s="34"/>
      <c r="L848" s="35"/>
      <c r="M848" s="34"/>
      <c r="N848" s="34"/>
      <c r="O848" s="39"/>
      <c r="P848" s="34"/>
      <c r="Q848" s="34"/>
      <c r="R848" s="34"/>
      <c r="S848" s="34"/>
    </row>
    <row r="849" spans="1:19" hidden="1" x14ac:dyDescent="0.25">
      <c r="A849" s="72">
        <v>47</v>
      </c>
      <c r="B849" s="37" t="s">
        <v>848</v>
      </c>
      <c r="C849" s="32">
        <f t="shared" si="83"/>
        <v>77195.34</v>
      </c>
      <c r="D849" s="33"/>
      <c r="E849" s="34">
        <v>77195.34</v>
      </c>
      <c r="F849" s="36"/>
      <c r="G849" s="34"/>
      <c r="H849" s="38"/>
      <c r="I849" s="38"/>
      <c r="J849" s="38"/>
      <c r="K849" s="34"/>
      <c r="L849" s="35"/>
      <c r="M849" s="34"/>
      <c r="N849" s="34"/>
      <c r="O849" s="38"/>
      <c r="P849" s="34"/>
      <c r="Q849" s="38"/>
      <c r="R849" s="34"/>
      <c r="S849" s="34"/>
    </row>
    <row r="850" spans="1:19" hidden="1" x14ac:dyDescent="0.25">
      <c r="A850" s="171" t="s">
        <v>80</v>
      </c>
      <c r="B850" s="171"/>
      <c r="C850" s="71">
        <f t="shared" si="83"/>
        <v>361572692.43000001</v>
      </c>
      <c r="D850" s="40">
        <f t="shared" ref="D850:S850" si="86">ROUND(SUM(D809:D849),2)</f>
        <v>7345729.04</v>
      </c>
      <c r="E850" s="40">
        <f t="shared" si="86"/>
        <v>10968596.800000001</v>
      </c>
      <c r="F850" s="40">
        <f t="shared" si="86"/>
        <v>22228553.420000002</v>
      </c>
      <c r="G850" s="40">
        <f t="shared" si="86"/>
        <v>45006700.530000001</v>
      </c>
      <c r="H850" s="40">
        <f t="shared" si="86"/>
        <v>29683538.510000002</v>
      </c>
      <c r="I850" s="40">
        <f t="shared" si="86"/>
        <v>13847141.08</v>
      </c>
      <c r="J850" s="40">
        <f t="shared" si="86"/>
        <v>18088481.059999999</v>
      </c>
      <c r="K850" s="40">
        <f t="shared" si="86"/>
        <v>0</v>
      </c>
      <c r="L850" s="40">
        <f t="shared" si="86"/>
        <v>0</v>
      </c>
      <c r="M850" s="40">
        <f t="shared" si="86"/>
        <v>0</v>
      </c>
      <c r="N850" s="119" t="s">
        <v>23</v>
      </c>
      <c r="O850" s="40">
        <f t="shared" si="86"/>
        <v>63324264.229999997</v>
      </c>
      <c r="P850" s="40">
        <f t="shared" si="86"/>
        <v>21937168.989999998</v>
      </c>
      <c r="Q850" s="40">
        <f t="shared" si="86"/>
        <v>12088269.99</v>
      </c>
      <c r="R850" s="40">
        <f t="shared" si="86"/>
        <v>117054248.78</v>
      </c>
      <c r="S850" s="40">
        <f t="shared" si="86"/>
        <v>0</v>
      </c>
    </row>
    <row r="851" spans="1:19" ht="15.75" hidden="1" x14ac:dyDescent="0.25">
      <c r="A851" s="172" t="s">
        <v>81</v>
      </c>
      <c r="B851" s="169"/>
      <c r="C851" s="170"/>
      <c r="D851" s="52"/>
      <c r="E851" s="34"/>
      <c r="F851" s="34"/>
      <c r="G851" s="34"/>
      <c r="H851" s="34"/>
      <c r="I851" s="34"/>
      <c r="J851" s="34"/>
      <c r="K851" s="34"/>
      <c r="L851" s="66"/>
      <c r="M851" s="34"/>
      <c r="N851" s="71"/>
      <c r="O851" s="34"/>
      <c r="P851" s="34"/>
      <c r="Q851" s="34"/>
      <c r="R851" s="34"/>
      <c r="S851" s="39"/>
    </row>
    <row r="852" spans="1:19" hidden="1" x14ac:dyDescent="0.25">
      <c r="A852" s="24">
        <v>48</v>
      </c>
      <c r="B852" s="37" t="s">
        <v>82</v>
      </c>
      <c r="C852" s="32">
        <f t="shared" ref="C852:C873" si="87">ROUND(SUM(D852+E852+F852+G852+H852+I852+J852+K852+M852+O852+P852+Q852+R852+S852),2)</f>
        <v>5775295.5700000003</v>
      </c>
      <c r="D852" s="33">
        <f t="shared" ref="D852:D864" si="88">ROUND((F852+G852+H852+I852+J852+K852+M852+O852+P852+Q852+R852+S852)*0.0214,2)</f>
        <v>121001.88</v>
      </c>
      <c r="E852" s="34"/>
      <c r="F852" s="34"/>
      <c r="G852" s="34"/>
      <c r="H852" s="34"/>
      <c r="I852" s="34"/>
      <c r="J852" s="34"/>
      <c r="K852" s="34"/>
      <c r="L852" s="35"/>
      <c r="M852" s="34"/>
      <c r="N852" s="34" t="s">
        <v>64</v>
      </c>
      <c r="O852" s="36">
        <v>5654293.6900000004</v>
      </c>
      <c r="P852" s="34"/>
      <c r="Q852" s="34"/>
      <c r="R852" s="34"/>
      <c r="S852" s="34"/>
    </row>
    <row r="853" spans="1:19" hidden="1" x14ac:dyDescent="0.25">
      <c r="A853" s="24">
        <v>49</v>
      </c>
      <c r="B853" s="37" t="s">
        <v>83</v>
      </c>
      <c r="C853" s="32">
        <f t="shared" si="87"/>
        <v>25754580.77</v>
      </c>
      <c r="D853" s="33">
        <f t="shared" si="88"/>
        <v>539600.57999999996</v>
      </c>
      <c r="E853" s="34"/>
      <c r="F853" s="34">
        <v>2844923.44</v>
      </c>
      <c r="G853" s="38">
        <v>8990655.3399999999</v>
      </c>
      <c r="H853" s="34">
        <v>6526109.79</v>
      </c>
      <c r="I853" s="34">
        <v>3120851.36</v>
      </c>
      <c r="J853" s="34">
        <v>3732440.26</v>
      </c>
      <c r="K853" s="34"/>
      <c r="L853" s="35"/>
      <c r="M853" s="34"/>
      <c r="N853" s="34"/>
      <c r="O853" s="39"/>
      <c r="P853" s="34"/>
      <c r="Q853" s="39"/>
      <c r="R853" s="34"/>
      <c r="S853" s="34"/>
    </row>
    <row r="854" spans="1:19" hidden="1" x14ac:dyDescent="0.25">
      <c r="A854" s="24">
        <v>50</v>
      </c>
      <c r="B854" s="37" t="s">
        <v>84</v>
      </c>
      <c r="C854" s="32">
        <f t="shared" si="87"/>
        <v>19457187.359999999</v>
      </c>
      <c r="D854" s="33">
        <f t="shared" si="88"/>
        <v>407659.89</v>
      </c>
      <c r="E854" s="34"/>
      <c r="F854" s="34">
        <v>2149295.65</v>
      </c>
      <c r="G854" s="38">
        <v>6792301.0300000003</v>
      </c>
      <c r="H854" s="34">
        <v>4930374.99</v>
      </c>
      <c r="I854" s="34">
        <v>2357754.92</v>
      </c>
      <c r="J854" s="34">
        <v>2819800.88</v>
      </c>
      <c r="K854" s="34"/>
      <c r="L854" s="35"/>
      <c r="M854" s="34"/>
      <c r="N854" s="34"/>
      <c r="O854" s="39"/>
      <c r="P854" s="34"/>
      <c r="Q854" s="39"/>
      <c r="R854" s="34"/>
      <c r="S854" s="34"/>
    </row>
    <row r="855" spans="1:19" hidden="1" x14ac:dyDescent="0.25">
      <c r="A855" s="24">
        <v>51</v>
      </c>
      <c r="B855" s="68" t="s">
        <v>85</v>
      </c>
      <c r="C855" s="32">
        <f t="shared" si="87"/>
        <v>12723533.65</v>
      </c>
      <c r="D855" s="33">
        <f t="shared" si="88"/>
        <v>266578.83</v>
      </c>
      <c r="E855" s="34"/>
      <c r="F855" s="36">
        <v>1405477.32</v>
      </c>
      <c r="G855" s="38">
        <v>4441652.8</v>
      </c>
      <c r="H855" s="36">
        <v>3224093.54</v>
      </c>
      <c r="I855" s="36">
        <v>1541793.97</v>
      </c>
      <c r="J855" s="36">
        <v>1843937.19</v>
      </c>
      <c r="K855" s="34"/>
      <c r="L855" s="35"/>
      <c r="M855" s="34"/>
      <c r="N855" s="34"/>
      <c r="O855" s="39"/>
      <c r="P855" s="34"/>
      <c r="Q855" s="39"/>
      <c r="R855" s="34"/>
      <c r="S855" s="34"/>
    </row>
    <row r="856" spans="1:19" hidden="1" x14ac:dyDescent="0.25">
      <c r="A856" s="24">
        <v>52</v>
      </c>
      <c r="B856" s="37" t="s">
        <v>86</v>
      </c>
      <c r="C856" s="32">
        <f t="shared" si="87"/>
        <v>33324428.489999998</v>
      </c>
      <c r="D856" s="33">
        <f t="shared" si="88"/>
        <v>698201.26</v>
      </c>
      <c r="E856" s="34"/>
      <c r="F856" s="34">
        <v>2766571.77</v>
      </c>
      <c r="G856" s="34">
        <v>8743044.8699999992</v>
      </c>
      <c r="H856" s="34">
        <v>6346375.0499999998</v>
      </c>
      <c r="I856" s="34">
        <v>3034900.4</v>
      </c>
      <c r="J856" s="34">
        <v>3629645.61</v>
      </c>
      <c r="K856" s="38"/>
      <c r="L856" s="35"/>
      <c r="M856" s="34"/>
      <c r="N856" s="34"/>
      <c r="O856" s="39"/>
      <c r="P856" s="34"/>
      <c r="Q856" s="34">
        <v>8105689.5300000003</v>
      </c>
      <c r="R856" s="34"/>
      <c r="S856" s="34"/>
    </row>
    <row r="857" spans="1:19" hidden="1" x14ac:dyDescent="0.25">
      <c r="A857" s="24">
        <v>53</v>
      </c>
      <c r="B857" s="37" t="s">
        <v>87</v>
      </c>
      <c r="C857" s="32">
        <f t="shared" si="87"/>
        <v>21792817.32</v>
      </c>
      <c r="D857" s="33">
        <f t="shared" si="88"/>
        <v>456595.15</v>
      </c>
      <c r="E857" s="34"/>
      <c r="F857" s="34">
        <v>2065352.58</v>
      </c>
      <c r="G857" s="38">
        <v>6527020.3600000003</v>
      </c>
      <c r="H857" s="34">
        <v>4737813.8600000003</v>
      </c>
      <c r="I857" s="34">
        <v>2265670.25</v>
      </c>
      <c r="J857" s="34">
        <v>2709670.5</v>
      </c>
      <c r="K857" s="34"/>
      <c r="L857" s="35"/>
      <c r="M857" s="34"/>
      <c r="N857" s="34"/>
      <c r="O857" s="39"/>
      <c r="P857" s="34">
        <v>3030694.62</v>
      </c>
      <c r="Q857" s="34"/>
      <c r="R857" s="34"/>
      <c r="S857" s="34"/>
    </row>
    <row r="858" spans="1:19" hidden="1" x14ac:dyDescent="0.25">
      <c r="A858" s="24">
        <v>54</v>
      </c>
      <c r="B858" s="37" t="s">
        <v>88</v>
      </c>
      <c r="C858" s="32">
        <f t="shared" si="87"/>
        <v>12627038.49</v>
      </c>
      <c r="D858" s="33">
        <f t="shared" si="88"/>
        <v>264557.09999999998</v>
      </c>
      <c r="E858" s="34"/>
      <c r="F858" s="34">
        <v>2406292.86</v>
      </c>
      <c r="G858" s="38"/>
      <c r="H858" s="34"/>
      <c r="I858" s="34"/>
      <c r="J858" s="34"/>
      <c r="K858" s="34"/>
      <c r="L858" s="35">
        <v>3</v>
      </c>
      <c r="M858" s="34">
        <v>9956188.5299999993</v>
      </c>
      <c r="N858" s="34"/>
      <c r="O858" s="39"/>
      <c r="P858" s="34"/>
      <c r="Q858" s="34"/>
      <c r="R858" s="34"/>
      <c r="S858" s="34"/>
    </row>
    <row r="859" spans="1:19" hidden="1" x14ac:dyDescent="0.25">
      <c r="A859" s="24">
        <v>55</v>
      </c>
      <c r="B859" s="37" t="s">
        <v>89</v>
      </c>
      <c r="C859" s="26">
        <f>ROUND(SUM(D859+E859+F859+G859+H859+I859+J859+K859+M859+O859+P859+Q859+R859+S859),2)</f>
        <v>5916147.7699999996</v>
      </c>
      <c r="D859" s="33">
        <f>ROUND((F859+G859+H859+I859+J859+K859+M859+O859+P859+Q859+R859+S859)*0.0214,2)</f>
        <v>123952.97</v>
      </c>
      <c r="E859" s="34"/>
      <c r="F859" s="34"/>
      <c r="G859" s="34">
        <v>5792194.7999999998</v>
      </c>
      <c r="H859" s="34"/>
      <c r="I859" s="34"/>
      <c r="J859" s="34"/>
      <c r="K859" s="34"/>
      <c r="L859" s="35"/>
      <c r="M859" s="34"/>
      <c r="N859" s="34"/>
      <c r="O859" s="34"/>
      <c r="P859" s="34"/>
      <c r="Q859" s="34"/>
      <c r="R859" s="34"/>
      <c r="S859" s="34"/>
    </row>
    <row r="860" spans="1:19" hidden="1" x14ac:dyDescent="0.25">
      <c r="A860" s="24">
        <v>56</v>
      </c>
      <c r="B860" s="37" t="s">
        <v>90</v>
      </c>
      <c r="C860" s="32">
        <f t="shared" si="87"/>
        <v>5710054.0199999996</v>
      </c>
      <c r="D860" s="33">
        <f t="shared" si="88"/>
        <v>119634.97</v>
      </c>
      <c r="E860" s="34"/>
      <c r="F860" s="34"/>
      <c r="G860" s="34"/>
      <c r="H860" s="34"/>
      <c r="I860" s="34"/>
      <c r="J860" s="34"/>
      <c r="K860" s="34"/>
      <c r="L860" s="35"/>
      <c r="M860" s="34"/>
      <c r="N860" s="34" t="s">
        <v>64</v>
      </c>
      <c r="O860" s="39">
        <v>5590419.0499999998</v>
      </c>
      <c r="P860" s="34"/>
      <c r="Q860" s="38"/>
      <c r="R860" s="34"/>
      <c r="S860" s="34"/>
    </row>
    <row r="861" spans="1:19" hidden="1" x14ac:dyDescent="0.25">
      <c r="A861" s="24">
        <v>57</v>
      </c>
      <c r="B861" s="37" t="s">
        <v>91</v>
      </c>
      <c r="C861" s="32">
        <f t="shared" si="87"/>
        <v>5763332.5700000003</v>
      </c>
      <c r="D861" s="33">
        <f t="shared" si="88"/>
        <v>120751.24</v>
      </c>
      <c r="E861" s="34"/>
      <c r="F861" s="38"/>
      <c r="G861" s="38"/>
      <c r="H861" s="38"/>
      <c r="I861" s="38"/>
      <c r="J861" s="38"/>
      <c r="K861" s="34"/>
      <c r="L861" s="35"/>
      <c r="M861" s="34"/>
      <c r="N861" s="34" t="s">
        <v>64</v>
      </c>
      <c r="O861" s="39">
        <v>5642581.3300000001</v>
      </c>
      <c r="P861" s="34"/>
      <c r="Q861" s="34"/>
      <c r="R861" s="34"/>
      <c r="S861" s="34"/>
    </row>
    <row r="862" spans="1:19" hidden="1" x14ac:dyDescent="0.25">
      <c r="A862" s="24">
        <v>58</v>
      </c>
      <c r="B862" s="37" t="s">
        <v>92</v>
      </c>
      <c r="C862" s="32">
        <f t="shared" si="87"/>
        <v>19088018.920000002</v>
      </c>
      <c r="D862" s="33">
        <f t="shared" si="88"/>
        <v>399925.21</v>
      </c>
      <c r="E862" s="34"/>
      <c r="F862" s="39">
        <v>2108516.2599999998</v>
      </c>
      <c r="G862" s="38">
        <v>6663428.1799999997</v>
      </c>
      <c r="H862" s="34">
        <v>4836829.16</v>
      </c>
      <c r="I862" s="34">
        <v>2313020.36</v>
      </c>
      <c r="J862" s="34">
        <v>2766299.75</v>
      </c>
      <c r="K862" s="34"/>
      <c r="L862" s="35"/>
      <c r="M862" s="34"/>
      <c r="N862" s="44"/>
      <c r="O862" s="45"/>
      <c r="P862" s="34"/>
      <c r="Q862" s="39"/>
      <c r="R862" s="34"/>
      <c r="S862" s="34"/>
    </row>
    <row r="863" spans="1:19" hidden="1" x14ac:dyDescent="0.25">
      <c r="A863" s="24">
        <v>59</v>
      </c>
      <c r="B863" s="37" t="s">
        <v>93</v>
      </c>
      <c r="C863" s="32">
        <f t="shared" si="87"/>
        <v>22204855.09</v>
      </c>
      <c r="D863" s="33">
        <f t="shared" si="88"/>
        <v>465228.02</v>
      </c>
      <c r="E863" s="34"/>
      <c r="F863" s="39">
        <v>2104402.29</v>
      </c>
      <c r="G863" s="36">
        <v>6650427.0199999996</v>
      </c>
      <c r="H863" s="39">
        <v>4827391.92</v>
      </c>
      <c r="I863" s="39">
        <v>2308507.38</v>
      </c>
      <c r="J863" s="39">
        <v>2760902.36</v>
      </c>
      <c r="K863" s="34"/>
      <c r="L863" s="35"/>
      <c r="M863" s="34"/>
      <c r="N863" s="34"/>
      <c r="O863" s="39"/>
      <c r="P863" s="34">
        <v>3087996.1</v>
      </c>
      <c r="Q863" s="34"/>
      <c r="R863" s="34"/>
      <c r="S863" s="34"/>
    </row>
    <row r="864" spans="1:19" hidden="1" x14ac:dyDescent="0.25">
      <c r="A864" s="24">
        <v>60</v>
      </c>
      <c r="B864" s="37" t="s">
        <v>94</v>
      </c>
      <c r="C864" s="32">
        <f t="shared" si="87"/>
        <v>18965850.809999999</v>
      </c>
      <c r="D864" s="33">
        <f t="shared" si="88"/>
        <v>397365.58</v>
      </c>
      <c r="E864" s="34"/>
      <c r="F864" s="38">
        <v>2095021.23</v>
      </c>
      <c r="G864" s="39">
        <v>6620780.5700000003</v>
      </c>
      <c r="H864" s="34">
        <v>4805872.24</v>
      </c>
      <c r="I864" s="34">
        <v>2298216.4500000002</v>
      </c>
      <c r="J864" s="34">
        <v>2748594.74</v>
      </c>
      <c r="K864" s="34"/>
      <c r="L864" s="35"/>
      <c r="M864" s="34"/>
      <c r="N864" s="34"/>
      <c r="O864" s="34"/>
      <c r="P864" s="34"/>
      <c r="Q864" s="36"/>
      <c r="R864" s="34"/>
      <c r="S864" s="34"/>
    </row>
    <row r="865" spans="1:19" hidden="1" x14ac:dyDescent="0.25">
      <c r="A865" s="24">
        <v>61</v>
      </c>
      <c r="B865" s="37" t="s">
        <v>95</v>
      </c>
      <c r="C865" s="32">
        <f>ROUND(SUM(D865+E865+F865+G865+H865+I865+J865+K865+M865+O865+P865+Q865+R865+S865),2)</f>
        <v>21744655.420000002</v>
      </c>
      <c r="D865" s="33">
        <f>ROUND((F865+G865+H865+I865+J865+K865+M865+O865+P865+Q865+R865+S865)*0.0214,2)</f>
        <v>455586.08</v>
      </c>
      <c r="E865" s="34"/>
      <c r="F865" s="34">
        <v>2060788.17</v>
      </c>
      <c r="G865" s="39">
        <v>6512595.71</v>
      </c>
      <c r="H865" s="34">
        <v>4727343.34</v>
      </c>
      <c r="I865" s="34">
        <v>2260663.14</v>
      </c>
      <c r="J865" s="34">
        <v>2703682.16</v>
      </c>
      <c r="K865" s="34"/>
      <c r="L865" s="35"/>
      <c r="M865" s="34"/>
      <c r="N865" s="34"/>
      <c r="O865" s="34"/>
      <c r="P865" s="34">
        <v>3023996.82</v>
      </c>
      <c r="Q865" s="38"/>
      <c r="R865" s="34"/>
      <c r="S865" s="34"/>
    </row>
    <row r="866" spans="1:19" hidden="1" x14ac:dyDescent="0.25">
      <c r="A866" s="24">
        <v>62</v>
      </c>
      <c r="B866" s="37" t="s">
        <v>96</v>
      </c>
      <c r="C866" s="26">
        <f t="shared" si="87"/>
        <v>5916147.7699999996</v>
      </c>
      <c r="D866" s="33">
        <f>ROUND((F866+G866+H866+I866+J866+K866+M866+O866+P866+Q866+R866+S866)*0.0214,2)</f>
        <v>123952.97</v>
      </c>
      <c r="E866" s="34"/>
      <c r="F866" s="34"/>
      <c r="G866" s="34">
        <v>5792194.7999999998</v>
      </c>
      <c r="H866" s="34"/>
      <c r="I866" s="34"/>
      <c r="J866" s="34"/>
      <c r="K866" s="34"/>
      <c r="L866" s="35"/>
      <c r="M866" s="34"/>
      <c r="N866" s="34"/>
      <c r="O866" s="34"/>
      <c r="P866" s="34"/>
      <c r="Q866" s="34"/>
      <c r="R866" s="34"/>
      <c r="S866" s="34"/>
    </row>
    <row r="867" spans="1:19" ht="14.25" hidden="1" customHeight="1" x14ac:dyDescent="0.25">
      <c r="A867" s="24">
        <v>63</v>
      </c>
      <c r="B867" s="37" t="s">
        <v>97</v>
      </c>
      <c r="C867" s="26">
        <f t="shared" ref="C867:C872" si="89">ROUND(SUM(D867+E867+F867+G867+H867+I867+J867+K867+M867+O867+P867+Q867+R867+S867),2)</f>
        <v>5916147.7699999996</v>
      </c>
      <c r="D867" s="33">
        <f>ROUND((F867+G867+H867+I867+J867+K867+M867+O867+P867+Q867+R867+S867)*0.0214,2)</f>
        <v>123952.97</v>
      </c>
      <c r="E867" s="34"/>
      <c r="F867" s="34"/>
      <c r="G867" s="34">
        <v>5792194.7999999998</v>
      </c>
      <c r="H867" s="34"/>
      <c r="I867" s="34"/>
      <c r="J867" s="34"/>
      <c r="K867" s="34"/>
      <c r="L867" s="35"/>
      <c r="M867" s="34"/>
      <c r="N867" s="34"/>
      <c r="O867" s="39"/>
      <c r="P867" s="34"/>
      <c r="Q867" s="34"/>
      <c r="R867" s="34"/>
      <c r="S867" s="34"/>
    </row>
    <row r="868" spans="1:19" ht="14.25" hidden="1" customHeight="1" x14ac:dyDescent="0.25">
      <c r="A868" s="24">
        <v>64</v>
      </c>
      <c r="B868" s="37" t="s">
        <v>104</v>
      </c>
      <c r="C868" s="26">
        <f>ROUND(SUM(D868+E868+F868+G868+H868+I868+J868+K868+M868+O868+P868+Q868+R868+S868),2)</f>
        <v>4029396.04</v>
      </c>
      <c r="D868" s="33">
        <v>84422.44</v>
      </c>
      <c r="E868" s="34"/>
      <c r="F868" s="34"/>
      <c r="G868" s="34">
        <v>1907484</v>
      </c>
      <c r="H868" s="34">
        <v>969735.6</v>
      </c>
      <c r="I868" s="34">
        <v>523932</v>
      </c>
      <c r="J868" s="34">
        <v>543822</v>
      </c>
      <c r="K868" s="34"/>
      <c r="L868" s="35"/>
      <c r="M868" s="34"/>
      <c r="N868" s="34"/>
      <c r="O868" s="34"/>
      <c r="P868" s="34"/>
      <c r="Q868" s="34"/>
      <c r="R868" s="34"/>
      <c r="S868" s="34"/>
    </row>
    <row r="869" spans="1:19" hidden="1" x14ac:dyDescent="0.25">
      <c r="A869" s="24">
        <v>65</v>
      </c>
      <c r="B869" s="37" t="s">
        <v>105</v>
      </c>
      <c r="C869" s="26">
        <f t="shared" si="89"/>
        <v>1948273.52</v>
      </c>
      <c r="D869" s="33">
        <f>ROUND((F869+G869+H869+I869+J869+K869+M869+O869+P869+Q869+R869+S869)*0.0214,2)</f>
        <v>40819.519999999997</v>
      </c>
      <c r="E869" s="34"/>
      <c r="F869" s="39"/>
      <c r="G869" s="39">
        <v>1907454</v>
      </c>
      <c r="H869" s="39"/>
      <c r="I869" s="39"/>
      <c r="J869" s="39"/>
      <c r="K869" s="34"/>
      <c r="L869" s="35"/>
      <c r="M869" s="34"/>
      <c r="N869" s="34"/>
      <c r="O869" s="34"/>
      <c r="P869" s="34"/>
      <c r="Q869" s="34"/>
      <c r="R869" s="34"/>
      <c r="S869" s="34"/>
    </row>
    <row r="870" spans="1:19" hidden="1" x14ac:dyDescent="0.25">
      <c r="A870" s="24">
        <v>66</v>
      </c>
      <c r="B870" s="37" t="s">
        <v>114</v>
      </c>
      <c r="C870" s="26">
        <f t="shared" si="89"/>
        <v>1536168.03</v>
      </c>
      <c r="D870" s="33">
        <f>ROUND((F870+G870+H870+I870+J870+K870+M870+O870+P870+Q870+R870+S870)*0.0214,2)</f>
        <v>32185.23</v>
      </c>
      <c r="E870" s="34"/>
      <c r="F870" s="39"/>
      <c r="G870" s="39">
        <v>1503982.8</v>
      </c>
      <c r="H870" s="39"/>
      <c r="I870" s="39"/>
      <c r="J870" s="39"/>
      <c r="K870" s="34"/>
      <c r="L870" s="35"/>
      <c r="M870" s="34"/>
      <c r="N870" s="34"/>
      <c r="O870" s="39"/>
      <c r="P870" s="39"/>
      <c r="Q870" s="34"/>
      <c r="R870" s="34"/>
      <c r="S870" s="34"/>
    </row>
    <row r="871" spans="1:19" hidden="1" x14ac:dyDescent="0.25">
      <c r="A871" s="24">
        <v>67</v>
      </c>
      <c r="B871" s="37" t="s">
        <v>115</v>
      </c>
      <c r="C871" s="26">
        <f t="shared" si="89"/>
        <v>2039546.23</v>
      </c>
      <c r="D871" s="33">
        <f>ROUND((F871+G871+H871+I871+J871+K871+M871+O871+P871+Q871+R871+S871)*0.0214,2)</f>
        <v>42731.83</v>
      </c>
      <c r="E871" s="34"/>
      <c r="F871" s="39"/>
      <c r="G871" s="34">
        <v>1996814.4</v>
      </c>
      <c r="H871" s="39"/>
      <c r="I871" s="39"/>
      <c r="J871" s="39"/>
      <c r="K871" s="34"/>
      <c r="L871" s="35"/>
      <c r="M871" s="34"/>
      <c r="N871" s="34"/>
      <c r="O871" s="34"/>
      <c r="P871" s="34"/>
      <c r="Q871" s="34"/>
      <c r="R871" s="34"/>
      <c r="S871" s="34"/>
    </row>
    <row r="872" spans="1:19" hidden="1" x14ac:dyDescent="0.25">
      <c r="A872" s="24">
        <v>68</v>
      </c>
      <c r="B872" s="37" t="s">
        <v>112</v>
      </c>
      <c r="C872" s="26">
        <f t="shared" si="89"/>
        <v>2542790.83</v>
      </c>
      <c r="D872" s="33">
        <f>ROUND((F872+G872+H872+I872+J872+K872+M872+O872+P872+Q872+R872+S872)*0.0214,2)</f>
        <v>53275.63</v>
      </c>
      <c r="E872" s="34"/>
      <c r="F872" s="34"/>
      <c r="G872" s="39">
        <v>2489515.2000000002</v>
      </c>
      <c r="H872" s="34"/>
      <c r="I872" s="34"/>
      <c r="J872" s="34"/>
      <c r="K872" s="34"/>
      <c r="L872" s="35"/>
      <c r="M872" s="34"/>
      <c r="N872" s="34"/>
      <c r="O872" s="34"/>
      <c r="P872" s="34"/>
      <c r="Q872" s="39"/>
      <c r="R872" s="34"/>
      <c r="S872" s="34"/>
    </row>
    <row r="873" spans="1:19" hidden="1" x14ac:dyDescent="0.25">
      <c r="A873" s="171" t="s">
        <v>116</v>
      </c>
      <c r="B873" s="171"/>
      <c r="C873" s="71">
        <f t="shared" si="87"/>
        <v>254776266.44</v>
      </c>
      <c r="D873" s="40">
        <f t="shared" ref="D873:M873" si="90">ROUND(SUM(D852:D872),2)</f>
        <v>5337979.3499999996</v>
      </c>
      <c r="E873" s="40">
        <f t="shared" si="90"/>
        <v>0</v>
      </c>
      <c r="F873" s="40">
        <f t="shared" si="90"/>
        <v>22006641.57</v>
      </c>
      <c r="G873" s="40">
        <f t="shared" si="90"/>
        <v>89123740.680000007</v>
      </c>
      <c r="H873" s="40">
        <f t="shared" si="90"/>
        <v>45931939.490000002</v>
      </c>
      <c r="I873" s="40">
        <f t="shared" si="90"/>
        <v>22025310.23</v>
      </c>
      <c r="J873" s="40">
        <f t="shared" si="90"/>
        <v>26258795.449999999</v>
      </c>
      <c r="K873" s="40">
        <f t="shared" si="90"/>
        <v>0</v>
      </c>
      <c r="L873" s="17">
        <f t="shared" si="90"/>
        <v>3</v>
      </c>
      <c r="M873" s="40">
        <f t="shared" si="90"/>
        <v>9956188.5299999993</v>
      </c>
      <c r="N873" s="119" t="s">
        <v>23</v>
      </c>
      <c r="O873" s="40">
        <f>ROUND(SUM(O852:O872),2)</f>
        <v>16887294.07</v>
      </c>
      <c r="P873" s="40">
        <f>ROUND(SUM(P852:P872),2)</f>
        <v>9142687.5399999991</v>
      </c>
      <c r="Q873" s="40">
        <f>ROUND(SUM(Q852:Q872),2)</f>
        <v>8105689.5300000003</v>
      </c>
      <c r="R873" s="40">
        <f>ROUND(SUM(R852:R872),2)</f>
        <v>0</v>
      </c>
      <c r="S873" s="40">
        <f>ROUND(SUM(S852:S872),2)</f>
        <v>0</v>
      </c>
    </row>
    <row r="874" spans="1:19" ht="15.75" hidden="1" x14ac:dyDescent="0.25">
      <c r="A874" s="172" t="s">
        <v>117</v>
      </c>
      <c r="B874" s="169"/>
      <c r="C874" s="170"/>
      <c r="D874" s="52"/>
      <c r="E874" s="34"/>
      <c r="F874" s="34"/>
      <c r="G874" s="34"/>
      <c r="H874" s="34"/>
      <c r="I874" s="34"/>
      <c r="J874" s="34"/>
      <c r="K874" s="34"/>
      <c r="L874" s="66"/>
      <c r="M874" s="34"/>
      <c r="N874" s="71"/>
      <c r="O874" s="34"/>
      <c r="P874" s="34"/>
      <c r="Q874" s="34"/>
      <c r="R874" s="34"/>
      <c r="S874" s="34"/>
    </row>
    <row r="875" spans="1:19" hidden="1" x14ac:dyDescent="0.25">
      <c r="A875" s="24">
        <v>69</v>
      </c>
      <c r="B875" s="37" t="s">
        <v>120</v>
      </c>
      <c r="C875" s="32">
        <f t="shared" ref="C875:C887" si="91">ROUND(SUM(D875+E875+F875+G875+H875+I875+J875+K875+M875+O875+P875+Q875+R875+S875),2)</f>
        <v>1615249.43</v>
      </c>
      <c r="D875" s="33">
        <f>ROUND((F875+G875+H875+I875+J875+K875+M875+O875+P875+Q875+R875+S875)*0.0214,2)</f>
        <v>33842.120000000003</v>
      </c>
      <c r="E875" s="34"/>
      <c r="F875" s="34"/>
      <c r="G875" s="34">
        <v>1581407.31</v>
      </c>
      <c r="H875" s="34"/>
      <c r="I875" s="34"/>
      <c r="J875" s="34"/>
      <c r="K875" s="34"/>
      <c r="L875" s="35"/>
      <c r="M875" s="34"/>
      <c r="N875" s="34"/>
      <c r="O875" s="39"/>
      <c r="P875" s="34"/>
      <c r="Q875" s="38"/>
      <c r="R875" s="34"/>
      <c r="S875" s="34"/>
    </row>
    <row r="876" spans="1:19" hidden="1" x14ac:dyDescent="0.25">
      <c r="A876" s="24">
        <v>70</v>
      </c>
      <c r="B876" s="37" t="s">
        <v>121</v>
      </c>
      <c r="C876" s="32">
        <f t="shared" si="91"/>
        <v>1627606.53</v>
      </c>
      <c r="D876" s="33">
        <f>ROUND((F876+G876+H876+I876+J876+K876+M876+O876+P876+Q876+R876+S876)*0.0214,2)</f>
        <v>34101.019999999997</v>
      </c>
      <c r="E876" s="34"/>
      <c r="F876" s="34"/>
      <c r="G876" s="34">
        <v>1593505.51</v>
      </c>
      <c r="H876" s="34"/>
      <c r="I876" s="34"/>
      <c r="J876" s="34"/>
      <c r="K876" s="34"/>
      <c r="L876" s="35"/>
      <c r="M876" s="34"/>
      <c r="N876" s="34"/>
      <c r="O876" s="39"/>
      <c r="P876" s="34"/>
      <c r="Q876" s="36"/>
      <c r="R876" s="34"/>
      <c r="S876" s="34"/>
    </row>
    <row r="877" spans="1:19" hidden="1" x14ac:dyDescent="0.25">
      <c r="A877" s="24">
        <v>71</v>
      </c>
      <c r="B877" s="37" t="s">
        <v>122</v>
      </c>
      <c r="C877" s="32">
        <f t="shared" si="91"/>
        <v>37369762.969999999</v>
      </c>
      <c r="D877" s="33">
        <f>ROUND((F877+G877+H877+I877+J877+K877+M877+O877+P877+Q877+R877+S877)*0.0214,2)</f>
        <v>782957.63</v>
      </c>
      <c r="E877" s="34"/>
      <c r="F877" s="34"/>
      <c r="G877" s="34"/>
      <c r="H877" s="34"/>
      <c r="I877" s="34"/>
      <c r="J877" s="39">
        <v>5217091.9719999991</v>
      </c>
      <c r="K877" s="34"/>
      <c r="L877" s="35"/>
      <c r="M877" s="34"/>
      <c r="N877" s="34" t="s">
        <v>64</v>
      </c>
      <c r="O877" s="39">
        <v>12121666.92</v>
      </c>
      <c r="P877" s="34"/>
      <c r="Q877" s="36">
        <v>19248046.449999999</v>
      </c>
      <c r="R877" s="34"/>
      <c r="S877" s="34"/>
    </row>
    <row r="878" spans="1:19" hidden="1" x14ac:dyDescent="0.25">
      <c r="A878" s="24">
        <v>72</v>
      </c>
      <c r="B878" s="37" t="s">
        <v>123</v>
      </c>
      <c r="C878" s="26">
        <f t="shared" si="91"/>
        <v>1607725.98</v>
      </c>
      <c r="D878" s="33"/>
      <c r="E878" s="34">
        <v>1607725.98</v>
      </c>
      <c r="F878" s="38"/>
      <c r="G878" s="34"/>
      <c r="H878" s="38"/>
      <c r="I878" s="38"/>
      <c r="J878" s="38"/>
      <c r="K878" s="34"/>
      <c r="L878" s="35"/>
      <c r="M878" s="34"/>
      <c r="N878" s="34"/>
      <c r="O878" s="36"/>
      <c r="P878" s="34"/>
      <c r="Q878" s="38"/>
      <c r="R878" s="34"/>
      <c r="S878" s="34"/>
    </row>
    <row r="879" spans="1:19" hidden="1" x14ac:dyDescent="0.25">
      <c r="A879" s="24">
        <v>73</v>
      </c>
      <c r="B879" s="31" t="s">
        <v>125</v>
      </c>
      <c r="C879" s="32">
        <f>ROUND(SUM(D879+E879+F879+G879+H879+I879+J879+K879+M879+O879+P879+Q879+R879+S879),2)</f>
        <v>834021.46</v>
      </c>
      <c r="D879" s="33">
        <v>16677.46</v>
      </c>
      <c r="E879" s="34"/>
      <c r="F879" s="34"/>
      <c r="G879" s="34"/>
      <c r="H879" s="34"/>
      <c r="I879" s="34"/>
      <c r="J879" s="34">
        <v>817344</v>
      </c>
      <c r="K879" s="34"/>
      <c r="L879" s="35"/>
      <c r="M879" s="34"/>
      <c r="N879" s="34"/>
      <c r="O879" s="34"/>
      <c r="P879" s="34"/>
      <c r="Q879" s="38"/>
      <c r="R879" s="34"/>
      <c r="S879" s="34"/>
    </row>
    <row r="880" spans="1:19" hidden="1" x14ac:dyDescent="0.25">
      <c r="A880" s="24">
        <v>74</v>
      </c>
      <c r="B880" s="37" t="s">
        <v>127</v>
      </c>
      <c r="C880" s="26">
        <f t="shared" si="91"/>
        <v>7864960.0300000003</v>
      </c>
      <c r="D880" s="33">
        <v>164783.77196399999</v>
      </c>
      <c r="E880" s="34"/>
      <c r="F880" s="38"/>
      <c r="G880" s="34"/>
      <c r="H880" s="38"/>
      <c r="I880" s="38"/>
      <c r="J880" s="38"/>
      <c r="K880" s="34"/>
      <c r="L880" s="35"/>
      <c r="M880" s="34"/>
      <c r="N880" s="34" t="s">
        <v>64</v>
      </c>
      <c r="O880" s="38">
        <v>7700176.2599999998</v>
      </c>
      <c r="P880" s="34"/>
      <c r="Q880" s="38"/>
      <c r="R880" s="34"/>
      <c r="S880" s="34"/>
    </row>
    <row r="881" spans="1:19" hidden="1" x14ac:dyDescent="0.25">
      <c r="A881" s="24">
        <v>75</v>
      </c>
      <c r="B881" s="37" t="s">
        <v>129</v>
      </c>
      <c r="C881" s="32">
        <f>ROUND(SUM(D881+E881+F881+G881+H881+I881+J881+K881+M881+O881+P881+Q881+R881+S881),2)</f>
        <v>208864.86</v>
      </c>
      <c r="D881" s="33">
        <f t="shared" ref="D881:D889" si="92">ROUND((F881+G881+H881+I881+J881+K881+M881+O881+P881+Q881+R881+S881)*0.0214,2)</f>
        <v>4376.0600000000004</v>
      </c>
      <c r="E881" s="34"/>
      <c r="F881" s="34"/>
      <c r="G881" s="34"/>
      <c r="H881" s="34"/>
      <c r="I881" s="34"/>
      <c r="J881" s="34">
        <v>204488.8</v>
      </c>
      <c r="K881" s="34"/>
      <c r="L881" s="35"/>
      <c r="M881" s="34"/>
      <c r="N881" s="34"/>
      <c r="O881" s="34"/>
      <c r="P881" s="34"/>
      <c r="Q881" s="36"/>
      <c r="R881" s="34"/>
      <c r="S881" s="34"/>
    </row>
    <row r="882" spans="1:19" hidden="1" x14ac:dyDescent="0.25">
      <c r="A882" s="24">
        <v>76</v>
      </c>
      <c r="B882" s="37" t="s">
        <v>130</v>
      </c>
      <c r="C882" s="32">
        <f t="shared" si="91"/>
        <v>37012355.880000003</v>
      </c>
      <c r="D882" s="33">
        <f t="shared" si="92"/>
        <v>775469.37</v>
      </c>
      <c r="E882" s="34"/>
      <c r="F882" s="34">
        <v>4807233.9800000004</v>
      </c>
      <c r="G882" s="34">
        <v>14435943.26</v>
      </c>
      <c r="H882" s="34">
        <v>8334859.71</v>
      </c>
      <c r="I882" s="34">
        <v>3919789.26</v>
      </c>
      <c r="J882" s="34">
        <v>4739060.3</v>
      </c>
      <c r="K882" s="34"/>
      <c r="L882" s="35"/>
      <c r="M882" s="34"/>
      <c r="N882" s="34"/>
      <c r="O882" s="39"/>
      <c r="P882" s="34"/>
      <c r="Q882" s="38"/>
      <c r="R882" s="34"/>
      <c r="S882" s="34"/>
    </row>
    <row r="883" spans="1:19" hidden="1" x14ac:dyDescent="0.25">
      <c r="A883" s="24">
        <v>77</v>
      </c>
      <c r="B883" s="37" t="s">
        <v>131</v>
      </c>
      <c r="C883" s="32">
        <f t="shared" si="91"/>
        <v>12254502.470000001</v>
      </c>
      <c r="D883" s="33">
        <f t="shared" si="92"/>
        <v>256751.86</v>
      </c>
      <c r="E883" s="34"/>
      <c r="F883" s="39">
        <v>2094436.77</v>
      </c>
      <c r="G883" s="34"/>
      <c r="H883" s="34">
        <v>4830516.66</v>
      </c>
      <c r="I883" s="34">
        <v>2310060.77</v>
      </c>
      <c r="J883" s="34">
        <v>2762736.41</v>
      </c>
      <c r="K883" s="34"/>
      <c r="L883" s="35"/>
      <c r="M883" s="34"/>
      <c r="N883" s="44"/>
      <c r="O883" s="45"/>
      <c r="P883" s="34"/>
      <c r="Q883" s="36"/>
      <c r="R883" s="34"/>
      <c r="S883" s="34"/>
    </row>
    <row r="884" spans="1:19" hidden="1" x14ac:dyDescent="0.25">
      <c r="A884" s="24">
        <v>78</v>
      </c>
      <c r="B884" s="37" t="s">
        <v>132</v>
      </c>
      <c r="C884" s="32">
        <f t="shared" si="91"/>
        <v>56091785.979999997</v>
      </c>
      <c r="D884" s="33">
        <f t="shared" si="92"/>
        <v>1175214.6299999999</v>
      </c>
      <c r="E884" s="34"/>
      <c r="F884" s="39">
        <v>4235057.0599999996</v>
      </c>
      <c r="G884" s="39">
        <v>12717717.439999999</v>
      </c>
      <c r="H884" s="39"/>
      <c r="I884" s="39"/>
      <c r="J884" s="39">
        <v>4174997.69</v>
      </c>
      <c r="K884" s="34"/>
      <c r="L884" s="35"/>
      <c r="M884" s="34"/>
      <c r="N884" s="34" t="s">
        <v>64</v>
      </c>
      <c r="O884" s="39">
        <v>10672097.52</v>
      </c>
      <c r="P884" s="34">
        <v>6170432.5999999996</v>
      </c>
      <c r="Q884" s="38">
        <v>16946269.039999999</v>
      </c>
      <c r="R884" s="34"/>
      <c r="S884" s="34"/>
    </row>
    <row r="885" spans="1:19" hidden="1" x14ac:dyDescent="0.25">
      <c r="A885" s="24">
        <v>79</v>
      </c>
      <c r="B885" s="37" t="s">
        <v>133</v>
      </c>
      <c r="C885" s="32">
        <f t="shared" si="91"/>
        <v>30639471.73</v>
      </c>
      <c r="D885" s="33">
        <f t="shared" si="92"/>
        <v>641947.03</v>
      </c>
      <c r="E885" s="34"/>
      <c r="F885" s="34">
        <v>1946948.89</v>
      </c>
      <c r="G885" s="39">
        <v>6186129.6100000003</v>
      </c>
      <c r="H885" s="34">
        <v>4490357.0999999996</v>
      </c>
      <c r="I885" s="34">
        <v>2147388.89</v>
      </c>
      <c r="J885" s="34">
        <v>2568187.61</v>
      </c>
      <c r="K885" s="34"/>
      <c r="L885" s="35"/>
      <c r="M885" s="34"/>
      <c r="N885" s="34" t="s">
        <v>64</v>
      </c>
      <c r="O885" s="34">
        <v>7871028.25</v>
      </c>
      <c r="P885" s="34"/>
      <c r="Q885" s="36">
        <v>4787484.3499999996</v>
      </c>
      <c r="R885" s="34"/>
      <c r="S885" s="34"/>
    </row>
    <row r="886" spans="1:19" hidden="1" x14ac:dyDescent="0.25">
      <c r="A886" s="24">
        <v>80</v>
      </c>
      <c r="B886" s="37" t="s">
        <v>135</v>
      </c>
      <c r="C886" s="26">
        <f>ROUND(SUM(D886+E886+F886+G886+H886+I886+J886+K886+M886+O886+P886+Q886+R886+S886),2)</f>
        <v>4415257.2</v>
      </c>
      <c r="D886" s="33">
        <f t="shared" si="92"/>
        <v>92506.86</v>
      </c>
      <c r="E886" s="34"/>
      <c r="F886" s="39"/>
      <c r="G886" s="34">
        <v>2918139.39</v>
      </c>
      <c r="H886" s="34">
        <v>703686.69</v>
      </c>
      <c r="I886" s="34">
        <v>254097.89</v>
      </c>
      <c r="J886" s="34">
        <v>446826.37</v>
      </c>
      <c r="K886" s="34"/>
      <c r="L886" s="35"/>
      <c r="M886" s="34"/>
      <c r="N886" s="34"/>
      <c r="O886" s="38"/>
      <c r="P886" s="34"/>
      <c r="Q886" s="34"/>
      <c r="R886" s="34"/>
      <c r="S886" s="34"/>
    </row>
    <row r="887" spans="1:19" hidden="1" x14ac:dyDescent="0.25">
      <c r="A887" s="24">
        <v>81</v>
      </c>
      <c r="B887" s="37" t="s">
        <v>137</v>
      </c>
      <c r="C887" s="32">
        <f t="shared" si="91"/>
        <v>4272858.92</v>
      </c>
      <c r="D887" s="33">
        <f t="shared" si="92"/>
        <v>89523.38</v>
      </c>
      <c r="E887" s="34"/>
      <c r="F887" s="34"/>
      <c r="G887" s="39"/>
      <c r="H887" s="34"/>
      <c r="I887" s="34"/>
      <c r="J887" s="34">
        <v>4183335.54</v>
      </c>
      <c r="K887" s="34"/>
      <c r="L887" s="35"/>
      <c r="M887" s="34"/>
      <c r="N887" s="34"/>
      <c r="O887" s="34"/>
      <c r="P887" s="34"/>
      <c r="Q887" s="38"/>
      <c r="R887" s="34"/>
      <c r="S887" s="34"/>
    </row>
    <row r="888" spans="1:19" hidden="1" x14ac:dyDescent="0.25">
      <c r="A888" s="24">
        <v>82</v>
      </c>
      <c r="B888" s="37" t="s">
        <v>138</v>
      </c>
      <c r="C888" s="26">
        <f>ROUND(SUM(D888+E888+F888+G888+H888+I888+J888+K888+M888+O888+P888+Q888+R888+S888),2)</f>
        <v>1070374.1000000001</v>
      </c>
      <c r="D888" s="33">
        <f t="shared" si="92"/>
        <v>22426.09</v>
      </c>
      <c r="E888" s="34"/>
      <c r="F888" s="36"/>
      <c r="G888" s="34">
        <v>1047948.01</v>
      </c>
      <c r="H888" s="39"/>
      <c r="I888" s="39"/>
      <c r="J888" s="39"/>
      <c r="K888" s="34"/>
      <c r="L888" s="35"/>
      <c r="M888" s="34"/>
      <c r="N888" s="34"/>
      <c r="O888" s="38"/>
      <c r="P888" s="34"/>
      <c r="Q888" s="38"/>
      <c r="R888" s="34"/>
      <c r="S888" s="34"/>
    </row>
    <row r="889" spans="1:19" hidden="1" x14ac:dyDescent="0.25">
      <c r="A889" s="24">
        <v>83</v>
      </c>
      <c r="B889" s="37" t="s">
        <v>139</v>
      </c>
      <c r="C889" s="32">
        <f>ROUND(SUM(D889+E889+F889+G889+H889+I889+J889+K889+M889+O889+P889+Q889+R889+S889),2)</f>
        <v>1173444.68</v>
      </c>
      <c r="D889" s="33">
        <f t="shared" si="92"/>
        <v>24585.58</v>
      </c>
      <c r="E889" s="34"/>
      <c r="F889" s="34"/>
      <c r="G889" s="34">
        <v>1148859.1000000001</v>
      </c>
      <c r="H889" s="34"/>
      <c r="I889" s="34"/>
      <c r="J889" s="34"/>
      <c r="K889" s="34"/>
      <c r="L889" s="35"/>
      <c r="M889" s="34"/>
      <c r="N889" s="34"/>
      <c r="O889" s="38"/>
      <c r="P889" s="34"/>
      <c r="Q889" s="36"/>
      <c r="R889" s="34"/>
      <c r="S889" s="34"/>
    </row>
    <row r="890" spans="1:19" hidden="1" x14ac:dyDescent="0.25">
      <c r="A890" s="165" t="s">
        <v>140</v>
      </c>
      <c r="B890" s="166"/>
      <c r="C890" s="71">
        <f>ROUND(SUM(D890+E890+F890+G890+H890+I890+J890+K890+M890+O890+P890+Q890+R890+S890),2)</f>
        <v>198058242.22</v>
      </c>
      <c r="D890" s="40">
        <f>ROUND(SUM(D875:D889),2)</f>
        <v>4115162.86</v>
      </c>
      <c r="E890" s="40">
        <f t="shared" ref="E890:M890" si="93">ROUND(SUM(E875:E887),2)</f>
        <v>1607725.98</v>
      </c>
      <c r="F890" s="40">
        <f t="shared" si="93"/>
        <v>13083676.699999999</v>
      </c>
      <c r="G890" s="40">
        <f>ROUND(SUM(G875:G889),2)</f>
        <v>41629649.630000003</v>
      </c>
      <c r="H890" s="40">
        <f t="shared" si="93"/>
        <v>18359420.16</v>
      </c>
      <c r="I890" s="40">
        <f t="shared" si="93"/>
        <v>8631336.8100000005</v>
      </c>
      <c r="J890" s="40">
        <f t="shared" si="93"/>
        <v>25114068.690000001</v>
      </c>
      <c r="K890" s="40">
        <f t="shared" si="93"/>
        <v>0</v>
      </c>
      <c r="L890" s="40">
        <f t="shared" si="93"/>
        <v>0</v>
      </c>
      <c r="M890" s="40">
        <f t="shared" si="93"/>
        <v>0</v>
      </c>
      <c r="N890" s="119" t="s">
        <v>23</v>
      </c>
      <c r="O890" s="40">
        <f>ROUND(SUM(O875:O887),2)</f>
        <v>38364968.950000003</v>
      </c>
      <c r="P890" s="40">
        <f>ROUND(SUM(P875:P887),2)</f>
        <v>6170432.5999999996</v>
      </c>
      <c r="Q890" s="40">
        <f>ROUND(SUM(Q875:Q889),2)</f>
        <v>40981799.840000004</v>
      </c>
      <c r="R890" s="40">
        <f>ROUND(SUM(R875:R887),2)</f>
        <v>0</v>
      </c>
      <c r="S890" s="40">
        <f>ROUND(SUM(S875:S887),2)</f>
        <v>0</v>
      </c>
    </row>
    <row r="891" spans="1:19" ht="15.75" hidden="1" x14ac:dyDescent="0.25">
      <c r="A891" s="172" t="s">
        <v>141</v>
      </c>
      <c r="B891" s="169"/>
      <c r="C891" s="170"/>
      <c r="D891" s="52"/>
      <c r="E891" s="34"/>
      <c r="F891" s="34"/>
      <c r="G891" s="34"/>
      <c r="H891" s="34"/>
      <c r="I891" s="34"/>
      <c r="J891" s="34"/>
      <c r="K891" s="34"/>
      <c r="L891" s="66"/>
      <c r="M891" s="34"/>
      <c r="N891" s="71"/>
      <c r="O891" s="34"/>
      <c r="P891" s="34"/>
      <c r="Q891" s="34"/>
      <c r="R891" s="34"/>
      <c r="S891" s="34"/>
    </row>
    <row r="892" spans="1:19" hidden="1" x14ac:dyDescent="0.25">
      <c r="A892" s="24">
        <v>84</v>
      </c>
      <c r="B892" s="37" t="s">
        <v>143</v>
      </c>
      <c r="C892" s="32">
        <f t="shared" ref="C892:C933" si="94">ROUND(SUM(D892+E892+F892+G892+H892+I892+J892+K892+M892+O892+P892+Q892+R892+S892),2)</f>
        <v>17520657.25</v>
      </c>
      <c r="D892" s="33">
        <f>ROUND((F892+G892+H892+I892+J892+K892+M892+O892+P892+Q892+R892+S892)*0.0214,2)</f>
        <v>367086.42</v>
      </c>
      <c r="E892" s="34"/>
      <c r="F892" s="34">
        <v>1598623.84</v>
      </c>
      <c r="G892" s="34"/>
      <c r="H892" s="34"/>
      <c r="I892" s="34"/>
      <c r="J892" s="34">
        <v>2097338.69</v>
      </c>
      <c r="K892" s="34"/>
      <c r="L892" s="35"/>
      <c r="M892" s="34"/>
      <c r="N892" s="34" t="s">
        <v>124</v>
      </c>
      <c r="O892" s="36">
        <v>6428034.0599999996</v>
      </c>
      <c r="P892" s="34">
        <v>2345817.7200000002</v>
      </c>
      <c r="Q892" s="38">
        <v>4683756.5199999996</v>
      </c>
      <c r="R892" s="34"/>
      <c r="S892" s="34"/>
    </row>
    <row r="893" spans="1:19" hidden="1" x14ac:dyDescent="0.25">
      <c r="A893" s="24">
        <v>85</v>
      </c>
      <c r="B893" s="37" t="s">
        <v>144</v>
      </c>
      <c r="C893" s="32">
        <f t="shared" si="94"/>
        <v>6926991.2599999998</v>
      </c>
      <c r="D893" s="33">
        <f>ROUND((F893+G893+H893+I893+J893+K893+M893+O893+P893+Q893+R893+S893)*0.0214,2)</f>
        <v>145131.79</v>
      </c>
      <c r="E893" s="34"/>
      <c r="F893" s="34"/>
      <c r="G893" s="38"/>
      <c r="H893" s="38"/>
      <c r="I893" s="38"/>
      <c r="J893" s="38">
        <v>2097575.0699999998</v>
      </c>
      <c r="K893" s="34"/>
      <c r="L893" s="35"/>
      <c r="M893" s="34"/>
      <c r="N893" s="34"/>
      <c r="O893" s="36"/>
      <c r="P893" s="38"/>
      <c r="Q893" s="36">
        <v>4684284.4000000004</v>
      </c>
      <c r="R893" s="34"/>
      <c r="S893" s="34"/>
    </row>
    <row r="894" spans="1:19" hidden="1" x14ac:dyDescent="0.25">
      <c r="A894" s="24">
        <v>86</v>
      </c>
      <c r="B894" s="31" t="s">
        <v>849</v>
      </c>
      <c r="C894" s="32">
        <f t="shared" si="94"/>
        <v>352698.23</v>
      </c>
      <c r="D894" s="33"/>
      <c r="E894" s="34">
        <v>352698.23</v>
      </c>
      <c r="F894" s="34"/>
      <c r="G894" s="34"/>
      <c r="H894" s="34"/>
      <c r="I894" s="34"/>
      <c r="J894" s="34"/>
      <c r="K894" s="34"/>
      <c r="L894" s="35"/>
      <c r="M894" s="34"/>
      <c r="N894" s="34"/>
      <c r="O894" s="36"/>
      <c r="P894" s="34"/>
      <c r="Q894" s="39"/>
      <c r="R894" s="34"/>
      <c r="S894" s="34"/>
    </row>
    <row r="895" spans="1:19" hidden="1" x14ac:dyDescent="0.25">
      <c r="A895" s="24">
        <v>87</v>
      </c>
      <c r="B895" s="31" t="s">
        <v>850</v>
      </c>
      <c r="C895" s="32">
        <f t="shared" si="94"/>
        <v>321329.26</v>
      </c>
      <c r="D895" s="33"/>
      <c r="E895" s="34">
        <v>321329.26</v>
      </c>
      <c r="F895" s="39"/>
      <c r="G895" s="34"/>
      <c r="H895" s="39"/>
      <c r="I895" s="39"/>
      <c r="J895" s="39"/>
      <c r="K895" s="34"/>
      <c r="L895" s="35"/>
      <c r="M895" s="34"/>
      <c r="N895" s="34"/>
      <c r="O895" s="36"/>
      <c r="P895" s="34"/>
      <c r="Q895" s="36"/>
      <c r="R895" s="34"/>
      <c r="S895" s="34"/>
    </row>
    <row r="896" spans="1:19" hidden="1" x14ac:dyDescent="0.25">
      <c r="A896" s="24">
        <v>88</v>
      </c>
      <c r="B896" s="31" t="s">
        <v>851</v>
      </c>
      <c r="C896" s="32">
        <f t="shared" si="94"/>
        <v>549766.05000000005</v>
      </c>
      <c r="D896" s="33"/>
      <c r="E896" s="34">
        <v>549766.05000000005</v>
      </c>
      <c r="F896" s="34"/>
      <c r="G896" s="34"/>
      <c r="H896" s="34"/>
      <c r="I896" s="34"/>
      <c r="J896" s="34"/>
      <c r="K896" s="34"/>
      <c r="L896" s="35"/>
      <c r="M896" s="34"/>
      <c r="N896" s="34"/>
      <c r="O896" s="36"/>
      <c r="P896" s="34"/>
      <c r="Q896" s="38"/>
      <c r="R896" s="34"/>
      <c r="S896" s="34"/>
    </row>
    <row r="897" spans="1:19" hidden="1" x14ac:dyDescent="0.25">
      <c r="A897" s="24">
        <v>89</v>
      </c>
      <c r="B897" s="37" t="s">
        <v>852</v>
      </c>
      <c r="C897" s="32">
        <f t="shared" si="94"/>
        <v>332443.84000000003</v>
      </c>
      <c r="D897" s="33"/>
      <c r="E897" s="34">
        <v>332443.84000000003</v>
      </c>
      <c r="F897" s="38"/>
      <c r="G897" s="34"/>
      <c r="H897" s="38"/>
      <c r="I897" s="38"/>
      <c r="J897" s="38"/>
      <c r="K897" s="34"/>
      <c r="L897" s="35"/>
      <c r="M897" s="34"/>
      <c r="N897" s="34"/>
      <c r="O897" s="36"/>
      <c r="P897" s="34"/>
      <c r="Q897" s="38"/>
      <c r="R897" s="34"/>
      <c r="S897" s="34"/>
    </row>
    <row r="898" spans="1:19" hidden="1" x14ac:dyDescent="0.25">
      <c r="A898" s="24">
        <v>90</v>
      </c>
      <c r="B898" s="37" t="s">
        <v>853</v>
      </c>
      <c r="C898" s="32">
        <f t="shared" si="94"/>
        <v>1153652.54</v>
      </c>
      <c r="D898" s="33"/>
      <c r="E898" s="34">
        <v>1153652.54</v>
      </c>
      <c r="F898" s="34"/>
      <c r="G898" s="34"/>
      <c r="H898" s="34"/>
      <c r="I898" s="34"/>
      <c r="J898" s="34"/>
      <c r="K898" s="34"/>
      <c r="L898" s="35"/>
      <c r="M898" s="34"/>
      <c r="N898" s="34"/>
      <c r="O898" s="36"/>
      <c r="P898" s="34"/>
      <c r="Q898" s="34"/>
      <c r="R898" s="34"/>
      <c r="S898" s="34"/>
    </row>
    <row r="899" spans="1:19" hidden="1" x14ac:dyDescent="0.25">
      <c r="A899" s="24">
        <v>91</v>
      </c>
      <c r="B899" s="37" t="s">
        <v>854</v>
      </c>
      <c r="C899" s="32">
        <f t="shared" si="94"/>
        <v>196386.17</v>
      </c>
      <c r="D899" s="33"/>
      <c r="E899" s="34">
        <v>196386.17</v>
      </c>
      <c r="F899" s="34"/>
      <c r="G899" s="34"/>
      <c r="H899" s="34"/>
      <c r="I899" s="34"/>
      <c r="J899" s="34"/>
      <c r="K899" s="34"/>
      <c r="L899" s="35"/>
      <c r="M899" s="34"/>
      <c r="N899" s="34"/>
      <c r="O899" s="36"/>
      <c r="P899" s="34"/>
      <c r="Q899" s="34"/>
      <c r="R899" s="34"/>
      <c r="S899" s="34"/>
    </row>
    <row r="900" spans="1:19" hidden="1" x14ac:dyDescent="0.25">
      <c r="A900" s="24">
        <v>92</v>
      </c>
      <c r="B900" s="37" t="s">
        <v>855</v>
      </c>
      <c r="C900" s="32">
        <f t="shared" si="94"/>
        <v>647118.44999999995</v>
      </c>
      <c r="D900" s="33"/>
      <c r="E900" s="34">
        <v>647118.44999999995</v>
      </c>
      <c r="F900" s="39"/>
      <c r="G900" s="34"/>
      <c r="H900" s="34"/>
      <c r="I900" s="34"/>
      <c r="J900" s="34"/>
      <c r="K900" s="34"/>
      <c r="L900" s="35"/>
      <c r="M900" s="34"/>
      <c r="N900" s="44"/>
      <c r="O900" s="49"/>
      <c r="P900" s="34"/>
      <c r="Q900" s="39"/>
      <c r="R900" s="34"/>
      <c r="S900" s="34"/>
    </row>
    <row r="901" spans="1:19" hidden="1" x14ac:dyDescent="0.25">
      <c r="A901" s="24">
        <v>93</v>
      </c>
      <c r="B901" s="37" t="s">
        <v>856</v>
      </c>
      <c r="C901" s="32">
        <f t="shared" si="94"/>
        <v>247649.54</v>
      </c>
      <c r="D901" s="33"/>
      <c r="E901" s="34">
        <v>247649.54</v>
      </c>
      <c r="F901" s="39"/>
      <c r="G901" s="39"/>
      <c r="H901" s="39"/>
      <c r="I901" s="39"/>
      <c r="J901" s="39"/>
      <c r="K901" s="34"/>
      <c r="L901" s="35"/>
      <c r="M901" s="34"/>
      <c r="N901" s="34"/>
      <c r="O901" s="36"/>
      <c r="P901" s="34"/>
      <c r="Q901" s="34"/>
      <c r="R901" s="34"/>
      <c r="S901" s="34"/>
    </row>
    <row r="902" spans="1:19" hidden="1" x14ac:dyDescent="0.25">
      <c r="A902" s="24">
        <v>94</v>
      </c>
      <c r="B902" s="37" t="s">
        <v>857</v>
      </c>
      <c r="C902" s="32">
        <f t="shared" si="94"/>
        <v>603311.09</v>
      </c>
      <c r="D902" s="33"/>
      <c r="E902" s="34">
        <v>603311.09</v>
      </c>
      <c r="F902" s="38"/>
      <c r="G902" s="39"/>
      <c r="H902" s="34"/>
      <c r="I902" s="34"/>
      <c r="J902" s="34"/>
      <c r="K902" s="34"/>
      <c r="L902" s="35"/>
      <c r="M902" s="34"/>
      <c r="N902" s="34"/>
      <c r="O902" s="38"/>
      <c r="P902" s="34"/>
      <c r="Q902" s="36"/>
      <c r="R902" s="34"/>
      <c r="S902" s="34"/>
    </row>
    <row r="903" spans="1:19" hidden="1" x14ac:dyDescent="0.25">
      <c r="A903" s="24">
        <v>95</v>
      </c>
      <c r="B903" s="37" t="s">
        <v>858</v>
      </c>
      <c r="C903" s="32">
        <f t="shared" si="94"/>
        <v>127969.01</v>
      </c>
      <c r="D903" s="33"/>
      <c r="E903" s="34">
        <v>127969.01</v>
      </c>
      <c r="F903" s="34"/>
      <c r="G903" s="39"/>
      <c r="H903" s="34"/>
      <c r="I903" s="34"/>
      <c r="J903" s="34"/>
      <c r="K903" s="34"/>
      <c r="L903" s="35"/>
      <c r="M903" s="34"/>
      <c r="N903" s="74"/>
      <c r="O903" s="74"/>
      <c r="P903" s="34"/>
      <c r="Q903" s="38"/>
      <c r="R903" s="34"/>
      <c r="S903" s="34"/>
    </row>
    <row r="904" spans="1:19" hidden="1" x14ac:dyDescent="0.25">
      <c r="A904" s="24">
        <v>96</v>
      </c>
      <c r="B904" s="37" t="s">
        <v>859</v>
      </c>
      <c r="C904" s="32">
        <f t="shared" si="94"/>
        <v>235638.81</v>
      </c>
      <c r="D904" s="33"/>
      <c r="E904" s="34">
        <v>235638.81</v>
      </c>
      <c r="F904" s="39"/>
      <c r="G904" s="39"/>
      <c r="H904" s="39"/>
      <c r="I904" s="39"/>
      <c r="J904" s="39"/>
      <c r="K904" s="34"/>
      <c r="L904" s="35"/>
      <c r="M904" s="34"/>
      <c r="N904" s="34"/>
      <c r="O904" s="36"/>
      <c r="P904" s="39"/>
      <c r="Q904" s="38"/>
      <c r="R904" s="34"/>
      <c r="S904" s="34"/>
    </row>
    <row r="905" spans="1:19" hidden="1" x14ac:dyDescent="0.25">
      <c r="A905" s="24">
        <v>97</v>
      </c>
      <c r="B905" s="37" t="s">
        <v>860</v>
      </c>
      <c r="C905" s="32">
        <f t="shared" si="94"/>
        <v>91211.56</v>
      </c>
      <c r="D905" s="33"/>
      <c r="E905" s="34">
        <v>91211.56</v>
      </c>
      <c r="F905" s="39"/>
      <c r="G905" s="34"/>
      <c r="H905" s="39"/>
      <c r="I905" s="39"/>
      <c r="J905" s="39"/>
      <c r="K905" s="34"/>
      <c r="L905" s="35"/>
      <c r="M905" s="34"/>
      <c r="N905" s="34"/>
      <c r="O905" s="38"/>
      <c r="P905" s="34"/>
      <c r="Q905" s="38"/>
      <c r="R905" s="34"/>
      <c r="S905" s="34"/>
    </row>
    <row r="906" spans="1:19" hidden="1" x14ac:dyDescent="0.25">
      <c r="A906" s="24">
        <v>98</v>
      </c>
      <c r="B906" s="31" t="s">
        <v>861</v>
      </c>
      <c r="C906" s="32">
        <f t="shared" si="94"/>
        <v>196709.75</v>
      </c>
      <c r="D906" s="33"/>
      <c r="E906" s="34">
        <v>196709.75</v>
      </c>
      <c r="F906" s="36"/>
      <c r="G906" s="36"/>
      <c r="H906" s="38"/>
      <c r="I906" s="38"/>
      <c r="J906" s="38"/>
      <c r="K906" s="34"/>
      <c r="L906" s="35"/>
      <c r="M906" s="34"/>
      <c r="N906" s="34"/>
      <c r="O906" s="39"/>
      <c r="P906" s="34"/>
      <c r="Q906" s="39"/>
      <c r="R906" s="34"/>
      <c r="S906" s="34"/>
    </row>
    <row r="907" spans="1:19" hidden="1" x14ac:dyDescent="0.25">
      <c r="A907" s="24">
        <v>99</v>
      </c>
      <c r="B907" s="37" t="s">
        <v>862</v>
      </c>
      <c r="C907" s="32">
        <f t="shared" si="94"/>
        <v>241499.05</v>
      </c>
      <c r="D907" s="33"/>
      <c r="E907" s="34">
        <v>241499.05</v>
      </c>
      <c r="F907" s="34"/>
      <c r="G907" s="34"/>
      <c r="H907" s="34"/>
      <c r="I907" s="34"/>
      <c r="J907" s="34"/>
      <c r="K907" s="34"/>
      <c r="L907" s="35"/>
      <c r="M907" s="34"/>
      <c r="N907" s="34"/>
      <c r="O907" s="36"/>
      <c r="P907" s="34"/>
      <c r="Q907" s="36"/>
      <c r="R907" s="34"/>
      <c r="S907" s="34"/>
    </row>
    <row r="908" spans="1:19" hidden="1" x14ac:dyDescent="0.25">
      <c r="A908" s="24">
        <v>100</v>
      </c>
      <c r="B908" s="31" t="s">
        <v>146</v>
      </c>
      <c r="C908" s="32">
        <f t="shared" si="94"/>
        <v>5657815.2699999996</v>
      </c>
      <c r="D908" s="33">
        <f t="shared" ref="D908:D931" si="95">ROUND((F908+G908+H908+I908+J908+K908+M908+O908+P908+Q908+R908+S908)*0.0214,2)</f>
        <v>118540.48</v>
      </c>
      <c r="E908" s="34"/>
      <c r="F908" s="34"/>
      <c r="G908" s="34"/>
      <c r="H908" s="34"/>
      <c r="I908" s="34"/>
      <c r="J908" s="34"/>
      <c r="K908" s="34"/>
      <c r="L908" s="35"/>
      <c r="M908" s="34"/>
      <c r="N908" s="34" t="s">
        <v>64</v>
      </c>
      <c r="O908" s="36">
        <v>5539274.79</v>
      </c>
      <c r="P908" s="34"/>
      <c r="Q908" s="38"/>
      <c r="R908" s="34"/>
      <c r="S908" s="34"/>
    </row>
    <row r="909" spans="1:19" hidden="1" x14ac:dyDescent="0.25">
      <c r="A909" s="24">
        <v>101</v>
      </c>
      <c r="B909" s="31" t="s">
        <v>1178</v>
      </c>
      <c r="C909" s="32">
        <f t="shared" si="94"/>
        <v>35436</v>
      </c>
      <c r="D909" s="33"/>
      <c r="E909" s="34"/>
      <c r="F909" s="34"/>
      <c r="G909" s="34"/>
      <c r="H909" s="34"/>
      <c r="I909" s="34"/>
      <c r="J909" s="34"/>
      <c r="K909" s="34"/>
      <c r="L909" s="35"/>
      <c r="M909" s="34"/>
      <c r="N909" s="34" t="s">
        <v>64</v>
      </c>
      <c r="O909" s="38">
        <v>35436</v>
      </c>
      <c r="P909" s="34"/>
      <c r="Q909" s="38"/>
      <c r="R909" s="34"/>
      <c r="S909" s="34"/>
    </row>
    <row r="910" spans="1:19" hidden="1" x14ac:dyDescent="0.25">
      <c r="A910" s="24">
        <v>102</v>
      </c>
      <c r="B910" s="37" t="s">
        <v>147</v>
      </c>
      <c r="C910" s="32">
        <f t="shared" si="94"/>
        <v>17722344.25</v>
      </c>
      <c r="D910" s="33">
        <f t="shared" si="95"/>
        <v>371312.09</v>
      </c>
      <c r="E910" s="34"/>
      <c r="F910" s="34"/>
      <c r="G910" s="34"/>
      <c r="H910" s="34"/>
      <c r="I910" s="34"/>
      <c r="J910" s="34"/>
      <c r="K910" s="36"/>
      <c r="L910" s="35"/>
      <c r="M910" s="34"/>
      <c r="N910" s="34"/>
      <c r="O910" s="38"/>
      <c r="P910" s="34"/>
      <c r="Q910" s="34"/>
      <c r="R910" s="34">
        <v>17351032.16</v>
      </c>
      <c r="S910" s="34"/>
    </row>
    <row r="911" spans="1:19" hidden="1" x14ac:dyDescent="0.25">
      <c r="A911" s="24">
        <v>103</v>
      </c>
      <c r="B911" s="37" t="s">
        <v>149</v>
      </c>
      <c r="C911" s="32">
        <f t="shared" si="94"/>
        <v>5873362.5300000003</v>
      </c>
      <c r="D911" s="33">
        <f t="shared" si="95"/>
        <v>123056.55</v>
      </c>
      <c r="E911" s="34"/>
      <c r="F911" s="34"/>
      <c r="G911" s="38">
        <v>1227518.56</v>
      </c>
      <c r="H911" s="34"/>
      <c r="I911" s="34"/>
      <c r="J911" s="34">
        <v>509600.19</v>
      </c>
      <c r="K911" s="34"/>
      <c r="L911" s="35"/>
      <c r="M911" s="34"/>
      <c r="N911" s="34"/>
      <c r="O911" s="38"/>
      <c r="P911" s="39"/>
      <c r="Q911" s="34"/>
      <c r="R911" s="34">
        <f>2276068.47+1737118.76</f>
        <v>4013187.2300000004</v>
      </c>
      <c r="S911" s="34"/>
    </row>
    <row r="912" spans="1:19" hidden="1" x14ac:dyDescent="0.25">
      <c r="A912" s="24">
        <v>104</v>
      </c>
      <c r="B912" s="37" t="s">
        <v>157</v>
      </c>
      <c r="C912" s="32">
        <f t="shared" si="94"/>
        <v>14173524.43</v>
      </c>
      <c r="D912" s="33">
        <f>ROUND((F912+G912+H912+I912+J912+K912+M912+O912+Q912+S912)*0.0214,2)</f>
        <v>296958.51</v>
      </c>
      <c r="E912" s="34"/>
      <c r="F912" s="34"/>
      <c r="G912" s="34">
        <v>1896583.53</v>
      </c>
      <c r="H912" s="34">
        <v>5547969.29</v>
      </c>
      <c r="I912" s="34">
        <v>3258964.88</v>
      </c>
      <c r="J912" s="34">
        <v>3173048.22</v>
      </c>
      <c r="K912" s="34"/>
      <c r="L912" s="35"/>
      <c r="M912" s="34"/>
      <c r="N912" s="34"/>
      <c r="O912" s="34"/>
      <c r="P912" s="34"/>
      <c r="Q912" s="34"/>
      <c r="R912" s="34"/>
      <c r="S912" s="34"/>
    </row>
    <row r="913" spans="1:19" hidden="1" x14ac:dyDescent="0.25">
      <c r="A913" s="24">
        <v>105</v>
      </c>
      <c r="B913" s="37" t="s">
        <v>148</v>
      </c>
      <c r="C913" s="32">
        <f>ROUND(SUM(D913+E913+F913+G913+H913+I913+J913+K913+M913+O913+P913+Q913+R913+S913),2)</f>
        <v>1621152.41</v>
      </c>
      <c r="D913" s="33">
        <f>ROUND((F913+G913+H913+I913+J913+K913+M913+O913+Q913+S913)*0.0214,2)</f>
        <v>33965.79</v>
      </c>
      <c r="E913" s="34"/>
      <c r="F913" s="34"/>
      <c r="G913" s="34">
        <v>898166.85</v>
      </c>
      <c r="H913" s="34">
        <v>291882.01</v>
      </c>
      <c r="I913" s="34">
        <v>170087.71</v>
      </c>
      <c r="J913" s="34">
        <v>227050.05</v>
      </c>
      <c r="K913" s="34"/>
      <c r="L913" s="35"/>
      <c r="M913" s="34"/>
      <c r="N913" s="34"/>
      <c r="O913" s="39"/>
      <c r="P913" s="34"/>
      <c r="Q913" s="34"/>
      <c r="R913" s="34"/>
      <c r="S913" s="34"/>
    </row>
    <row r="914" spans="1:19" hidden="1" x14ac:dyDescent="0.25">
      <c r="A914" s="24">
        <v>106</v>
      </c>
      <c r="B914" s="37" t="s">
        <v>150</v>
      </c>
      <c r="C914" s="32">
        <f t="shared" si="94"/>
        <v>9677115.5199999996</v>
      </c>
      <c r="D914" s="33">
        <f t="shared" si="95"/>
        <v>202751.39</v>
      </c>
      <c r="E914" s="34"/>
      <c r="F914" s="36">
        <v>879301.19</v>
      </c>
      <c r="G914" s="38"/>
      <c r="H914" s="38">
        <v>1532180.65</v>
      </c>
      <c r="I914" s="38">
        <v>720558.15</v>
      </c>
      <c r="J914" s="38">
        <v>958439.79</v>
      </c>
      <c r="K914" s="34"/>
      <c r="L914" s="35"/>
      <c r="M914" s="34"/>
      <c r="N914" s="34" t="s">
        <v>64</v>
      </c>
      <c r="O914" s="38">
        <v>2226893.44</v>
      </c>
      <c r="P914" s="34"/>
      <c r="Q914" s="38">
        <v>3156990.91</v>
      </c>
      <c r="R914" s="34"/>
      <c r="S914" s="34"/>
    </row>
    <row r="915" spans="1:19" hidden="1" x14ac:dyDescent="0.25">
      <c r="A915" s="24">
        <v>107</v>
      </c>
      <c r="B915" s="37" t="s">
        <v>151</v>
      </c>
      <c r="C915" s="32">
        <f>ROUND(SUM(D915+E915+F915+G915+H915+I915+J915+K915+M915+O915+P915+Q915+R915+S915),2)</f>
        <v>1389763.5</v>
      </c>
      <c r="D915" s="33">
        <v>18983.599999999999</v>
      </c>
      <c r="E915" s="34"/>
      <c r="F915" s="34"/>
      <c r="G915" s="34">
        <v>1370779.9</v>
      </c>
      <c r="H915" s="34"/>
      <c r="I915" s="34"/>
      <c r="J915" s="34"/>
      <c r="K915" s="34"/>
      <c r="L915" s="35"/>
      <c r="M915" s="34"/>
      <c r="N915" s="34"/>
      <c r="O915" s="36"/>
      <c r="P915" s="34"/>
      <c r="Q915" s="34"/>
      <c r="R915" s="34"/>
      <c r="S915" s="34"/>
    </row>
    <row r="916" spans="1:19" hidden="1" x14ac:dyDescent="0.25">
      <c r="A916" s="24">
        <v>108</v>
      </c>
      <c r="B916" s="37" t="s">
        <v>153</v>
      </c>
      <c r="C916" s="32">
        <f>ROUND(SUM(D916+E916+F916+G916+H916+I916+J916+K916+M916+O916+P916+Q916+R916+S916),2)</f>
        <v>1550641.52</v>
      </c>
      <c r="D916" s="33">
        <f>ROUND((F916+G916+H916+I916+J916+K916+M916+O916+P916+Q916+R916+S916)*0.0214,2)</f>
        <v>32488.48</v>
      </c>
      <c r="E916" s="34"/>
      <c r="F916" s="34"/>
      <c r="G916" s="34">
        <v>1147715.71</v>
      </c>
      <c r="H916" s="34"/>
      <c r="I916" s="34"/>
      <c r="J916" s="34">
        <v>370437.33</v>
      </c>
      <c r="K916" s="34"/>
      <c r="L916" s="35"/>
      <c r="M916" s="34"/>
      <c r="N916" s="34"/>
      <c r="O916" s="36"/>
      <c r="P916" s="34"/>
      <c r="Q916" s="34"/>
      <c r="R916" s="34"/>
      <c r="S916" s="34"/>
    </row>
    <row r="917" spans="1:19" hidden="1" x14ac:dyDescent="0.25">
      <c r="A917" s="24">
        <v>109</v>
      </c>
      <c r="B917" s="37" t="s">
        <v>154</v>
      </c>
      <c r="C917" s="32">
        <f>ROUND(SUM(D917+E917+F917+G917+H917+I917+J917+K917+M917+O917+P917+Q917+R917+S917),2)</f>
        <v>5319410.71</v>
      </c>
      <c r="D917" s="33">
        <f>ROUND((F917+G917+H917+I917+J917+K917+M917+O917+P917+Q917+R917+S917)*0.0214,2)</f>
        <v>111450.35</v>
      </c>
      <c r="E917" s="34"/>
      <c r="F917" s="34"/>
      <c r="G917" s="34">
        <v>2246999.52</v>
      </c>
      <c r="H917" s="34">
        <v>1345411.5</v>
      </c>
      <c r="I917" s="34">
        <v>581393.37</v>
      </c>
      <c r="J917" s="34">
        <v>1034155.97</v>
      </c>
      <c r="K917" s="34"/>
      <c r="L917" s="35"/>
      <c r="M917" s="34"/>
      <c r="N917" s="34"/>
      <c r="O917" s="36"/>
      <c r="P917" s="34"/>
      <c r="Q917" s="34"/>
      <c r="R917" s="34"/>
      <c r="S917" s="34"/>
    </row>
    <row r="918" spans="1:19" hidden="1" x14ac:dyDescent="0.25">
      <c r="A918" s="24">
        <v>110</v>
      </c>
      <c r="B918" s="37" t="s">
        <v>155</v>
      </c>
      <c r="C918" s="32">
        <f t="shared" si="94"/>
        <v>22200997.199999999</v>
      </c>
      <c r="D918" s="33">
        <f t="shared" si="95"/>
        <v>465147.19</v>
      </c>
      <c r="E918" s="34"/>
      <c r="F918" s="34"/>
      <c r="G918" s="39"/>
      <c r="H918" s="34"/>
      <c r="I918" s="34"/>
      <c r="J918" s="34"/>
      <c r="K918" s="38"/>
      <c r="L918" s="35"/>
      <c r="M918" s="34"/>
      <c r="N918" s="34"/>
      <c r="O918" s="34"/>
      <c r="P918" s="39"/>
      <c r="Q918" s="34"/>
      <c r="R918" s="34">
        <v>21735850.010000002</v>
      </c>
      <c r="S918" s="34"/>
    </row>
    <row r="919" spans="1:19" hidden="1" x14ac:dyDescent="0.25">
      <c r="A919" s="24">
        <v>111</v>
      </c>
      <c r="B919" s="37" t="s">
        <v>156</v>
      </c>
      <c r="C919" s="32">
        <f t="shared" si="94"/>
        <v>19876490.23</v>
      </c>
      <c r="D919" s="33">
        <f t="shared" si="95"/>
        <v>416444.97</v>
      </c>
      <c r="E919" s="34"/>
      <c r="F919" s="34"/>
      <c r="G919" s="34">
        <v>6381998.5800000001</v>
      </c>
      <c r="H919" s="34">
        <v>3684748.93</v>
      </c>
      <c r="I919" s="34">
        <v>1732873.9</v>
      </c>
      <c r="J919" s="34">
        <v>2304956.66</v>
      </c>
      <c r="K919" s="34"/>
      <c r="L919" s="35"/>
      <c r="M919" s="34"/>
      <c r="N919" s="34" t="s">
        <v>64</v>
      </c>
      <c r="O919" s="38">
        <v>5355467.1900000004</v>
      </c>
      <c r="P919" s="39"/>
      <c r="Q919" s="34"/>
      <c r="R919" s="34"/>
      <c r="S919" s="34"/>
    </row>
    <row r="920" spans="1:19" hidden="1" x14ac:dyDescent="0.25">
      <c r="A920" s="24">
        <v>112</v>
      </c>
      <c r="B920" s="37" t="s">
        <v>158</v>
      </c>
      <c r="C920" s="32">
        <f t="shared" si="94"/>
        <v>15109260.380000001</v>
      </c>
      <c r="D920" s="33">
        <f t="shared" si="95"/>
        <v>316563.71000000002</v>
      </c>
      <c r="E920" s="34"/>
      <c r="F920" s="38">
        <v>1881677.2</v>
      </c>
      <c r="G920" s="34">
        <v>2973280.57</v>
      </c>
      <c r="H920" s="39">
        <v>2158235.94</v>
      </c>
      <c r="I920" s="39">
        <v>1032090.13</v>
      </c>
      <c r="J920" s="39">
        <v>1234347.4099999999</v>
      </c>
      <c r="K920" s="34"/>
      <c r="L920" s="35"/>
      <c r="M920" s="34"/>
      <c r="N920" s="34"/>
      <c r="O920" s="38"/>
      <c r="P920" s="34"/>
      <c r="Q920" s="38">
        <v>5513065.4199999999</v>
      </c>
      <c r="R920" s="34"/>
      <c r="S920" s="34"/>
    </row>
    <row r="921" spans="1:19" hidden="1" x14ac:dyDescent="0.25">
      <c r="A921" s="24">
        <v>113</v>
      </c>
      <c r="B921" s="37" t="s">
        <v>159</v>
      </c>
      <c r="C921" s="32">
        <f t="shared" si="94"/>
        <v>1464095.09</v>
      </c>
      <c r="D921" s="33">
        <f>ROUND((F921+G921+H921+I921+J921+K921+M921+O921+Q921+S921)*0.0214,2)</f>
        <v>30675.19</v>
      </c>
      <c r="E921" s="34"/>
      <c r="F921" s="34"/>
      <c r="G921" s="34">
        <v>1433419.9</v>
      </c>
      <c r="H921" s="34"/>
      <c r="I921" s="34"/>
      <c r="J921" s="34"/>
      <c r="K921" s="34"/>
      <c r="L921" s="35"/>
      <c r="M921" s="34"/>
      <c r="N921" s="34"/>
      <c r="O921" s="34"/>
      <c r="P921" s="34"/>
      <c r="Q921" s="34"/>
      <c r="R921" s="34"/>
      <c r="S921" s="34"/>
    </row>
    <row r="922" spans="1:19" hidden="1" x14ac:dyDescent="0.25">
      <c r="A922" s="24">
        <v>114</v>
      </c>
      <c r="B922" s="37" t="s">
        <v>160</v>
      </c>
      <c r="C922" s="32">
        <f t="shared" si="94"/>
        <v>1200328.5</v>
      </c>
      <c r="D922" s="33"/>
      <c r="E922" s="34"/>
      <c r="F922" s="34"/>
      <c r="G922" s="34">
        <v>1200328.5</v>
      </c>
      <c r="H922" s="34"/>
      <c r="I922" s="34"/>
      <c r="J922" s="34"/>
      <c r="K922" s="34"/>
      <c r="L922" s="35"/>
      <c r="M922" s="34"/>
      <c r="N922" s="34"/>
      <c r="O922" s="34"/>
      <c r="P922" s="34"/>
      <c r="Q922" s="34"/>
      <c r="R922" s="34"/>
      <c r="S922" s="34"/>
    </row>
    <row r="923" spans="1:19" hidden="1" x14ac:dyDescent="0.25">
      <c r="A923" s="24">
        <v>115</v>
      </c>
      <c r="B923" s="37" t="s">
        <v>161</v>
      </c>
      <c r="C923" s="32">
        <f t="shared" si="94"/>
        <v>17373863.120000001</v>
      </c>
      <c r="D923" s="33">
        <f t="shared" si="95"/>
        <v>364010.84</v>
      </c>
      <c r="E923" s="34"/>
      <c r="F923" s="34">
        <v>1142303.1599999999</v>
      </c>
      <c r="G923" s="39">
        <v>3609957.96</v>
      </c>
      <c r="H923" s="39">
        <v>2620385.4</v>
      </c>
      <c r="I923" s="39">
        <v>1253094.6599999999</v>
      </c>
      <c r="J923" s="39">
        <v>1498661.88</v>
      </c>
      <c r="K923" s="34"/>
      <c r="L923" s="35"/>
      <c r="M923" s="34"/>
      <c r="N923" s="34"/>
      <c r="O923" s="36"/>
      <c r="P923" s="39"/>
      <c r="Q923" s="36"/>
      <c r="R923" s="34">
        <v>6885449.2200000007</v>
      </c>
      <c r="S923" s="34"/>
    </row>
    <row r="924" spans="1:19" hidden="1" x14ac:dyDescent="0.25">
      <c r="A924" s="24">
        <v>116</v>
      </c>
      <c r="B924" s="37" t="s">
        <v>162</v>
      </c>
      <c r="C924" s="32">
        <f t="shared" si="94"/>
        <v>18509347.73</v>
      </c>
      <c r="D924" s="33">
        <f t="shared" si="95"/>
        <v>387801.1</v>
      </c>
      <c r="E924" s="34"/>
      <c r="F924" s="39"/>
      <c r="G924" s="34"/>
      <c r="H924" s="34"/>
      <c r="I924" s="34"/>
      <c r="J924" s="34"/>
      <c r="K924" s="34"/>
      <c r="L924" s="35"/>
      <c r="M924" s="34"/>
      <c r="N924" s="34"/>
      <c r="O924" s="38"/>
      <c r="P924" s="34"/>
      <c r="Q924" s="36"/>
      <c r="R924" s="34">
        <v>18121546.629999999</v>
      </c>
      <c r="S924" s="34"/>
    </row>
    <row r="925" spans="1:19" hidden="1" x14ac:dyDescent="0.25">
      <c r="A925" s="24">
        <v>117</v>
      </c>
      <c r="B925" s="37" t="s">
        <v>164</v>
      </c>
      <c r="C925" s="32">
        <f>ROUND(SUM(D925+E925+F925+G925+H925+I925+J925+K925+M925+O925+P925+Q925+R925+S925),2)</f>
        <v>9109012.4199999999</v>
      </c>
      <c r="D925" s="33">
        <f>ROUND((F925+G925+H925+I925+J925+K925+M925+O925+Q925+S925)*0.0214,2)</f>
        <v>190848.7</v>
      </c>
      <c r="E925" s="34"/>
      <c r="F925" s="34"/>
      <c r="G925" s="34"/>
      <c r="H925" s="34">
        <v>4130030.98</v>
      </c>
      <c r="I925" s="34">
        <v>2426045.5</v>
      </c>
      <c r="J925" s="34">
        <v>2362087.2400000002</v>
      </c>
      <c r="K925" s="34"/>
      <c r="L925" s="35"/>
      <c r="M925" s="34"/>
      <c r="N925" s="34"/>
      <c r="O925" s="34"/>
      <c r="P925" s="34"/>
      <c r="Q925" s="34"/>
      <c r="R925" s="34"/>
      <c r="S925" s="34"/>
    </row>
    <row r="926" spans="1:19" hidden="1" x14ac:dyDescent="0.25">
      <c r="A926" s="24">
        <v>118</v>
      </c>
      <c r="B926" s="37" t="s">
        <v>165</v>
      </c>
      <c r="C926" s="32">
        <f t="shared" si="94"/>
        <v>7082884.4699999997</v>
      </c>
      <c r="D926" s="33">
        <f t="shared" si="95"/>
        <v>148398.01</v>
      </c>
      <c r="E926" s="34"/>
      <c r="F926" s="34"/>
      <c r="G926" s="38"/>
      <c r="H926" s="34"/>
      <c r="I926" s="34"/>
      <c r="J926" s="34"/>
      <c r="K926" s="39"/>
      <c r="L926" s="35"/>
      <c r="M926" s="34"/>
      <c r="N926" s="34"/>
      <c r="O926" s="36"/>
      <c r="P926" s="34"/>
      <c r="Q926" s="34">
        <v>6934486.46</v>
      </c>
      <c r="R926" s="34"/>
      <c r="S926" s="34"/>
    </row>
    <row r="927" spans="1:19" hidden="1" x14ac:dyDescent="0.25">
      <c r="A927" s="24">
        <v>119</v>
      </c>
      <c r="B927" s="37" t="s">
        <v>166</v>
      </c>
      <c r="C927" s="32">
        <f t="shared" si="94"/>
        <v>9323033.4700000007</v>
      </c>
      <c r="D927" s="33">
        <f t="shared" si="95"/>
        <v>195332.79</v>
      </c>
      <c r="E927" s="34"/>
      <c r="F927" s="34"/>
      <c r="G927" s="36"/>
      <c r="H927" s="34"/>
      <c r="I927" s="34"/>
      <c r="J927" s="34"/>
      <c r="K927" s="34"/>
      <c r="L927" s="35"/>
      <c r="M927" s="34"/>
      <c r="N927" s="34"/>
      <c r="O927" s="39"/>
      <c r="P927" s="34"/>
      <c r="Q927" s="34"/>
      <c r="R927" s="34">
        <v>9127700.6799999997</v>
      </c>
      <c r="S927" s="34"/>
    </row>
    <row r="928" spans="1:19" hidden="1" x14ac:dyDescent="0.25">
      <c r="A928" s="24">
        <v>120</v>
      </c>
      <c r="B928" s="37" t="s">
        <v>167</v>
      </c>
      <c r="C928" s="32">
        <f t="shared" si="94"/>
        <v>11516853.52</v>
      </c>
      <c r="D928" s="33">
        <f t="shared" si="95"/>
        <v>241296.91</v>
      </c>
      <c r="E928" s="34"/>
      <c r="F928" s="34"/>
      <c r="G928" s="38"/>
      <c r="H928" s="34"/>
      <c r="I928" s="34"/>
      <c r="J928" s="34"/>
      <c r="K928" s="39"/>
      <c r="L928" s="35"/>
      <c r="M928" s="34"/>
      <c r="N928" s="34"/>
      <c r="O928" s="34"/>
      <c r="P928" s="34"/>
      <c r="Q928" s="34"/>
      <c r="R928" s="34">
        <v>11275556.609999999</v>
      </c>
      <c r="S928" s="34"/>
    </row>
    <row r="929" spans="1:19" hidden="1" x14ac:dyDescent="0.25">
      <c r="A929" s="24">
        <v>121</v>
      </c>
      <c r="B929" s="37" t="s">
        <v>168</v>
      </c>
      <c r="C929" s="32">
        <f t="shared" si="94"/>
        <v>27778579.530000001</v>
      </c>
      <c r="D929" s="33">
        <f t="shared" si="95"/>
        <v>582006.66</v>
      </c>
      <c r="E929" s="34"/>
      <c r="F929" s="34">
        <v>2110858.5299999998</v>
      </c>
      <c r="G929" s="34">
        <v>6670830.3099999996</v>
      </c>
      <c r="H929" s="34">
        <v>4842202.1900000004</v>
      </c>
      <c r="I929" s="34">
        <v>2315589.7999999998</v>
      </c>
      <c r="J929" s="34">
        <v>2769372.72</v>
      </c>
      <c r="K929" s="34"/>
      <c r="L929" s="35"/>
      <c r="M929" s="34"/>
      <c r="N929" s="34" t="s">
        <v>64</v>
      </c>
      <c r="O929" s="39">
        <v>8487719.3200000003</v>
      </c>
      <c r="P929" s="34"/>
      <c r="Q929" s="38"/>
      <c r="R929" s="34"/>
      <c r="S929" s="34"/>
    </row>
    <row r="930" spans="1:19" hidden="1" x14ac:dyDescent="0.25">
      <c r="A930" s="24">
        <v>122</v>
      </c>
      <c r="B930" s="37" t="s">
        <v>169</v>
      </c>
      <c r="C930" s="32">
        <f t="shared" si="94"/>
        <v>27955618.859999999</v>
      </c>
      <c r="D930" s="33">
        <f t="shared" si="95"/>
        <v>585715.92000000004</v>
      </c>
      <c r="E930" s="34"/>
      <c r="F930" s="39">
        <v>2124311.52</v>
      </c>
      <c r="G930" s="34">
        <v>6713345.0599999996</v>
      </c>
      <c r="H930" s="34">
        <v>4873062.67</v>
      </c>
      <c r="I930" s="34">
        <v>2330347.59</v>
      </c>
      <c r="J930" s="34">
        <v>2787022.57</v>
      </c>
      <c r="K930" s="34"/>
      <c r="L930" s="35"/>
      <c r="M930" s="34"/>
      <c r="N930" s="34" t="s">
        <v>64</v>
      </c>
      <c r="O930" s="38">
        <v>8541813.5299999993</v>
      </c>
      <c r="P930" s="34"/>
      <c r="Q930" s="38"/>
      <c r="R930" s="34"/>
      <c r="S930" s="34"/>
    </row>
    <row r="931" spans="1:19" hidden="1" x14ac:dyDescent="0.25">
      <c r="A931" s="24">
        <v>123</v>
      </c>
      <c r="B931" s="37" t="s">
        <v>170</v>
      </c>
      <c r="C931" s="32">
        <f t="shared" si="94"/>
        <v>25387659.780000001</v>
      </c>
      <c r="D931" s="33">
        <f t="shared" si="95"/>
        <v>531912.98</v>
      </c>
      <c r="E931" s="34"/>
      <c r="F931" s="34">
        <v>2406043.6</v>
      </c>
      <c r="G931" s="36">
        <v>7603687.4800000004</v>
      </c>
      <c r="H931" s="34">
        <v>5519341.7400000002</v>
      </c>
      <c r="I931" s="34">
        <v>2639404.75</v>
      </c>
      <c r="J931" s="34">
        <v>3156645.23</v>
      </c>
      <c r="K931" s="34"/>
      <c r="L931" s="35"/>
      <c r="M931" s="34"/>
      <c r="N931" s="34"/>
      <c r="O931" s="34"/>
      <c r="P931" s="34">
        <v>3530624</v>
      </c>
      <c r="Q931" s="34"/>
      <c r="R931" s="34"/>
      <c r="S931" s="34"/>
    </row>
    <row r="932" spans="1:19" hidden="1" x14ac:dyDescent="0.25">
      <c r="A932" s="24">
        <v>124</v>
      </c>
      <c r="B932" s="37" t="s">
        <v>171</v>
      </c>
      <c r="C932" s="32">
        <f>ROUND(SUM(D932+E932+F932+G932+H932+I932+J932+K932+M932+O932+P932+Q932+R932+S932),2)</f>
        <v>417813.07</v>
      </c>
      <c r="D932" s="33">
        <f>ROUND((F932+G932+H932+I932+J932+K932+M932+O932+Q932+S932)*0.0214,2)</f>
        <v>8753.8700000000008</v>
      </c>
      <c r="E932" s="34"/>
      <c r="F932" s="34"/>
      <c r="G932" s="34">
        <v>409059.2</v>
      </c>
      <c r="H932" s="34"/>
      <c r="I932" s="34"/>
      <c r="J932" s="34"/>
      <c r="K932" s="34"/>
      <c r="L932" s="35"/>
      <c r="M932" s="34"/>
      <c r="N932" s="34"/>
      <c r="O932" s="38"/>
      <c r="P932" s="34"/>
      <c r="Q932" s="36"/>
      <c r="R932" s="34"/>
      <c r="S932" s="34"/>
    </row>
    <row r="933" spans="1:19" hidden="1" x14ac:dyDescent="0.25">
      <c r="A933" s="24">
        <v>125</v>
      </c>
      <c r="B933" s="37" t="s">
        <v>863</v>
      </c>
      <c r="C933" s="32">
        <f t="shared" si="94"/>
        <v>236857.38</v>
      </c>
      <c r="D933" s="33"/>
      <c r="E933" s="34">
        <v>236857.38</v>
      </c>
      <c r="F933" s="38"/>
      <c r="G933" s="39"/>
      <c r="H933" s="34"/>
      <c r="I933" s="34"/>
      <c r="J933" s="34"/>
      <c r="K933" s="34"/>
      <c r="L933" s="35"/>
      <c r="M933" s="34"/>
      <c r="N933" s="34"/>
      <c r="O933" s="38"/>
      <c r="P933" s="34"/>
      <c r="Q933" s="38"/>
      <c r="R933" s="34"/>
      <c r="S933" s="34"/>
    </row>
    <row r="934" spans="1:19" hidden="1" x14ac:dyDescent="0.25">
      <c r="A934" s="24">
        <v>126</v>
      </c>
      <c r="B934" s="37" t="s">
        <v>864</v>
      </c>
      <c r="C934" s="32">
        <f t="shared" ref="C934:C965" si="96">ROUND(SUM(D934+E934+F934+G934+H934+I934+J934+K934+M934+O934+P934+Q934+R934+S934),2)</f>
        <v>587070.81999999995</v>
      </c>
      <c r="D934" s="33"/>
      <c r="E934" s="34">
        <v>587070.81999999995</v>
      </c>
      <c r="F934" s="38"/>
      <c r="G934" s="39"/>
      <c r="H934" s="34"/>
      <c r="I934" s="34"/>
      <c r="J934" s="34"/>
      <c r="K934" s="34"/>
      <c r="L934" s="35"/>
      <c r="M934" s="34"/>
      <c r="N934" s="34"/>
      <c r="O934" s="38"/>
      <c r="P934" s="34"/>
      <c r="Q934" s="38"/>
      <c r="R934" s="34"/>
      <c r="S934" s="34"/>
    </row>
    <row r="935" spans="1:19" hidden="1" x14ac:dyDescent="0.25">
      <c r="A935" s="24">
        <v>127</v>
      </c>
      <c r="B935" s="37" t="s">
        <v>865</v>
      </c>
      <c r="C935" s="32">
        <f t="shared" si="96"/>
        <v>234198.94</v>
      </c>
      <c r="D935" s="33"/>
      <c r="E935" s="34">
        <v>234198.94</v>
      </c>
      <c r="F935" s="38"/>
      <c r="G935" s="36"/>
      <c r="H935" s="38"/>
      <c r="I935" s="38"/>
      <c r="J935" s="38"/>
      <c r="K935" s="34"/>
      <c r="L935" s="35"/>
      <c r="M935" s="34"/>
      <c r="N935" s="34"/>
      <c r="O935" s="38"/>
      <c r="P935" s="34"/>
      <c r="Q935" s="34"/>
      <c r="R935" s="34"/>
      <c r="S935" s="34"/>
    </row>
    <row r="936" spans="1:19" hidden="1" x14ac:dyDescent="0.25">
      <c r="A936" s="24">
        <v>128</v>
      </c>
      <c r="B936" s="37" t="s">
        <v>384</v>
      </c>
      <c r="C936" s="32">
        <f t="shared" si="96"/>
        <v>834240.07</v>
      </c>
      <c r="D936" s="33"/>
      <c r="E936" s="34">
        <v>834240.07</v>
      </c>
      <c r="F936" s="34"/>
      <c r="G936" s="36"/>
      <c r="H936" s="34"/>
      <c r="I936" s="34"/>
      <c r="J936" s="34"/>
      <c r="K936" s="34"/>
      <c r="L936" s="35"/>
      <c r="M936" s="34"/>
      <c r="N936" s="34"/>
      <c r="O936" s="34"/>
      <c r="P936" s="34"/>
      <c r="Q936" s="38"/>
      <c r="R936" s="34"/>
      <c r="S936" s="34"/>
    </row>
    <row r="937" spans="1:19" hidden="1" x14ac:dyDescent="0.25">
      <c r="A937" s="24">
        <v>129</v>
      </c>
      <c r="B937" s="37" t="s">
        <v>172</v>
      </c>
      <c r="C937" s="32">
        <f t="shared" si="96"/>
        <v>2088463.31</v>
      </c>
      <c r="D937" s="33">
        <f>ROUND((F937+G937+H937+I937+J937+K937+M937+O937+P937+Q937+R937+S937)*0.0214,2)</f>
        <v>43756.72</v>
      </c>
      <c r="E937" s="34"/>
      <c r="F937" s="34"/>
      <c r="G937" s="36"/>
      <c r="H937" s="34">
        <v>1383219.96</v>
      </c>
      <c r="I937" s="34">
        <v>661486.63</v>
      </c>
      <c r="J937" s="34"/>
      <c r="K937" s="34"/>
      <c r="L937" s="35"/>
      <c r="M937" s="34"/>
      <c r="N937" s="34"/>
      <c r="O937" s="34"/>
      <c r="P937" s="34"/>
      <c r="Q937" s="34"/>
      <c r="R937" s="34"/>
      <c r="S937" s="34"/>
    </row>
    <row r="938" spans="1:19" hidden="1" x14ac:dyDescent="0.25">
      <c r="A938" s="24">
        <v>130</v>
      </c>
      <c r="B938" s="37" t="s">
        <v>866</v>
      </c>
      <c r="C938" s="32">
        <f t="shared" si="96"/>
        <v>552333.39</v>
      </c>
      <c r="D938" s="33"/>
      <c r="E938" s="34">
        <v>552333.39</v>
      </c>
      <c r="F938" s="34"/>
      <c r="G938" s="36"/>
      <c r="H938" s="34"/>
      <c r="I938" s="34"/>
      <c r="J938" s="34"/>
      <c r="K938" s="34"/>
      <c r="L938" s="35"/>
      <c r="M938" s="34"/>
      <c r="N938" s="34"/>
      <c r="O938" s="34"/>
      <c r="P938" s="34"/>
      <c r="Q938" s="34"/>
      <c r="R938" s="34"/>
      <c r="S938" s="34"/>
    </row>
    <row r="939" spans="1:19" hidden="1" x14ac:dyDescent="0.25">
      <c r="A939" s="24">
        <v>131</v>
      </c>
      <c r="B939" s="37" t="s">
        <v>173</v>
      </c>
      <c r="C939" s="32">
        <f t="shared" si="96"/>
        <v>2803031.44</v>
      </c>
      <c r="D939" s="33">
        <f>ROUND((F939+G939+H939+I939+J939+K939+M939+O939+P939+Q939+R939+S939)*0.0214,2)</f>
        <v>58728.09</v>
      </c>
      <c r="E939" s="34"/>
      <c r="F939" s="39"/>
      <c r="G939" s="38"/>
      <c r="H939" s="39"/>
      <c r="I939" s="39"/>
      <c r="J939" s="39"/>
      <c r="K939" s="34"/>
      <c r="L939" s="35"/>
      <c r="M939" s="34"/>
      <c r="N939" s="34"/>
      <c r="O939" s="34"/>
      <c r="P939" s="34"/>
      <c r="Q939" s="34">
        <v>2744303.35</v>
      </c>
      <c r="R939" s="34"/>
      <c r="S939" s="34"/>
    </row>
    <row r="940" spans="1:19" hidden="1" x14ac:dyDescent="0.25">
      <c r="A940" s="24">
        <v>132</v>
      </c>
      <c r="B940" s="37" t="s">
        <v>174</v>
      </c>
      <c r="C940" s="32">
        <f t="shared" si="96"/>
        <v>1990991.58</v>
      </c>
      <c r="D940" s="33">
        <f>ROUND((F940+G940+H940+I940+J940+K940+M940+O940+P940+Q940+R940+S940)*0.0214,2)</f>
        <v>41714.53</v>
      </c>
      <c r="E940" s="34"/>
      <c r="F940" s="39">
        <v>466630.54</v>
      </c>
      <c r="G940" s="36">
        <v>1482646.51</v>
      </c>
      <c r="H940" s="34"/>
      <c r="I940" s="34"/>
      <c r="J940" s="34"/>
      <c r="K940" s="34"/>
      <c r="L940" s="35"/>
      <c r="M940" s="34"/>
      <c r="N940" s="34"/>
      <c r="O940" s="39"/>
      <c r="P940" s="34"/>
      <c r="Q940" s="34"/>
      <c r="R940" s="34"/>
      <c r="S940" s="34"/>
    </row>
    <row r="941" spans="1:19" hidden="1" x14ac:dyDescent="0.25">
      <c r="A941" s="24">
        <v>133</v>
      </c>
      <c r="B941" s="37" t="s">
        <v>867</v>
      </c>
      <c r="C941" s="32">
        <f t="shared" si="96"/>
        <v>348334.38</v>
      </c>
      <c r="D941" s="33"/>
      <c r="E941" s="34">
        <v>348334.38</v>
      </c>
      <c r="F941" s="36"/>
      <c r="G941" s="34"/>
      <c r="H941" s="38"/>
      <c r="I941" s="38"/>
      <c r="J941" s="38"/>
      <c r="K941" s="34"/>
      <c r="L941" s="35"/>
      <c r="M941" s="34"/>
      <c r="N941" s="34"/>
      <c r="O941" s="34"/>
      <c r="P941" s="34"/>
      <c r="Q941" s="34"/>
      <c r="R941" s="34"/>
      <c r="S941" s="34"/>
    </row>
    <row r="942" spans="1:19" hidden="1" x14ac:dyDescent="0.25">
      <c r="A942" s="24">
        <v>134</v>
      </c>
      <c r="B942" s="37" t="s">
        <v>176</v>
      </c>
      <c r="C942" s="32">
        <f t="shared" si="96"/>
        <v>5338252.42</v>
      </c>
      <c r="D942" s="33">
        <f t="shared" ref="D942:D947" si="97">ROUND((F942+G942+H942+I942+J942+K942+M942+O942+P942+Q942+R942+S942)*0.0214,2)</f>
        <v>111845.12</v>
      </c>
      <c r="E942" s="34"/>
      <c r="F942" s="39">
        <v>2118185.6</v>
      </c>
      <c r="G942" s="36"/>
      <c r="H942" s="39"/>
      <c r="I942" s="39"/>
      <c r="J942" s="39"/>
      <c r="K942" s="34"/>
      <c r="L942" s="35"/>
      <c r="M942" s="34"/>
      <c r="N942" s="34"/>
      <c r="O942" s="39"/>
      <c r="P942" s="34">
        <v>3108221.7</v>
      </c>
      <c r="Q942" s="39"/>
      <c r="R942" s="34"/>
      <c r="S942" s="34"/>
    </row>
    <row r="943" spans="1:19" hidden="1" x14ac:dyDescent="0.25">
      <c r="A943" s="24">
        <v>135</v>
      </c>
      <c r="B943" s="37" t="s">
        <v>177</v>
      </c>
      <c r="C943" s="32">
        <f t="shared" si="96"/>
        <v>7347263.75</v>
      </c>
      <c r="D943" s="33">
        <f t="shared" si="97"/>
        <v>153937.19</v>
      </c>
      <c r="E943" s="34"/>
      <c r="F943" s="39"/>
      <c r="G943" s="36"/>
      <c r="H943" s="39"/>
      <c r="I943" s="39"/>
      <c r="J943" s="39"/>
      <c r="K943" s="34"/>
      <c r="L943" s="35"/>
      <c r="M943" s="34"/>
      <c r="N943" s="34"/>
      <c r="O943" s="34"/>
      <c r="P943" s="34"/>
      <c r="Q943" s="39">
        <v>7193326.5599999996</v>
      </c>
      <c r="R943" s="34"/>
      <c r="S943" s="34"/>
    </row>
    <row r="944" spans="1:19" hidden="1" x14ac:dyDescent="0.25">
      <c r="A944" s="24">
        <v>136</v>
      </c>
      <c r="B944" s="37" t="s">
        <v>178</v>
      </c>
      <c r="C944" s="32">
        <f t="shared" si="96"/>
        <v>11927519.689999999</v>
      </c>
      <c r="D944" s="33">
        <f t="shared" si="97"/>
        <v>249901.04</v>
      </c>
      <c r="E944" s="34"/>
      <c r="F944" s="34"/>
      <c r="G944" s="36">
        <v>6213227.3300000001</v>
      </c>
      <c r="H944" s="39"/>
      <c r="I944" s="39"/>
      <c r="J944" s="39">
        <v>2579400.38</v>
      </c>
      <c r="K944" s="34"/>
      <c r="L944" s="35"/>
      <c r="M944" s="34"/>
      <c r="N944" s="34"/>
      <c r="O944" s="34"/>
      <c r="P944" s="34">
        <v>2884990.94</v>
      </c>
      <c r="Q944" s="39"/>
      <c r="R944" s="34"/>
      <c r="S944" s="34"/>
    </row>
    <row r="945" spans="1:19" hidden="1" x14ac:dyDescent="0.25">
      <c r="A945" s="24">
        <v>137</v>
      </c>
      <c r="B945" s="37" t="s">
        <v>179</v>
      </c>
      <c r="C945" s="32">
        <f t="shared" si="96"/>
        <v>14022974.779999999</v>
      </c>
      <c r="D945" s="33">
        <f t="shared" si="97"/>
        <v>293804.25</v>
      </c>
      <c r="E945" s="34"/>
      <c r="F945" s="38">
        <v>2115963.46</v>
      </c>
      <c r="G945" s="34"/>
      <c r="H945" s="34"/>
      <c r="I945" s="34"/>
      <c r="J945" s="34"/>
      <c r="K945" s="34"/>
      <c r="L945" s="35"/>
      <c r="M945" s="34"/>
      <c r="N945" s="34" t="s">
        <v>64</v>
      </c>
      <c r="O945" s="39">
        <v>8508246.1400000006</v>
      </c>
      <c r="P945" s="34">
        <v>3104960.93</v>
      </c>
      <c r="Q945" s="38"/>
      <c r="R945" s="34"/>
      <c r="S945" s="34"/>
    </row>
    <row r="946" spans="1:19" hidden="1" x14ac:dyDescent="0.25">
      <c r="A946" s="24">
        <v>138</v>
      </c>
      <c r="B946" s="37" t="s">
        <v>180</v>
      </c>
      <c r="C946" s="32">
        <f t="shared" si="96"/>
        <v>23902745.050000001</v>
      </c>
      <c r="D946" s="33">
        <f t="shared" si="97"/>
        <v>500801.59</v>
      </c>
      <c r="E946" s="34"/>
      <c r="F946" s="34">
        <v>3263731.89</v>
      </c>
      <c r="G946" s="39"/>
      <c r="H946" s="34">
        <v>7486835.1100000003</v>
      </c>
      <c r="I946" s="34">
        <v>3580279.87</v>
      </c>
      <c r="J946" s="34">
        <v>4281902.34</v>
      </c>
      <c r="K946" s="34"/>
      <c r="L946" s="35"/>
      <c r="M946" s="34"/>
      <c r="N946" s="34"/>
      <c r="O946" s="34"/>
      <c r="P946" s="34">
        <v>4789194.25</v>
      </c>
      <c r="Q946" s="38"/>
      <c r="R946" s="34"/>
      <c r="S946" s="34"/>
    </row>
    <row r="947" spans="1:19" hidden="1" x14ac:dyDescent="0.25">
      <c r="A947" s="24">
        <v>139</v>
      </c>
      <c r="B947" s="37" t="s">
        <v>181</v>
      </c>
      <c r="C947" s="32">
        <f t="shared" si="96"/>
        <v>12877966.09</v>
      </c>
      <c r="D947" s="33">
        <f t="shared" si="97"/>
        <v>269814.45</v>
      </c>
      <c r="E947" s="34"/>
      <c r="F947" s="39"/>
      <c r="G947" s="39"/>
      <c r="H947" s="39">
        <v>6149915.0300000003</v>
      </c>
      <c r="I947" s="39">
        <v>2940951.24</v>
      </c>
      <c r="J947" s="39">
        <v>3517285.37</v>
      </c>
      <c r="K947" s="34"/>
      <c r="L947" s="35"/>
      <c r="M947" s="34"/>
      <c r="N947" s="34"/>
      <c r="O947" s="39"/>
      <c r="P947" s="34"/>
      <c r="Q947" s="38"/>
      <c r="R947" s="34"/>
      <c r="S947" s="34"/>
    </row>
    <row r="948" spans="1:19" hidden="1" x14ac:dyDescent="0.25">
      <c r="A948" s="24">
        <v>140</v>
      </c>
      <c r="B948" s="37" t="s">
        <v>868</v>
      </c>
      <c r="C948" s="32">
        <f t="shared" si="96"/>
        <v>450260.36</v>
      </c>
      <c r="D948" s="33"/>
      <c r="E948" s="34">
        <v>450260.36</v>
      </c>
      <c r="F948" s="36"/>
      <c r="G948" s="36"/>
      <c r="H948" s="39"/>
      <c r="I948" s="39"/>
      <c r="J948" s="39"/>
      <c r="K948" s="34"/>
      <c r="L948" s="35"/>
      <c r="M948" s="34"/>
      <c r="N948" s="34"/>
      <c r="O948" s="38"/>
      <c r="P948" s="34"/>
      <c r="Q948" s="38"/>
      <c r="R948" s="34"/>
      <c r="S948" s="34"/>
    </row>
    <row r="949" spans="1:19" hidden="1" x14ac:dyDescent="0.25">
      <c r="A949" s="24">
        <v>141</v>
      </c>
      <c r="B949" s="37" t="s">
        <v>182</v>
      </c>
      <c r="C949" s="32">
        <f t="shared" si="96"/>
        <v>91022460.219999999</v>
      </c>
      <c r="D949" s="33">
        <f>ROUND((F949+G949+H949+I949+J949+K949+M949+O949+P949+Q949+R949+S949)*0.0214,2)</f>
        <v>1907069.36</v>
      </c>
      <c r="E949" s="34"/>
      <c r="F949" s="38">
        <v>6310774.5199999996</v>
      </c>
      <c r="G949" s="36"/>
      <c r="H949" s="38">
        <v>14476596.060000001</v>
      </c>
      <c r="I949" s="38">
        <v>6922853.8700000001</v>
      </c>
      <c r="J949" s="38">
        <v>8279515.9299999997</v>
      </c>
      <c r="K949" s="34"/>
      <c r="L949" s="35"/>
      <c r="M949" s="34"/>
      <c r="N949" s="34" t="s">
        <v>64</v>
      </c>
      <c r="O949" s="39">
        <v>25375496.379999999</v>
      </c>
      <c r="P949" s="39">
        <v>9260419.0600000005</v>
      </c>
      <c r="Q949" s="39">
        <v>18489735.039999999</v>
      </c>
      <c r="R949" s="34"/>
      <c r="S949" s="34"/>
    </row>
    <row r="950" spans="1:19" hidden="1" x14ac:dyDescent="0.25">
      <c r="A950" s="24">
        <v>142</v>
      </c>
      <c r="B950" s="37" t="s">
        <v>869</v>
      </c>
      <c r="C950" s="32">
        <f t="shared" si="96"/>
        <v>169502.91</v>
      </c>
      <c r="D950" s="33"/>
      <c r="E950" s="34">
        <v>169502.91</v>
      </c>
      <c r="F950" s="34"/>
      <c r="G950" s="34"/>
      <c r="H950" s="39"/>
      <c r="I950" s="39"/>
      <c r="J950" s="39"/>
      <c r="K950" s="34"/>
      <c r="L950" s="35"/>
      <c r="M950" s="34"/>
      <c r="N950" s="34"/>
      <c r="O950" s="36"/>
      <c r="P950" s="34"/>
      <c r="Q950" s="36"/>
      <c r="R950" s="34"/>
      <c r="S950" s="34"/>
    </row>
    <row r="951" spans="1:19" hidden="1" x14ac:dyDescent="0.25">
      <c r="A951" s="24">
        <v>143</v>
      </c>
      <c r="B951" s="37" t="s">
        <v>870</v>
      </c>
      <c r="C951" s="32">
        <f t="shared" si="96"/>
        <v>458672.54</v>
      </c>
      <c r="D951" s="33"/>
      <c r="E951" s="34">
        <v>458672.54</v>
      </c>
      <c r="F951" s="34"/>
      <c r="G951" s="39"/>
      <c r="H951" s="39"/>
      <c r="I951" s="34"/>
      <c r="J951" s="34"/>
      <c r="K951" s="34"/>
      <c r="L951" s="35"/>
      <c r="M951" s="34"/>
      <c r="N951" s="34"/>
      <c r="O951" s="39"/>
      <c r="P951" s="34"/>
      <c r="Q951" s="36"/>
      <c r="R951" s="34"/>
      <c r="S951" s="34"/>
    </row>
    <row r="952" spans="1:19" hidden="1" x14ac:dyDescent="0.25">
      <c r="A952" s="24">
        <v>144</v>
      </c>
      <c r="B952" s="37" t="s">
        <v>183</v>
      </c>
      <c r="C952" s="32">
        <f t="shared" si="96"/>
        <v>50149564.399999999</v>
      </c>
      <c r="D952" s="33">
        <f>ROUND((F952+G952+H952+I952+J952+K952+M952+O952+P952+Q952+R952+S952)*0.0214,2)</f>
        <v>1050715.3700000001</v>
      </c>
      <c r="E952" s="34"/>
      <c r="F952" s="34">
        <v>9096985.2599999998</v>
      </c>
      <c r="G952" s="39"/>
      <c r="H952" s="39"/>
      <c r="I952" s="39"/>
      <c r="J952" s="39"/>
      <c r="K952" s="34"/>
      <c r="L952" s="35"/>
      <c r="M952" s="34"/>
      <c r="N952" s="34"/>
      <c r="O952" s="38"/>
      <c r="P952" s="39">
        <v>13348899.630000001</v>
      </c>
      <c r="Q952" s="36">
        <v>26652964.140000001</v>
      </c>
      <c r="R952" s="34"/>
      <c r="S952" s="34"/>
    </row>
    <row r="953" spans="1:19" hidden="1" x14ac:dyDescent="0.25">
      <c r="A953" s="24">
        <v>145</v>
      </c>
      <c r="B953" s="37" t="s">
        <v>184</v>
      </c>
      <c r="C953" s="32">
        <f t="shared" si="96"/>
        <v>2385331.9300000002</v>
      </c>
      <c r="D953" s="33">
        <f>ROUND((F953+G953+H953+I953+J953+K953+M953+O953+P953+Q953+R953+S953)*0.0214,2)</f>
        <v>49976.6</v>
      </c>
      <c r="E953" s="34"/>
      <c r="F953" s="34">
        <v>2335355.33</v>
      </c>
      <c r="G953" s="34"/>
      <c r="H953" s="34"/>
      <c r="I953" s="34"/>
      <c r="J953" s="34"/>
      <c r="K953" s="34"/>
      <c r="L953" s="35"/>
      <c r="M953" s="34"/>
      <c r="N953" s="34"/>
      <c r="O953" s="36"/>
      <c r="P953" s="39"/>
      <c r="Q953" s="39"/>
      <c r="R953" s="34"/>
      <c r="S953" s="34"/>
    </row>
    <row r="954" spans="1:19" hidden="1" x14ac:dyDescent="0.25">
      <c r="A954" s="24">
        <v>146</v>
      </c>
      <c r="B954" s="37" t="s">
        <v>185</v>
      </c>
      <c r="C954" s="32">
        <f t="shared" si="96"/>
        <v>34927804.049999997</v>
      </c>
      <c r="D954" s="33">
        <f>ROUND((F954+G954+H954+I954+J954+K954+M954+O954+P954+Q954+R954+S954)*0.0214,2)</f>
        <v>731794.6</v>
      </c>
      <c r="E954" s="34"/>
      <c r="F954" s="34">
        <v>3961185.45</v>
      </c>
      <c r="G954" s="34"/>
      <c r="H954" s="34">
        <v>9086758.1199999992</v>
      </c>
      <c r="I954" s="34">
        <v>4345379.1500000004</v>
      </c>
      <c r="J954" s="39">
        <v>5196937.0599999996</v>
      </c>
      <c r="K954" s="34"/>
      <c r="L954" s="35"/>
      <c r="M954" s="34"/>
      <c r="N954" s="34"/>
      <c r="O954" s="38"/>
      <c r="P954" s="34"/>
      <c r="Q954" s="38">
        <v>11605749.67</v>
      </c>
      <c r="R954" s="34"/>
      <c r="S954" s="34"/>
    </row>
    <row r="955" spans="1:19" hidden="1" x14ac:dyDescent="0.25">
      <c r="A955" s="24">
        <v>147</v>
      </c>
      <c r="B955" s="37" t="s">
        <v>186</v>
      </c>
      <c r="C955" s="32">
        <f t="shared" si="96"/>
        <v>22412394.870000001</v>
      </c>
      <c r="D955" s="33">
        <f>ROUND((F955+G955+H955+I955+J955+K955+M955+O955+P955+Q955+R955+S955)*0.0214,2)</f>
        <v>469576.32</v>
      </c>
      <c r="E955" s="34"/>
      <c r="F955" s="36">
        <v>2124071.29</v>
      </c>
      <c r="G955" s="39">
        <v>6712585.8700000001</v>
      </c>
      <c r="H955" s="36">
        <v>4872511.59</v>
      </c>
      <c r="I955" s="36">
        <v>2330084.06</v>
      </c>
      <c r="J955" s="36">
        <v>2786707.4</v>
      </c>
      <c r="K955" s="39"/>
      <c r="L955" s="12"/>
      <c r="M955" s="39"/>
      <c r="N955" s="39"/>
      <c r="O955" s="39"/>
      <c r="P955" s="39">
        <v>3116858.34</v>
      </c>
      <c r="Q955" s="39"/>
      <c r="R955" s="34"/>
      <c r="S955" s="34"/>
    </row>
    <row r="956" spans="1:19" hidden="1" x14ac:dyDescent="0.25">
      <c r="A956" s="24">
        <v>148</v>
      </c>
      <c r="B956" s="37" t="s">
        <v>195</v>
      </c>
      <c r="C956" s="32">
        <f t="shared" si="96"/>
        <v>24641242.629999999</v>
      </c>
      <c r="D956" s="33">
        <f>ROUND((F956+G956+H956+I956+J956+K956+M956+O956+P956+Q956+R956+S956)*0.0214,2)</f>
        <v>516274.32</v>
      </c>
      <c r="E956" s="34"/>
      <c r="F956" s="36">
        <v>1541286.77</v>
      </c>
      <c r="G956" s="36">
        <v>4628426.33</v>
      </c>
      <c r="H956" s="39">
        <v>2672307.8199999998</v>
      </c>
      <c r="I956" s="39">
        <v>1256755.83</v>
      </c>
      <c r="J956" s="39">
        <v>1519429.04</v>
      </c>
      <c r="K956" s="39"/>
      <c r="L956" s="12"/>
      <c r="M956" s="39"/>
      <c r="N956" s="39" t="s">
        <v>64</v>
      </c>
      <c r="O956" s="36">
        <v>3883953.03</v>
      </c>
      <c r="P956" s="39">
        <v>2245638.25</v>
      </c>
      <c r="Q956" s="34"/>
      <c r="R956" s="34">
        <v>6377171.2400000002</v>
      </c>
      <c r="S956" s="34"/>
    </row>
    <row r="957" spans="1:19" hidden="1" x14ac:dyDescent="0.25">
      <c r="A957" s="24">
        <v>149</v>
      </c>
      <c r="B957" s="37" t="s">
        <v>871</v>
      </c>
      <c r="C957" s="32">
        <f t="shared" si="96"/>
        <v>772654.69</v>
      </c>
      <c r="D957" s="33"/>
      <c r="E957" s="34">
        <v>772654.69</v>
      </c>
      <c r="F957" s="36"/>
      <c r="G957" s="36"/>
      <c r="H957" s="39"/>
      <c r="I957" s="39"/>
      <c r="J957" s="39"/>
      <c r="K957" s="39"/>
      <c r="L957" s="12"/>
      <c r="M957" s="39"/>
      <c r="N957" s="39"/>
      <c r="O957" s="39"/>
      <c r="P957" s="39"/>
      <c r="Q957" s="39"/>
      <c r="R957" s="34"/>
      <c r="S957" s="34"/>
    </row>
    <row r="958" spans="1:19" hidden="1" x14ac:dyDescent="0.25">
      <c r="A958" s="24">
        <v>150</v>
      </c>
      <c r="B958" s="37" t="s">
        <v>872</v>
      </c>
      <c r="C958" s="32">
        <f t="shared" si="96"/>
        <v>749801.63</v>
      </c>
      <c r="D958" s="33"/>
      <c r="E958" s="34">
        <v>749801.63</v>
      </c>
      <c r="F958" s="34"/>
      <c r="G958" s="34"/>
      <c r="H958" s="34"/>
      <c r="I958" s="34"/>
      <c r="J958" s="34"/>
      <c r="K958" s="38"/>
      <c r="L958" s="35"/>
      <c r="M958" s="34"/>
      <c r="N958" s="39"/>
      <c r="O958" s="39"/>
      <c r="P958" s="34"/>
      <c r="Q958" s="39"/>
      <c r="R958" s="34"/>
      <c r="S958" s="34"/>
    </row>
    <row r="959" spans="1:19" hidden="1" x14ac:dyDescent="0.25">
      <c r="A959" s="24">
        <v>151</v>
      </c>
      <c r="B959" s="37" t="s">
        <v>873</v>
      </c>
      <c r="C959" s="32">
        <f t="shared" si="96"/>
        <v>2525456.96</v>
      </c>
      <c r="D959" s="33"/>
      <c r="E959" s="34">
        <v>2525456.96</v>
      </c>
      <c r="F959" s="34"/>
      <c r="G959" s="34"/>
      <c r="H959" s="34"/>
      <c r="I959" s="34"/>
      <c r="J959" s="34"/>
      <c r="K959" s="34"/>
      <c r="L959" s="35"/>
      <c r="M959" s="34"/>
      <c r="N959" s="34"/>
      <c r="O959" s="34"/>
      <c r="P959" s="38"/>
      <c r="Q959" s="39"/>
      <c r="R959" s="34"/>
      <c r="S959" s="34"/>
    </row>
    <row r="960" spans="1:19" hidden="1" x14ac:dyDescent="0.25">
      <c r="A960" s="24">
        <v>152</v>
      </c>
      <c r="B960" s="37" t="s">
        <v>874</v>
      </c>
      <c r="C960" s="32">
        <f t="shared" si="96"/>
        <v>745753.4</v>
      </c>
      <c r="D960" s="33"/>
      <c r="E960" s="34">
        <v>745753.4</v>
      </c>
      <c r="F960" s="38"/>
      <c r="G960" s="34"/>
      <c r="H960" s="34"/>
      <c r="I960" s="34"/>
      <c r="J960" s="34"/>
      <c r="K960" s="34"/>
      <c r="L960" s="35"/>
      <c r="M960" s="34"/>
      <c r="N960" s="39"/>
      <c r="O960" s="39"/>
      <c r="P960" s="34"/>
      <c r="Q960" s="39"/>
      <c r="R960" s="34"/>
      <c r="S960" s="34"/>
    </row>
    <row r="961" spans="1:19" hidden="1" x14ac:dyDescent="0.25">
      <c r="A961" s="24">
        <v>153</v>
      </c>
      <c r="B961" s="37" t="s">
        <v>875</v>
      </c>
      <c r="C961" s="32">
        <f t="shared" si="96"/>
        <v>1034266.94</v>
      </c>
      <c r="D961" s="33"/>
      <c r="E961" s="34">
        <v>1034266.94</v>
      </c>
      <c r="F961" s="36"/>
      <c r="G961" s="39"/>
      <c r="H961" s="39"/>
      <c r="I961" s="39"/>
      <c r="J961" s="39"/>
      <c r="K961" s="34"/>
      <c r="L961" s="35"/>
      <c r="M961" s="34"/>
      <c r="N961" s="39"/>
      <c r="O961" s="39"/>
      <c r="P961" s="39"/>
      <c r="Q961" s="39"/>
      <c r="R961" s="34"/>
      <c r="S961" s="34"/>
    </row>
    <row r="962" spans="1:19" hidden="1" x14ac:dyDescent="0.25">
      <c r="A962" s="24">
        <v>154</v>
      </c>
      <c r="B962" s="37" t="s">
        <v>876</v>
      </c>
      <c r="C962" s="32">
        <f t="shared" si="96"/>
        <v>855922.87</v>
      </c>
      <c r="D962" s="33"/>
      <c r="E962" s="34">
        <v>855922.87</v>
      </c>
      <c r="F962" s="36"/>
      <c r="G962" s="39"/>
      <c r="H962" s="34"/>
      <c r="I962" s="34"/>
      <c r="J962" s="34"/>
      <c r="K962" s="34"/>
      <c r="L962" s="35"/>
      <c r="M962" s="34"/>
      <c r="N962" s="34"/>
      <c r="O962" s="34"/>
      <c r="P962" s="34"/>
      <c r="Q962" s="34"/>
      <c r="R962" s="34"/>
      <c r="S962" s="34"/>
    </row>
    <row r="963" spans="1:19" hidden="1" x14ac:dyDescent="0.25">
      <c r="A963" s="24">
        <v>155</v>
      </c>
      <c r="B963" s="37" t="s">
        <v>877</v>
      </c>
      <c r="C963" s="32">
        <f t="shared" si="96"/>
        <v>1317761.98</v>
      </c>
      <c r="D963" s="33"/>
      <c r="E963" s="34">
        <v>1317761.98</v>
      </c>
      <c r="F963" s="39"/>
      <c r="G963" s="36"/>
      <c r="H963" s="39"/>
      <c r="I963" s="39"/>
      <c r="J963" s="39"/>
      <c r="K963" s="34"/>
      <c r="L963" s="35"/>
      <c r="M963" s="34"/>
      <c r="N963" s="39"/>
      <c r="O963" s="39"/>
      <c r="P963" s="36"/>
      <c r="Q963" s="34"/>
      <c r="R963" s="34"/>
      <c r="S963" s="34"/>
    </row>
    <row r="964" spans="1:19" hidden="1" x14ac:dyDescent="0.25">
      <c r="A964" s="24">
        <v>156</v>
      </c>
      <c r="B964" s="37" t="s">
        <v>196</v>
      </c>
      <c r="C964" s="32">
        <f t="shared" si="96"/>
        <v>16666505.16</v>
      </c>
      <c r="D964" s="33">
        <f>ROUND((F964+G964+H964+I964+J964+K964+M964+O964+P964+Q964+R964+S964)*0.0214,2)</f>
        <v>349190.53</v>
      </c>
      <c r="E964" s="34"/>
      <c r="F964" s="39">
        <v>2351330.7599999998</v>
      </c>
      <c r="G964" s="36">
        <v>7430781.5</v>
      </c>
      <c r="H964" s="34"/>
      <c r="I964" s="34"/>
      <c r="J964" s="34">
        <v>3084863.89</v>
      </c>
      <c r="K964" s="34"/>
      <c r="L964" s="35"/>
      <c r="M964" s="34"/>
      <c r="N964" s="34"/>
      <c r="O964" s="34"/>
      <c r="P964" s="34">
        <v>3450338.48</v>
      </c>
      <c r="Q964" s="34"/>
      <c r="R964" s="34"/>
      <c r="S964" s="34"/>
    </row>
    <row r="965" spans="1:19" hidden="1" x14ac:dyDescent="0.25">
      <c r="A965" s="24">
        <v>157</v>
      </c>
      <c r="B965" s="37" t="s">
        <v>197</v>
      </c>
      <c r="C965" s="32">
        <f t="shared" si="96"/>
        <v>26081475.280000001</v>
      </c>
      <c r="D965" s="33">
        <v>573064.19999999995</v>
      </c>
      <c r="E965" s="34"/>
      <c r="F965" s="39"/>
      <c r="G965" s="39"/>
      <c r="H965" s="39"/>
      <c r="I965" s="39"/>
      <c r="J965" s="39"/>
      <c r="K965" s="34"/>
      <c r="L965" s="35"/>
      <c r="M965" s="34"/>
      <c r="N965" s="39" t="s">
        <v>124</v>
      </c>
      <c r="O965" s="36">
        <v>9797158.3599999994</v>
      </c>
      <c r="P965" s="39"/>
      <c r="Q965" s="36"/>
      <c r="R965" s="34">
        <v>15711252.719999999</v>
      </c>
      <c r="S965" s="34"/>
    </row>
    <row r="966" spans="1:19" hidden="1" x14ac:dyDescent="0.25">
      <c r="A966" s="24">
        <v>158</v>
      </c>
      <c r="B966" s="37" t="s">
        <v>198</v>
      </c>
      <c r="C966" s="32">
        <f t="shared" ref="C966:C971" si="98">ROUND(SUM(D966+E966+F966+G966+H966+I966+J966+K966+M966+O966+P966+Q966+R966+S966),2)</f>
        <v>20487982.16</v>
      </c>
      <c r="D966" s="33">
        <f>ROUND((F966+G966+H966+I966+J966+K966+M966+O966+P966+Q966+R966+S966)*0.0214,2)</f>
        <v>429256.72</v>
      </c>
      <c r="E966" s="34"/>
      <c r="F966" s="34">
        <v>2165511.31</v>
      </c>
      <c r="G966" s="34"/>
      <c r="H966" s="39"/>
      <c r="I966" s="39"/>
      <c r="J966" s="39">
        <v>2841075.26</v>
      </c>
      <c r="K966" s="34"/>
      <c r="L966" s="35"/>
      <c r="M966" s="34"/>
      <c r="N966" s="34" t="s">
        <v>64</v>
      </c>
      <c r="O966" s="38">
        <v>8707477.0399999991</v>
      </c>
      <c r="P966" s="34"/>
      <c r="Q966" s="39">
        <v>6344661.8300000001</v>
      </c>
      <c r="R966" s="34"/>
      <c r="S966" s="34"/>
    </row>
    <row r="967" spans="1:19" hidden="1" x14ac:dyDescent="0.25">
      <c r="A967" s="24">
        <v>159</v>
      </c>
      <c r="B967" s="37" t="s">
        <v>199</v>
      </c>
      <c r="C967" s="32">
        <f t="shared" si="98"/>
        <v>43773716.060000002</v>
      </c>
      <c r="D967" s="33">
        <f>ROUND((F967+G967+H967+I967+J967+K967+M967+O967+P967+Q967+R967+S967)*0.0214,2)</f>
        <v>917130.92</v>
      </c>
      <c r="E967" s="34"/>
      <c r="F967" s="34">
        <v>2986203.88</v>
      </c>
      <c r="G967" s="39">
        <v>9437136.1600000001</v>
      </c>
      <c r="H967" s="34">
        <v>6850199.9400000004</v>
      </c>
      <c r="I967" s="34">
        <v>3275834.53</v>
      </c>
      <c r="J967" s="34">
        <v>3917795.27</v>
      </c>
      <c r="K967" s="39"/>
      <c r="L967" s="35"/>
      <c r="M967" s="34"/>
      <c r="N967" s="34" t="s">
        <v>64</v>
      </c>
      <c r="O967" s="38">
        <v>12007465.220000001</v>
      </c>
      <c r="P967" s="34">
        <v>4381950.1399999997</v>
      </c>
      <c r="Q967" s="34"/>
      <c r="R967" s="34"/>
      <c r="S967" s="34"/>
    </row>
    <row r="968" spans="1:19" hidden="1" x14ac:dyDescent="0.25">
      <c r="A968" s="24">
        <v>160</v>
      </c>
      <c r="B968" s="37" t="s">
        <v>200</v>
      </c>
      <c r="C968" s="32">
        <f t="shared" si="98"/>
        <v>40686644.539999999</v>
      </c>
      <c r="D968" s="33">
        <f>ROUND((F968+G968+H968+I968+J968+K968+M968+O968+P968+Q968+R968+S968)*0.0214,2)</f>
        <v>852451.73</v>
      </c>
      <c r="E968" s="34"/>
      <c r="F968" s="38">
        <v>3091725.78</v>
      </c>
      <c r="G968" s="39">
        <v>9770611.2400000002</v>
      </c>
      <c r="H968" s="34">
        <v>7092261.8300000001</v>
      </c>
      <c r="I968" s="34">
        <v>3391590.96</v>
      </c>
      <c r="J968" s="34">
        <v>4056236.33</v>
      </c>
      <c r="K968" s="34"/>
      <c r="L968" s="35"/>
      <c r="M968" s="34"/>
      <c r="N968" s="34" t="s">
        <v>64</v>
      </c>
      <c r="O968" s="34">
        <v>12431766.67</v>
      </c>
      <c r="P968" s="34"/>
      <c r="Q968" s="34"/>
      <c r="R968" s="34"/>
      <c r="S968" s="34"/>
    </row>
    <row r="969" spans="1:19" hidden="1" x14ac:dyDescent="0.25">
      <c r="A969" s="24">
        <v>161</v>
      </c>
      <c r="B969" s="37" t="s">
        <v>878</v>
      </c>
      <c r="C969" s="32">
        <f t="shared" si="98"/>
        <v>268235.15999999997</v>
      </c>
      <c r="D969" s="33"/>
      <c r="E969" s="34">
        <v>268235.15999999997</v>
      </c>
      <c r="F969" s="34"/>
      <c r="G969" s="39"/>
      <c r="H969" s="39"/>
      <c r="I969" s="39"/>
      <c r="J969" s="39"/>
      <c r="K969" s="34"/>
      <c r="L969" s="35"/>
      <c r="M969" s="34"/>
      <c r="N969" s="34"/>
      <c r="O969" s="34"/>
      <c r="P969" s="38"/>
      <c r="Q969" s="34"/>
      <c r="R969" s="34"/>
      <c r="S969" s="34"/>
    </row>
    <row r="970" spans="1:19" hidden="1" x14ac:dyDescent="0.25">
      <c r="A970" s="24">
        <v>162</v>
      </c>
      <c r="B970" s="37" t="s">
        <v>879</v>
      </c>
      <c r="C970" s="32">
        <f t="shared" si="98"/>
        <v>340759.51</v>
      </c>
      <c r="D970" s="33"/>
      <c r="E970" s="34">
        <v>340759.51</v>
      </c>
      <c r="F970" s="34"/>
      <c r="G970" s="34"/>
      <c r="H970" s="38"/>
      <c r="I970" s="38"/>
      <c r="J970" s="38"/>
      <c r="K970" s="34"/>
      <c r="L970" s="35"/>
      <c r="M970" s="34"/>
      <c r="N970" s="39"/>
      <c r="O970" s="39"/>
      <c r="P970" s="34"/>
      <c r="Q970" s="34"/>
      <c r="R970" s="34"/>
      <c r="S970" s="34"/>
    </row>
    <row r="971" spans="1:19" hidden="1" x14ac:dyDescent="0.25">
      <c r="A971" s="179" t="s">
        <v>201</v>
      </c>
      <c r="B971" s="180"/>
      <c r="C971" s="71">
        <f t="shared" si="98"/>
        <v>775087848.71000004</v>
      </c>
      <c r="D971" s="40">
        <f t="shared" ref="D971:M971" si="99">ROUND(SUM(D892:D970),2)</f>
        <v>15857437.939999999</v>
      </c>
      <c r="E971" s="40">
        <f t="shared" si="99"/>
        <v>17779467.280000001</v>
      </c>
      <c r="F971" s="40">
        <f t="shared" si="99"/>
        <v>56072060.880000003</v>
      </c>
      <c r="G971" s="40">
        <f t="shared" si="99"/>
        <v>91459086.569999993</v>
      </c>
      <c r="H971" s="40">
        <f t="shared" si="99"/>
        <v>96616056.760000005</v>
      </c>
      <c r="I971" s="40">
        <f t="shared" si="99"/>
        <v>47165666.579999998</v>
      </c>
      <c r="J971" s="40">
        <f t="shared" si="99"/>
        <v>68641887.290000007</v>
      </c>
      <c r="K971" s="40">
        <f t="shared" si="99"/>
        <v>0</v>
      </c>
      <c r="L971" s="40">
        <f t="shared" si="99"/>
        <v>0</v>
      </c>
      <c r="M971" s="40">
        <f t="shared" si="99"/>
        <v>0</v>
      </c>
      <c r="N971" s="119" t="s">
        <v>23</v>
      </c>
      <c r="O971" s="40">
        <f>ROUND(SUM(O892:O970),2)</f>
        <v>117326201.17</v>
      </c>
      <c r="P971" s="40">
        <f>ROUND(SUM(P892:P970),2)</f>
        <v>55567913.439999998</v>
      </c>
      <c r="Q971" s="40">
        <f>ROUND(SUM(Q892:Q970),2)</f>
        <v>98003324.299999997</v>
      </c>
      <c r="R971" s="40">
        <f>ROUND(SUM(R892:R970),2)</f>
        <v>110598746.5</v>
      </c>
      <c r="S971" s="40">
        <f>ROUND(SUM(S892:S970),2)</f>
        <v>0</v>
      </c>
    </row>
    <row r="972" spans="1:19" ht="15.75" hidden="1" x14ac:dyDescent="0.25">
      <c r="A972" s="181" t="s">
        <v>880</v>
      </c>
      <c r="B972" s="182"/>
      <c r="C972" s="183"/>
      <c r="D972" s="75"/>
      <c r="E972" s="34"/>
      <c r="F972" s="34"/>
      <c r="G972" s="34"/>
      <c r="H972" s="34"/>
      <c r="I972" s="34"/>
      <c r="J972" s="34"/>
      <c r="K972" s="34"/>
      <c r="L972" s="17"/>
      <c r="M972" s="34"/>
      <c r="N972" s="40"/>
      <c r="O972" s="34"/>
      <c r="P972" s="34"/>
      <c r="Q972" s="34"/>
      <c r="R972" s="34"/>
      <c r="S972" s="34"/>
    </row>
    <row r="973" spans="1:19" hidden="1" x14ac:dyDescent="0.25">
      <c r="A973" s="24">
        <v>163</v>
      </c>
      <c r="B973" s="31" t="s">
        <v>213</v>
      </c>
      <c r="C973" s="32">
        <f t="shared" ref="C973:C997" si="100">ROUND(SUM(D973+E973+F973+G973+H973+I973+J973+K973+M973+O973+P973+Q973+R973+S973),2)</f>
        <v>1852416.07</v>
      </c>
      <c r="D973" s="33">
        <f t="shared" ref="D973:D982" si="101">ROUND((F973+G973+H973+I973+J973+K973+M973+O973+P973+Q973+R973+S973)*0.0214,2)</f>
        <v>38811.15</v>
      </c>
      <c r="E973" s="34"/>
      <c r="F973" s="38"/>
      <c r="G973" s="38"/>
      <c r="H973" s="38"/>
      <c r="I973" s="38"/>
      <c r="J973" s="38"/>
      <c r="K973" s="34"/>
      <c r="L973" s="35"/>
      <c r="M973" s="34"/>
      <c r="N973" s="34" t="s">
        <v>124</v>
      </c>
      <c r="O973" s="39">
        <v>1813604.9200000002</v>
      </c>
      <c r="P973" s="34"/>
      <c r="Q973" s="34"/>
      <c r="R973" s="34"/>
      <c r="S973" s="34"/>
    </row>
    <row r="974" spans="1:19" hidden="1" x14ac:dyDescent="0.25">
      <c r="A974" s="24">
        <v>164</v>
      </c>
      <c r="B974" s="31" t="s">
        <v>214</v>
      </c>
      <c r="C974" s="32">
        <f t="shared" si="100"/>
        <v>1940966.97</v>
      </c>
      <c r="D974" s="33">
        <f t="shared" si="101"/>
        <v>40666.43</v>
      </c>
      <c r="E974" s="34"/>
      <c r="F974" s="38"/>
      <c r="G974" s="38"/>
      <c r="H974" s="38"/>
      <c r="I974" s="38"/>
      <c r="J974" s="38"/>
      <c r="K974" s="34"/>
      <c r="L974" s="35"/>
      <c r="M974" s="34"/>
      <c r="N974" s="34" t="s">
        <v>124</v>
      </c>
      <c r="O974" s="39">
        <v>1900300.54</v>
      </c>
      <c r="P974" s="34"/>
      <c r="Q974" s="34"/>
      <c r="R974" s="34"/>
      <c r="S974" s="34"/>
    </row>
    <row r="975" spans="1:19" hidden="1" x14ac:dyDescent="0.25">
      <c r="A975" s="24">
        <v>165</v>
      </c>
      <c r="B975" s="31" t="s">
        <v>215</v>
      </c>
      <c r="C975" s="32">
        <f t="shared" si="100"/>
        <v>1861542.48</v>
      </c>
      <c r="D975" s="33">
        <f t="shared" si="101"/>
        <v>39002.36</v>
      </c>
      <c r="E975" s="34"/>
      <c r="F975" s="38"/>
      <c r="G975" s="38"/>
      <c r="H975" s="38"/>
      <c r="I975" s="38"/>
      <c r="J975" s="38"/>
      <c r="K975" s="34"/>
      <c r="L975" s="35"/>
      <c r="M975" s="34"/>
      <c r="N975" s="34" t="s">
        <v>124</v>
      </c>
      <c r="O975" s="39">
        <v>1822540.1240000001</v>
      </c>
      <c r="P975" s="34"/>
      <c r="Q975" s="34"/>
      <c r="R975" s="34"/>
      <c r="S975" s="34"/>
    </row>
    <row r="976" spans="1:19" hidden="1" x14ac:dyDescent="0.25">
      <c r="A976" s="24">
        <v>166</v>
      </c>
      <c r="B976" s="31" t="s">
        <v>216</v>
      </c>
      <c r="C976" s="32">
        <f t="shared" si="100"/>
        <v>1803577.4</v>
      </c>
      <c r="D976" s="33">
        <f t="shared" si="101"/>
        <v>37787.9</v>
      </c>
      <c r="E976" s="34"/>
      <c r="F976" s="38"/>
      <c r="G976" s="38"/>
      <c r="H976" s="38"/>
      <c r="I976" s="38"/>
      <c r="J976" s="38"/>
      <c r="K976" s="34"/>
      <c r="L976" s="35"/>
      <c r="M976" s="34"/>
      <c r="N976" s="34" t="s">
        <v>124</v>
      </c>
      <c r="O976" s="39">
        <v>1765789.5</v>
      </c>
      <c r="P976" s="34"/>
      <c r="Q976" s="34"/>
      <c r="R976" s="34"/>
      <c r="S976" s="34"/>
    </row>
    <row r="977" spans="1:19" hidden="1" x14ac:dyDescent="0.25">
      <c r="A977" s="24">
        <v>167</v>
      </c>
      <c r="B977" s="31" t="s">
        <v>218</v>
      </c>
      <c r="C977" s="32">
        <f t="shared" si="100"/>
        <v>2694796.56</v>
      </c>
      <c r="D977" s="33">
        <f t="shared" si="101"/>
        <v>56460.39</v>
      </c>
      <c r="E977" s="34"/>
      <c r="F977" s="38"/>
      <c r="G977" s="38"/>
      <c r="H977" s="38"/>
      <c r="I977" s="38"/>
      <c r="J977" s="38"/>
      <c r="K977" s="34"/>
      <c r="L977" s="35"/>
      <c r="M977" s="34"/>
      <c r="N977" s="34"/>
      <c r="O977" s="39"/>
      <c r="P977" s="34"/>
      <c r="Q977" s="34"/>
      <c r="R977" s="34">
        <v>2638336.1680000001</v>
      </c>
      <c r="S977" s="34"/>
    </row>
    <row r="978" spans="1:19" hidden="1" x14ac:dyDescent="0.25">
      <c r="A978" s="24">
        <v>168</v>
      </c>
      <c r="B978" s="31" t="s">
        <v>221</v>
      </c>
      <c r="C978" s="32">
        <f t="shared" si="100"/>
        <v>1865982.36</v>
      </c>
      <c r="D978" s="33">
        <f t="shared" si="101"/>
        <v>39095.379999999997</v>
      </c>
      <c r="E978" s="34"/>
      <c r="F978" s="38"/>
      <c r="G978" s="38"/>
      <c r="H978" s="38"/>
      <c r="I978" s="38"/>
      <c r="J978" s="38"/>
      <c r="K978" s="34"/>
      <c r="L978" s="35"/>
      <c r="M978" s="34"/>
      <c r="N978" s="34" t="s">
        <v>124</v>
      </c>
      <c r="O978" s="39">
        <v>1826886.98</v>
      </c>
      <c r="P978" s="34"/>
      <c r="Q978" s="34"/>
      <c r="R978" s="34"/>
      <c r="S978" s="34"/>
    </row>
    <row r="979" spans="1:19" hidden="1" x14ac:dyDescent="0.25">
      <c r="A979" s="24">
        <v>169</v>
      </c>
      <c r="B979" s="31" t="s">
        <v>224</v>
      </c>
      <c r="C979" s="32">
        <f t="shared" si="100"/>
        <v>5989224.1500000004</v>
      </c>
      <c r="D979" s="33">
        <f t="shared" si="101"/>
        <v>125484.04</v>
      </c>
      <c r="E979" s="34"/>
      <c r="F979" s="38"/>
      <c r="G979" s="38"/>
      <c r="H979" s="38"/>
      <c r="I979" s="38"/>
      <c r="J979" s="38"/>
      <c r="K979" s="34"/>
      <c r="L979" s="35"/>
      <c r="M979" s="34"/>
      <c r="N979" s="34" t="s">
        <v>124</v>
      </c>
      <c r="O979" s="39">
        <v>2346386.35</v>
      </c>
      <c r="P979" s="34"/>
      <c r="Q979" s="34"/>
      <c r="R979" s="34">
        <v>3517353.76</v>
      </c>
      <c r="S979" s="34"/>
    </row>
    <row r="980" spans="1:19" hidden="1" x14ac:dyDescent="0.25">
      <c r="A980" s="24">
        <v>170</v>
      </c>
      <c r="B980" s="31" t="s">
        <v>226</v>
      </c>
      <c r="C980" s="32">
        <f t="shared" si="100"/>
        <v>2452974.7999999998</v>
      </c>
      <c r="D980" s="33">
        <f t="shared" si="101"/>
        <v>51393.83</v>
      </c>
      <c r="E980" s="34"/>
      <c r="F980" s="38"/>
      <c r="G980" s="38"/>
      <c r="H980" s="38"/>
      <c r="I980" s="38"/>
      <c r="J980" s="38"/>
      <c r="K980" s="34"/>
      <c r="L980" s="35"/>
      <c r="M980" s="34"/>
      <c r="N980" s="34"/>
      <c r="O980" s="39"/>
      <c r="P980" s="34"/>
      <c r="Q980" s="34"/>
      <c r="R980" s="34">
        <v>2401580.9700000002</v>
      </c>
      <c r="S980" s="34"/>
    </row>
    <row r="981" spans="1:19" hidden="1" x14ac:dyDescent="0.25">
      <c r="A981" s="24">
        <v>171</v>
      </c>
      <c r="B981" s="31" t="s">
        <v>227</v>
      </c>
      <c r="C981" s="32">
        <f t="shared" si="100"/>
        <v>3586395.4</v>
      </c>
      <c r="D981" s="33">
        <f t="shared" si="101"/>
        <v>75140.850000000006</v>
      </c>
      <c r="E981" s="34"/>
      <c r="F981" s="38"/>
      <c r="G981" s="38"/>
      <c r="H981" s="38"/>
      <c r="I981" s="38"/>
      <c r="J981" s="38"/>
      <c r="K981" s="34"/>
      <c r="L981" s="35"/>
      <c r="M981" s="34"/>
      <c r="N981" s="34" t="s">
        <v>124</v>
      </c>
      <c r="O981" s="39">
        <v>3511254.5500000003</v>
      </c>
      <c r="P981" s="34"/>
      <c r="Q981" s="34"/>
      <c r="R981" s="34"/>
      <c r="S981" s="34"/>
    </row>
    <row r="982" spans="1:19" hidden="1" x14ac:dyDescent="0.25">
      <c r="A982" s="24">
        <v>172</v>
      </c>
      <c r="B982" s="31" t="s">
        <v>228</v>
      </c>
      <c r="C982" s="32">
        <f t="shared" si="100"/>
        <v>2296581.94</v>
      </c>
      <c r="D982" s="33">
        <f t="shared" si="101"/>
        <v>48117.15</v>
      </c>
      <c r="E982" s="34"/>
      <c r="F982" s="38"/>
      <c r="G982" s="38">
        <v>1084640.48</v>
      </c>
      <c r="H982" s="38">
        <v>787313.46</v>
      </c>
      <c r="I982" s="38">
        <v>376510.85</v>
      </c>
      <c r="J982" s="38"/>
      <c r="K982" s="34"/>
      <c r="L982" s="35"/>
      <c r="M982" s="34"/>
      <c r="N982" s="34"/>
      <c r="O982" s="39"/>
      <c r="P982" s="34"/>
      <c r="Q982" s="34"/>
      <c r="R982" s="34"/>
      <c r="S982" s="34"/>
    </row>
    <row r="983" spans="1:19" hidden="1" x14ac:dyDescent="0.25">
      <c r="A983" s="24">
        <v>173</v>
      </c>
      <c r="B983" s="31" t="s">
        <v>881</v>
      </c>
      <c r="C983" s="32">
        <f t="shared" si="100"/>
        <v>185461.94</v>
      </c>
      <c r="D983" s="33"/>
      <c r="E983" s="34">
        <v>185461.94</v>
      </c>
      <c r="F983" s="38"/>
      <c r="G983" s="38"/>
      <c r="H983" s="38"/>
      <c r="I983" s="38"/>
      <c r="J983" s="38"/>
      <c r="K983" s="34"/>
      <c r="L983" s="35"/>
      <c r="M983" s="34"/>
      <c r="N983" s="34"/>
      <c r="O983" s="39"/>
      <c r="P983" s="34"/>
      <c r="Q983" s="34"/>
      <c r="R983" s="34"/>
      <c r="S983" s="34"/>
    </row>
    <row r="984" spans="1:19" hidden="1" x14ac:dyDescent="0.25">
      <c r="A984" s="24">
        <v>174</v>
      </c>
      <c r="B984" s="31" t="s">
        <v>229</v>
      </c>
      <c r="C984" s="32">
        <f t="shared" si="100"/>
        <v>2437547.66</v>
      </c>
      <c r="D984" s="33">
        <f>ROUND((F984+G984+H984+I984+J984+K984+M984+O984+P984+Q984+R984+S984)*0.0214,2)</f>
        <v>51070.61</v>
      </c>
      <c r="E984" s="34"/>
      <c r="F984" s="38"/>
      <c r="G984" s="38">
        <v>1151219.77</v>
      </c>
      <c r="H984" s="38">
        <v>835643.94</v>
      </c>
      <c r="I984" s="38">
        <v>399613.34</v>
      </c>
      <c r="J984" s="38"/>
      <c r="K984" s="34"/>
      <c r="L984" s="35"/>
      <c r="M984" s="34"/>
      <c r="N984" s="34"/>
      <c r="O984" s="39"/>
      <c r="P984" s="34"/>
      <c r="Q984" s="34"/>
      <c r="R984" s="34"/>
      <c r="S984" s="34"/>
    </row>
    <row r="985" spans="1:19" hidden="1" x14ac:dyDescent="0.25">
      <c r="A985" s="24">
        <v>175</v>
      </c>
      <c r="B985" s="31" t="s">
        <v>231</v>
      </c>
      <c r="C985" s="32">
        <f t="shared" si="100"/>
        <v>4188530.5</v>
      </c>
      <c r="D985" s="33">
        <f>ROUND((F985+G985+H985+I985+J985+K985+M985+O985+P985+Q985+R985+S985)*0.0214,2)</f>
        <v>87756.56</v>
      </c>
      <c r="E985" s="34"/>
      <c r="F985" s="38"/>
      <c r="G985" s="38">
        <v>1978178.82</v>
      </c>
      <c r="H985" s="38">
        <v>1435910.64</v>
      </c>
      <c r="I985" s="38">
        <v>686684.48</v>
      </c>
      <c r="J985" s="38"/>
      <c r="K985" s="34"/>
      <c r="L985" s="35"/>
      <c r="M985" s="34"/>
      <c r="N985" s="34"/>
      <c r="O985" s="39"/>
      <c r="P985" s="34"/>
      <c r="Q985" s="34"/>
      <c r="R985" s="34"/>
      <c r="S985" s="34"/>
    </row>
    <row r="986" spans="1:19" hidden="1" x14ac:dyDescent="0.25">
      <c r="A986" s="24">
        <v>176</v>
      </c>
      <c r="B986" s="31" t="s">
        <v>232</v>
      </c>
      <c r="C986" s="32">
        <f t="shared" si="100"/>
        <v>2858130.74</v>
      </c>
      <c r="D986" s="33">
        <f>ROUND((F986+G986+H986+I986+J986+K986+M986+O986+P986+Q986+R986+S986)*0.0214,2)</f>
        <v>59882.51</v>
      </c>
      <c r="E986" s="34"/>
      <c r="F986" s="38"/>
      <c r="G986" s="38"/>
      <c r="H986" s="38"/>
      <c r="I986" s="38"/>
      <c r="J986" s="38"/>
      <c r="K986" s="34"/>
      <c r="L986" s="35"/>
      <c r="M986" s="34"/>
      <c r="N986" s="34"/>
      <c r="O986" s="39"/>
      <c r="P986" s="34"/>
      <c r="Q986" s="34"/>
      <c r="R986" s="34">
        <v>2798248.23</v>
      </c>
      <c r="S986" s="34"/>
    </row>
    <row r="987" spans="1:19" hidden="1" x14ac:dyDescent="0.25">
      <c r="A987" s="24">
        <v>177</v>
      </c>
      <c r="B987" s="31" t="s">
        <v>882</v>
      </c>
      <c r="C987" s="32">
        <f t="shared" si="100"/>
        <v>943672.55</v>
      </c>
      <c r="D987" s="33"/>
      <c r="E987" s="34">
        <v>943672.55</v>
      </c>
      <c r="F987" s="38"/>
      <c r="G987" s="38"/>
      <c r="H987" s="38"/>
      <c r="I987" s="38"/>
      <c r="J987" s="38"/>
      <c r="K987" s="34"/>
      <c r="L987" s="35"/>
      <c r="M987" s="34"/>
      <c r="N987" s="34"/>
      <c r="O987" s="39"/>
      <c r="P987" s="34"/>
      <c r="Q987" s="34"/>
      <c r="R987" s="34"/>
      <c r="S987" s="34"/>
    </row>
    <row r="988" spans="1:19" hidden="1" x14ac:dyDescent="0.25">
      <c r="A988" s="24">
        <v>178</v>
      </c>
      <c r="B988" s="31" t="s">
        <v>883</v>
      </c>
      <c r="C988" s="32">
        <f t="shared" si="100"/>
        <v>262325.43</v>
      </c>
      <c r="D988" s="33"/>
      <c r="E988" s="34">
        <v>262325.43</v>
      </c>
      <c r="F988" s="38"/>
      <c r="G988" s="38"/>
      <c r="H988" s="38"/>
      <c r="I988" s="38"/>
      <c r="J988" s="38"/>
      <c r="K988" s="34"/>
      <c r="L988" s="35"/>
      <c r="M988" s="34"/>
      <c r="N988" s="34"/>
      <c r="O988" s="39"/>
      <c r="P988" s="34"/>
      <c r="Q988" s="34"/>
      <c r="R988" s="34"/>
      <c r="S988" s="34"/>
    </row>
    <row r="989" spans="1:19" hidden="1" x14ac:dyDescent="0.25">
      <c r="A989" s="24">
        <v>179</v>
      </c>
      <c r="B989" s="31" t="s">
        <v>884</v>
      </c>
      <c r="C989" s="32">
        <f t="shared" si="100"/>
        <v>966059.91</v>
      </c>
      <c r="D989" s="33"/>
      <c r="E989" s="34">
        <v>966059.91</v>
      </c>
      <c r="F989" s="38"/>
      <c r="G989" s="38"/>
      <c r="H989" s="38"/>
      <c r="I989" s="38"/>
      <c r="J989" s="38"/>
      <c r="K989" s="34"/>
      <c r="L989" s="35"/>
      <c r="M989" s="34"/>
      <c r="N989" s="34"/>
      <c r="O989" s="39"/>
      <c r="P989" s="34"/>
      <c r="Q989" s="34"/>
      <c r="R989" s="34"/>
      <c r="S989" s="34"/>
    </row>
    <row r="990" spans="1:19" ht="29.25" hidden="1" customHeight="1" x14ac:dyDescent="0.25">
      <c r="A990" s="24">
        <v>180</v>
      </c>
      <c r="B990" s="31" t="s">
        <v>230</v>
      </c>
      <c r="C990" s="26">
        <f t="shared" si="100"/>
        <v>3364350.65</v>
      </c>
      <c r="D990" s="33">
        <f>ROUND((F990+G990+H990+I990+J990+K990+M990+O990+P990+Q990+R990+S990)*0.0214,2)</f>
        <v>70488.649999999994</v>
      </c>
      <c r="E990" s="34"/>
      <c r="F990" s="34">
        <v>504715.2</v>
      </c>
      <c r="G990" s="34">
        <v>1209838.8</v>
      </c>
      <c r="H990" s="34">
        <v>620696.4</v>
      </c>
      <c r="I990" s="34">
        <v>285494.40000000002</v>
      </c>
      <c r="J990" s="34">
        <v>673117.2</v>
      </c>
      <c r="K990" s="34"/>
      <c r="L990" s="35"/>
      <c r="M990" s="34"/>
      <c r="N990" s="34"/>
      <c r="O990" s="36"/>
      <c r="P990" s="34"/>
      <c r="Q990" s="36"/>
      <c r="R990" s="34"/>
      <c r="S990" s="34"/>
    </row>
    <row r="991" spans="1:19" hidden="1" x14ac:dyDescent="0.25">
      <c r="A991" s="24">
        <v>181</v>
      </c>
      <c r="B991" s="31" t="s">
        <v>885</v>
      </c>
      <c r="C991" s="32">
        <f t="shared" si="100"/>
        <v>1002336.1</v>
      </c>
      <c r="D991" s="33"/>
      <c r="E991" s="34">
        <v>1002336.1</v>
      </c>
      <c r="F991" s="38"/>
      <c r="G991" s="38"/>
      <c r="H991" s="38"/>
      <c r="I991" s="38"/>
      <c r="J991" s="38"/>
      <c r="K991" s="34"/>
      <c r="L991" s="35"/>
      <c r="M991" s="34"/>
      <c r="N991" s="34"/>
      <c r="O991" s="39"/>
      <c r="P991" s="34"/>
      <c r="Q991" s="34"/>
      <c r="R991" s="34"/>
      <c r="S991" s="34"/>
    </row>
    <row r="992" spans="1:19" hidden="1" x14ac:dyDescent="0.25">
      <c r="A992" s="24">
        <v>182</v>
      </c>
      <c r="B992" s="31" t="s">
        <v>886</v>
      </c>
      <c r="C992" s="32">
        <f t="shared" si="100"/>
        <v>245788.84</v>
      </c>
      <c r="D992" s="33"/>
      <c r="E992" s="34">
        <v>245788.84</v>
      </c>
      <c r="F992" s="38"/>
      <c r="G992" s="38"/>
      <c r="H992" s="38"/>
      <c r="I992" s="38"/>
      <c r="J992" s="38"/>
      <c r="K992" s="34"/>
      <c r="L992" s="35"/>
      <c r="M992" s="34"/>
      <c r="N992" s="34"/>
      <c r="O992" s="39"/>
      <c r="P992" s="34"/>
      <c r="Q992" s="34"/>
      <c r="R992" s="34"/>
      <c r="S992" s="34"/>
    </row>
    <row r="993" spans="1:19" hidden="1" x14ac:dyDescent="0.25">
      <c r="A993" s="24">
        <v>183</v>
      </c>
      <c r="B993" s="31" t="s">
        <v>887</v>
      </c>
      <c r="C993" s="32">
        <f t="shared" si="100"/>
        <v>284175.06</v>
      </c>
      <c r="D993" s="33"/>
      <c r="E993" s="34">
        <v>284175.06</v>
      </c>
      <c r="F993" s="38"/>
      <c r="G993" s="38"/>
      <c r="H993" s="38"/>
      <c r="I993" s="38"/>
      <c r="J993" s="38"/>
      <c r="K993" s="34"/>
      <c r="L993" s="35"/>
      <c r="M993" s="34"/>
      <c r="N993" s="34"/>
      <c r="O993" s="39"/>
      <c r="P993" s="34"/>
      <c r="Q993" s="34"/>
      <c r="R993" s="34"/>
      <c r="S993" s="34"/>
    </row>
    <row r="994" spans="1:19" hidden="1" x14ac:dyDescent="0.25">
      <c r="A994" s="24">
        <v>184</v>
      </c>
      <c r="B994" s="31" t="s">
        <v>888</v>
      </c>
      <c r="C994" s="32">
        <f t="shared" si="100"/>
        <v>226513.05</v>
      </c>
      <c r="D994" s="33"/>
      <c r="E994" s="34">
        <v>226513.05</v>
      </c>
      <c r="F994" s="38"/>
      <c r="G994" s="38"/>
      <c r="H994" s="38"/>
      <c r="I994" s="38"/>
      <c r="J994" s="38"/>
      <c r="K994" s="34"/>
      <c r="L994" s="35"/>
      <c r="M994" s="34"/>
      <c r="N994" s="34"/>
      <c r="O994" s="39"/>
      <c r="P994" s="34"/>
      <c r="Q994" s="34"/>
      <c r="R994" s="34"/>
      <c r="S994" s="34"/>
    </row>
    <row r="995" spans="1:19" hidden="1" x14ac:dyDescent="0.25">
      <c r="A995" s="24">
        <v>185</v>
      </c>
      <c r="B995" s="31" t="s">
        <v>889</v>
      </c>
      <c r="C995" s="32">
        <f t="shared" si="100"/>
        <v>45389.4</v>
      </c>
      <c r="D995" s="33"/>
      <c r="E995" s="34">
        <v>45389.4</v>
      </c>
      <c r="F995" s="38"/>
      <c r="G995" s="38"/>
      <c r="H995" s="38"/>
      <c r="I995" s="38"/>
      <c r="J995" s="38"/>
      <c r="K995" s="34"/>
      <c r="L995" s="35"/>
      <c r="M995" s="34"/>
      <c r="N995" s="34"/>
      <c r="O995" s="39"/>
      <c r="P995" s="34"/>
      <c r="Q995" s="34"/>
      <c r="R995" s="34"/>
      <c r="S995" s="34"/>
    </row>
    <row r="996" spans="1:19" hidden="1" x14ac:dyDescent="0.25">
      <c r="A996" s="24">
        <v>186</v>
      </c>
      <c r="B996" s="31" t="s">
        <v>890</v>
      </c>
      <c r="C996" s="32">
        <f t="shared" si="100"/>
        <v>103122.53</v>
      </c>
      <c r="D996" s="33"/>
      <c r="E996" s="34">
        <v>103122.53</v>
      </c>
      <c r="F996" s="38"/>
      <c r="G996" s="38"/>
      <c r="H996" s="38"/>
      <c r="I996" s="38"/>
      <c r="J996" s="38"/>
      <c r="K996" s="34"/>
      <c r="L996" s="35"/>
      <c r="M996" s="34"/>
      <c r="N996" s="34"/>
      <c r="O996" s="39"/>
      <c r="P996" s="34"/>
      <c r="Q996" s="34"/>
      <c r="R996" s="34"/>
      <c r="S996" s="34"/>
    </row>
    <row r="997" spans="1:19" hidden="1" x14ac:dyDescent="0.25">
      <c r="A997" s="171" t="s">
        <v>233</v>
      </c>
      <c r="B997" s="171"/>
      <c r="C997" s="71">
        <f t="shared" si="100"/>
        <v>43457862.490000002</v>
      </c>
      <c r="D997" s="40">
        <f t="shared" ref="D997:S997" si="102">ROUND(SUM(D973:D996),2)</f>
        <v>821157.81</v>
      </c>
      <c r="E997" s="40">
        <f t="shared" si="102"/>
        <v>4264844.8099999996</v>
      </c>
      <c r="F997" s="40">
        <f t="shared" si="102"/>
        <v>504715.2</v>
      </c>
      <c r="G997" s="40">
        <f t="shared" si="102"/>
        <v>5423877.8700000001</v>
      </c>
      <c r="H997" s="40">
        <f t="shared" si="102"/>
        <v>3679564.44</v>
      </c>
      <c r="I997" s="40">
        <f t="shared" si="102"/>
        <v>1748303.07</v>
      </c>
      <c r="J997" s="40">
        <f t="shared" si="102"/>
        <v>673117.2</v>
      </c>
      <c r="K997" s="40">
        <f t="shared" si="102"/>
        <v>0</v>
      </c>
      <c r="L997" s="40">
        <f t="shared" si="102"/>
        <v>0</v>
      </c>
      <c r="M997" s="40">
        <f t="shared" si="102"/>
        <v>0</v>
      </c>
      <c r="N997" s="119" t="s">
        <v>23</v>
      </c>
      <c r="O997" s="40">
        <f t="shared" si="102"/>
        <v>14986762.960000001</v>
      </c>
      <c r="P997" s="40">
        <f t="shared" si="102"/>
        <v>0</v>
      </c>
      <c r="Q997" s="40">
        <f t="shared" si="102"/>
        <v>0</v>
      </c>
      <c r="R997" s="40">
        <f t="shared" si="102"/>
        <v>11355519.130000001</v>
      </c>
      <c r="S997" s="40">
        <f t="shared" si="102"/>
        <v>0</v>
      </c>
    </row>
    <row r="998" spans="1:19" ht="15.75" hidden="1" x14ac:dyDescent="0.25">
      <c r="A998" s="172" t="s">
        <v>234</v>
      </c>
      <c r="B998" s="169"/>
      <c r="C998" s="170"/>
      <c r="D998" s="52"/>
      <c r="E998" s="34"/>
      <c r="F998" s="34"/>
      <c r="G998" s="34"/>
      <c r="H998" s="34"/>
      <c r="I998" s="34"/>
      <c r="J998" s="34"/>
      <c r="K998" s="34"/>
      <c r="L998" s="60"/>
      <c r="M998" s="39"/>
      <c r="N998" s="71"/>
      <c r="O998" s="39"/>
      <c r="P998" s="39"/>
      <c r="Q998" s="39"/>
      <c r="R998" s="39"/>
      <c r="S998" s="39"/>
    </row>
    <row r="999" spans="1:19" hidden="1" x14ac:dyDescent="0.25">
      <c r="A999" s="24">
        <v>187</v>
      </c>
      <c r="B999" s="37" t="s">
        <v>235</v>
      </c>
      <c r="C999" s="26">
        <f t="shared" ref="C999" si="103">ROUND(SUM(D999+E999+F999+G999+H999+I999+J999+K999+M999+O999+P999+Q999+R999+S999),2)</f>
        <v>781738.68</v>
      </c>
      <c r="D999" s="33">
        <f>ROUND((F999+G999+H999+I999+J999+K999+M999+O999+P999+Q999+R999+S999)*0.0214,2)</f>
        <v>16378.7</v>
      </c>
      <c r="E999" s="34"/>
      <c r="F999" s="34"/>
      <c r="G999" s="34"/>
      <c r="H999" s="34">
        <v>765359.98</v>
      </c>
      <c r="I999" s="34"/>
      <c r="J999" s="34"/>
      <c r="K999" s="34"/>
      <c r="L999" s="80"/>
      <c r="M999" s="34"/>
      <c r="N999" s="125"/>
      <c r="O999" s="39"/>
      <c r="P999" s="34"/>
      <c r="Q999" s="34"/>
      <c r="R999" s="34"/>
      <c r="S999" s="34"/>
    </row>
    <row r="1000" spans="1:19" hidden="1" x14ac:dyDescent="0.25">
      <c r="A1000" s="24">
        <v>188</v>
      </c>
      <c r="B1000" s="37" t="s">
        <v>236</v>
      </c>
      <c r="C1000" s="32">
        <f t="shared" ref="C1000:C1034" si="104">ROUND(SUM(D1000+E1000+F1000+G1000+H1000+I1000+J1000+K1000+M1000+O1000+P1000+Q1000+R1000+S1000),2)</f>
        <v>2957081.47</v>
      </c>
      <c r="D1000" s="33">
        <f>ROUND((F1000+G1000+H1000+I1000+J1000+K1000+M1000+O1000+P1000+Q1000+R1000+S1000)*0.0214,2)</f>
        <v>61955.69</v>
      </c>
      <c r="E1000" s="34"/>
      <c r="F1000" s="34"/>
      <c r="G1000" s="34"/>
      <c r="H1000" s="34"/>
      <c r="I1000" s="34"/>
      <c r="J1000" s="34"/>
      <c r="K1000" s="38"/>
      <c r="L1000" s="35"/>
      <c r="M1000" s="34"/>
      <c r="N1000" s="34"/>
      <c r="O1000" s="39"/>
      <c r="P1000" s="34">
        <v>2895125.78</v>
      </c>
      <c r="Q1000" s="34"/>
      <c r="R1000" s="34"/>
      <c r="S1000" s="34"/>
    </row>
    <row r="1001" spans="1:19" hidden="1" x14ac:dyDescent="0.25">
      <c r="A1001" s="24">
        <v>189</v>
      </c>
      <c r="B1001" s="68" t="s">
        <v>891</v>
      </c>
      <c r="C1001" s="32">
        <f t="shared" si="104"/>
        <v>387544.88</v>
      </c>
      <c r="D1001" s="33"/>
      <c r="E1001" s="34">
        <v>387544.88</v>
      </c>
      <c r="F1001" s="38"/>
      <c r="G1001" s="38"/>
      <c r="H1001" s="38"/>
      <c r="I1001" s="38"/>
      <c r="J1001" s="38"/>
      <c r="K1001" s="34"/>
      <c r="L1001" s="35"/>
      <c r="M1001" s="34"/>
      <c r="N1001" s="34"/>
      <c r="O1001" s="39"/>
      <c r="P1001" s="34"/>
      <c r="Q1001" s="39"/>
      <c r="R1001" s="34"/>
      <c r="S1001" s="34"/>
    </row>
    <row r="1002" spans="1:19" hidden="1" x14ac:dyDescent="0.25">
      <c r="A1002" s="24">
        <v>190</v>
      </c>
      <c r="B1002" s="65" t="s">
        <v>240</v>
      </c>
      <c r="C1002" s="32">
        <f>ROUND(SUM(D1002+E1002+F1002+G1002+H1002+I1002+J1002+K1002+M1002+O1002+P1002+Q1002+R1002+S1002),2)</f>
        <v>512484.6</v>
      </c>
      <c r="D1002" s="33">
        <f>ROUND((F1002+G1002+H1002+I1002+J1002+K1002+M1002+O1002+P1002+Q1002+R1002+S1002)*0.0214,2)</f>
        <v>10737.39</v>
      </c>
      <c r="E1002" s="34"/>
      <c r="F1002" s="34"/>
      <c r="G1002" s="34"/>
      <c r="H1002" s="34"/>
      <c r="I1002" s="34"/>
      <c r="J1002" s="34">
        <v>501747.20999999996</v>
      </c>
      <c r="K1002" s="34"/>
      <c r="L1002" s="35"/>
      <c r="M1002" s="34"/>
      <c r="N1002" s="34"/>
      <c r="O1002" s="36"/>
      <c r="P1002" s="34"/>
      <c r="Q1002" s="36"/>
      <c r="R1002" s="34"/>
      <c r="S1002" s="34"/>
    </row>
    <row r="1003" spans="1:19" hidden="1" x14ac:dyDescent="0.25">
      <c r="A1003" s="24">
        <v>191</v>
      </c>
      <c r="B1003" s="37" t="s">
        <v>241</v>
      </c>
      <c r="C1003" s="32">
        <f t="shared" si="104"/>
        <v>12488899.869999999</v>
      </c>
      <c r="D1003" s="33">
        <f>ROUND((F1003+G1003+H1003+I1003+J1003+K1003+M1003+O1003+P1003+Q1003+R1003+S1003)*0.0214,2)</f>
        <v>261662.87</v>
      </c>
      <c r="E1003" s="34"/>
      <c r="F1003" s="34"/>
      <c r="G1003" s="34">
        <v>3275522</v>
      </c>
      <c r="H1003" s="34"/>
      <c r="I1003" s="34"/>
      <c r="J1003" s="34"/>
      <c r="K1003" s="34">
        <v>717140</v>
      </c>
      <c r="L1003" s="35"/>
      <c r="M1003" s="34"/>
      <c r="N1003" s="34" t="s">
        <v>64</v>
      </c>
      <c r="O1003" s="36">
        <v>2748661</v>
      </c>
      <c r="P1003" s="34">
        <v>1589231</v>
      </c>
      <c r="Q1003" s="39">
        <v>3896683</v>
      </c>
      <c r="R1003" s="34"/>
      <c r="S1003" s="34"/>
    </row>
    <row r="1004" spans="1:19" hidden="1" x14ac:dyDescent="0.25">
      <c r="A1004" s="24">
        <v>192</v>
      </c>
      <c r="B1004" s="37" t="s">
        <v>244</v>
      </c>
      <c r="C1004" s="32">
        <f t="shared" si="104"/>
        <v>3952843.95</v>
      </c>
      <c r="D1004" s="33">
        <f>ROUND((F1004+G1004+H1004+I1004+J1004+K1004+M1004+O1004+P1004+Q1004+R1004+S1004)*0.0214,2)</f>
        <v>82818.539999999994</v>
      </c>
      <c r="E1004" s="34"/>
      <c r="F1004" s="36"/>
      <c r="G1004" s="34"/>
      <c r="H1004" s="39"/>
      <c r="I1004" s="39"/>
      <c r="J1004" s="39"/>
      <c r="K1004" s="34"/>
      <c r="L1004" s="35"/>
      <c r="M1004" s="34"/>
      <c r="N1004" s="34"/>
      <c r="O1004" s="36"/>
      <c r="P1004" s="34">
        <v>3870025.41</v>
      </c>
      <c r="Q1004" s="36"/>
      <c r="R1004" s="34"/>
      <c r="S1004" s="34"/>
    </row>
    <row r="1005" spans="1:19" hidden="1" x14ac:dyDescent="0.25">
      <c r="A1005" s="24">
        <v>193</v>
      </c>
      <c r="B1005" s="37" t="s">
        <v>246</v>
      </c>
      <c r="C1005" s="32">
        <f t="shared" si="104"/>
        <v>13574792.77</v>
      </c>
      <c r="D1005" s="33">
        <f>ROUND((F1005+G1005+H1005+I1005+J1005+K1005+M1005+O1005+P1005+Q1005+R1005+S1005)*0.0214,2)</f>
        <v>284414.09999999998</v>
      </c>
      <c r="E1005" s="34"/>
      <c r="F1005" s="34"/>
      <c r="G1005" s="34"/>
      <c r="H1005" s="38"/>
      <c r="I1005" s="38"/>
      <c r="J1005" s="38"/>
      <c r="K1005" s="34"/>
      <c r="L1005" s="35"/>
      <c r="M1005" s="34"/>
      <c r="N1005" s="34"/>
      <c r="O1005" s="39"/>
      <c r="P1005" s="34"/>
      <c r="Q1005" s="38"/>
      <c r="R1005" s="34">
        <v>13290378.67</v>
      </c>
      <c r="S1005" s="34"/>
    </row>
    <row r="1006" spans="1:19" hidden="1" x14ac:dyDescent="0.25">
      <c r="A1006" s="24">
        <v>194</v>
      </c>
      <c r="B1006" s="37" t="s">
        <v>247</v>
      </c>
      <c r="C1006" s="32">
        <f>ROUND(SUM(D1006+E1006+F1006+G1006+H1006+I1006+J1006+K1006+M1006+O1006+P1006+Q1006+R1006+S1006),2)</f>
        <v>2486103.35</v>
      </c>
      <c r="D1006" s="33">
        <v>37839.51</v>
      </c>
      <c r="E1006" s="34"/>
      <c r="F1006" s="34"/>
      <c r="G1006" s="34">
        <v>2448263.84</v>
      </c>
      <c r="H1006" s="34"/>
      <c r="I1006" s="34"/>
      <c r="J1006" s="34"/>
      <c r="K1006" s="34"/>
      <c r="L1006" s="35"/>
      <c r="M1006" s="38"/>
      <c r="N1006" s="34"/>
      <c r="O1006" s="36"/>
      <c r="P1006" s="34"/>
      <c r="Q1006" s="38"/>
      <c r="R1006" s="34"/>
      <c r="S1006" s="34"/>
    </row>
    <row r="1007" spans="1:19" hidden="1" x14ac:dyDescent="0.25">
      <c r="A1007" s="24">
        <v>195</v>
      </c>
      <c r="B1007" s="37" t="s">
        <v>248</v>
      </c>
      <c r="C1007" s="32">
        <f>ROUND(SUM(D1007+E1007+F1007+G1007+H1007+I1007+J1007+K1007+M1007+O1007+P1007+Q1007+R1007+S1007),2)</f>
        <v>1249537.8</v>
      </c>
      <c r="D1007" s="33">
        <f>ROUND((F1007+G1007+H1007+I1007+J1007+K1007+M1007+O1007+P1007+Q1007+R1007+S1007)*0.0214,2)</f>
        <v>26179.86</v>
      </c>
      <c r="E1007" s="34"/>
      <c r="F1007" s="34"/>
      <c r="G1007" s="34">
        <v>1223357.94</v>
      </c>
      <c r="H1007" s="34"/>
      <c r="I1007" s="34"/>
      <c r="J1007" s="34"/>
      <c r="K1007" s="34"/>
      <c r="L1007" s="35"/>
      <c r="M1007" s="38"/>
      <c r="N1007" s="34"/>
      <c r="O1007" s="36"/>
      <c r="P1007" s="34"/>
      <c r="Q1007" s="38"/>
      <c r="R1007" s="34"/>
      <c r="S1007" s="34"/>
    </row>
    <row r="1008" spans="1:19" hidden="1" x14ac:dyDescent="0.25">
      <c r="A1008" s="24">
        <v>196</v>
      </c>
      <c r="B1008" s="37" t="s">
        <v>249</v>
      </c>
      <c r="C1008" s="32">
        <f t="shared" si="104"/>
        <v>3331244.87</v>
      </c>
      <c r="D1008" s="33">
        <f>ROUND((F1008+G1008+H1008+I1008+J1008+K1008+M1008+O1008+P1008+Q1008+R1008+S1008)*0.0214,2)</f>
        <v>69795.03</v>
      </c>
      <c r="E1008" s="34"/>
      <c r="F1008" s="38">
        <v>569592.31000000006</v>
      </c>
      <c r="G1008" s="34">
        <v>1809791.66</v>
      </c>
      <c r="H1008" s="34"/>
      <c r="I1008" s="34">
        <v>628232.31000000006</v>
      </c>
      <c r="J1008" s="34">
        <v>253833.56</v>
      </c>
      <c r="K1008" s="34"/>
      <c r="L1008" s="35"/>
      <c r="M1008" s="34"/>
      <c r="N1008" s="34"/>
      <c r="O1008" s="39"/>
      <c r="P1008" s="34"/>
      <c r="Q1008" s="34"/>
      <c r="R1008" s="34"/>
      <c r="S1008" s="34"/>
    </row>
    <row r="1009" spans="1:19" hidden="1" x14ac:dyDescent="0.25">
      <c r="A1009" s="24">
        <v>197</v>
      </c>
      <c r="B1009" s="37" t="s">
        <v>250</v>
      </c>
      <c r="C1009" s="32">
        <f t="shared" si="104"/>
        <v>3865495.61</v>
      </c>
      <c r="D1009" s="33">
        <f>ROUND((F1009+G1009+H1009+I1009+J1009+K1009+M1009+O1009+P1009+Q1009+R1009+S1009)*0.0214,2)</f>
        <v>80988.45</v>
      </c>
      <c r="E1009" s="34"/>
      <c r="F1009" s="34"/>
      <c r="G1009" s="34"/>
      <c r="H1009" s="34"/>
      <c r="I1009" s="34">
        <v>315658.88</v>
      </c>
      <c r="J1009" s="34"/>
      <c r="K1009" s="34"/>
      <c r="L1009" s="35"/>
      <c r="M1009" s="34"/>
      <c r="N1009" s="34"/>
      <c r="O1009" s="36"/>
      <c r="P1009" s="34"/>
      <c r="Q1009" s="38"/>
      <c r="R1009" s="34">
        <v>3468848.28</v>
      </c>
      <c r="S1009" s="34"/>
    </row>
    <row r="1010" spans="1:19" hidden="1" x14ac:dyDescent="0.25">
      <c r="A1010" s="24">
        <v>198</v>
      </c>
      <c r="B1010" s="31" t="s">
        <v>892</v>
      </c>
      <c r="C1010" s="32">
        <f t="shared" si="104"/>
        <v>306730.3</v>
      </c>
      <c r="D1010" s="33"/>
      <c r="E1010" s="34">
        <v>306730.3</v>
      </c>
      <c r="F1010" s="34"/>
      <c r="G1010" s="34"/>
      <c r="H1010" s="34"/>
      <c r="I1010" s="34"/>
      <c r="J1010" s="34"/>
      <c r="K1010" s="34"/>
      <c r="L1010" s="35"/>
      <c r="M1010" s="34"/>
      <c r="N1010" s="34"/>
      <c r="O1010" s="36"/>
      <c r="P1010" s="34"/>
      <c r="Q1010" s="34"/>
      <c r="R1010" s="34"/>
      <c r="S1010" s="34"/>
    </row>
    <row r="1011" spans="1:19" hidden="1" x14ac:dyDescent="0.25">
      <c r="A1011" s="24">
        <v>199</v>
      </c>
      <c r="B1011" s="31" t="s">
        <v>893</v>
      </c>
      <c r="C1011" s="32">
        <f t="shared" si="104"/>
        <v>168544.39</v>
      </c>
      <c r="D1011" s="33"/>
      <c r="E1011" s="34">
        <v>168544.39</v>
      </c>
      <c r="F1011" s="39"/>
      <c r="G1011" s="34"/>
      <c r="H1011" s="34"/>
      <c r="I1011" s="34"/>
      <c r="J1011" s="34"/>
      <c r="K1011" s="34"/>
      <c r="L1011" s="35"/>
      <c r="M1011" s="34"/>
      <c r="N1011" s="44"/>
      <c r="O1011" s="49"/>
      <c r="P1011" s="34"/>
      <c r="Q1011" s="36"/>
      <c r="R1011" s="34"/>
      <c r="S1011" s="34"/>
    </row>
    <row r="1012" spans="1:19" hidden="1" x14ac:dyDescent="0.25">
      <c r="A1012" s="24">
        <v>200</v>
      </c>
      <c r="B1012" s="31" t="s">
        <v>894</v>
      </c>
      <c r="C1012" s="32">
        <f t="shared" si="104"/>
        <v>164188.41</v>
      </c>
      <c r="D1012" s="33"/>
      <c r="E1012" s="34">
        <v>164188.41</v>
      </c>
      <c r="F1012" s="39"/>
      <c r="G1012" s="39"/>
      <c r="H1012" s="39"/>
      <c r="I1012" s="39"/>
      <c r="J1012" s="39"/>
      <c r="K1012" s="34"/>
      <c r="L1012" s="35"/>
      <c r="M1012" s="34"/>
      <c r="N1012" s="34"/>
      <c r="O1012" s="36"/>
      <c r="P1012" s="34"/>
      <c r="Q1012" s="38"/>
      <c r="R1012" s="34"/>
      <c r="S1012" s="34"/>
    </row>
    <row r="1013" spans="1:19" hidden="1" x14ac:dyDescent="0.25">
      <c r="A1013" s="24">
        <v>201</v>
      </c>
      <c r="B1013" s="37" t="s">
        <v>895</v>
      </c>
      <c r="C1013" s="32">
        <f t="shared" si="104"/>
        <v>437887.1</v>
      </c>
      <c r="D1013" s="33"/>
      <c r="E1013" s="34">
        <v>437887.1</v>
      </c>
      <c r="F1013" s="34"/>
      <c r="G1013" s="34"/>
      <c r="H1013" s="34"/>
      <c r="I1013" s="34"/>
      <c r="J1013" s="34"/>
      <c r="K1013" s="34"/>
      <c r="L1013" s="35"/>
      <c r="M1013" s="34"/>
      <c r="N1013" s="34"/>
      <c r="O1013" s="36"/>
      <c r="P1013" s="34"/>
      <c r="Q1013" s="34"/>
      <c r="R1013" s="34"/>
      <c r="S1013" s="34"/>
    </row>
    <row r="1014" spans="1:19" hidden="1" x14ac:dyDescent="0.25">
      <c r="A1014" s="24">
        <v>202</v>
      </c>
      <c r="B1014" s="37" t="s">
        <v>252</v>
      </c>
      <c r="C1014" s="32">
        <f t="shared" si="104"/>
        <v>19842703.890000001</v>
      </c>
      <c r="D1014" s="33">
        <f>ROUND((F1014+G1014+H1014+I1014+J1014+K1014+M1014+O1014+P1014+Q1014+R1014+S1014)*0.0214,2)</f>
        <v>415737.09</v>
      </c>
      <c r="E1014" s="34"/>
      <c r="F1014" s="34">
        <v>1880536.1</v>
      </c>
      <c r="G1014" s="36">
        <v>5942954.9800000004</v>
      </c>
      <c r="H1014" s="34">
        <v>4313854.24</v>
      </c>
      <c r="I1014" s="34">
        <v>2062928.5</v>
      </c>
      <c r="J1014" s="34">
        <v>2467197.73</v>
      </c>
      <c r="K1014" s="34"/>
      <c r="L1014" s="35"/>
      <c r="M1014" s="34"/>
      <c r="N1014" s="34"/>
      <c r="O1014" s="38"/>
      <c r="P1014" s="34">
        <v>2759495.25</v>
      </c>
      <c r="Q1014" s="34"/>
      <c r="R1014" s="34"/>
      <c r="S1014" s="34"/>
    </row>
    <row r="1015" spans="1:19" hidden="1" x14ac:dyDescent="0.25">
      <c r="A1015" s="24">
        <v>203</v>
      </c>
      <c r="B1015" s="37" t="s">
        <v>253</v>
      </c>
      <c r="C1015" s="32">
        <f t="shared" si="104"/>
        <v>14421097.16</v>
      </c>
      <c r="D1015" s="33">
        <f>ROUND((F1015+G1015+H1015+I1015+J1015+K1015+M1015+O1015+P1015+Q1015+R1015+S1015)*0.0214,2)</f>
        <v>302145.56</v>
      </c>
      <c r="E1015" s="34"/>
      <c r="F1015" s="39">
        <v>1875135.6</v>
      </c>
      <c r="G1015" s="36">
        <v>6353488.0499999998</v>
      </c>
      <c r="H1015" s="39"/>
      <c r="I1015" s="39"/>
      <c r="J1015" s="39"/>
      <c r="K1015" s="34"/>
      <c r="L1015" s="35"/>
      <c r="M1015" s="34"/>
      <c r="N1015" s="34"/>
      <c r="O1015" s="39"/>
      <c r="P1015" s="39"/>
      <c r="Q1015" s="34">
        <v>5890327.9500000002</v>
      </c>
      <c r="R1015" s="34"/>
      <c r="S1015" s="34"/>
    </row>
    <row r="1016" spans="1:19" hidden="1" x14ac:dyDescent="0.25">
      <c r="A1016" s="24">
        <v>204</v>
      </c>
      <c r="B1016" s="37" t="s">
        <v>896</v>
      </c>
      <c r="C1016" s="32">
        <f t="shared" si="104"/>
        <v>1413554.9</v>
      </c>
      <c r="D1016" s="33"/>
      <c r="E1016" s="34">
        <v>1413554.9019999998</v>
      </c>
      <c r="F1016" s="36"/>
      <c r="G1016" s="34"/>
      <c r="H1016" s="34"/>
      <c r="I1016" s="34"/>
      <c r="J1016" s="34"/>
      <c r="K1016" s="34"/>
      <c r="L1016" s="35"/>
      <c r="M1016" s="34"/>
      <c r="N1016" s="44"/>
      <c r="O1016" s="49"/>
      <c r="P1016" s="34"/>
      <c r="Q1016" s="36"/>
      <c r="R1016" s="34"/>
      <c r="S1016" s="34"/>
    </row>
    <row r="1017" spans="1:19" hidden="1" x14ac:dyDescent="0.25">
      <c r="A1017" s="24">
        <v>205</v>
      </c>
      <c r="B1017" s="37" t="s">
        <v>254</v>
      </c>
      <c r="C1017" s="32">
        <f t="shared" si="104"/>
        <v>25731419.399999999</v>
      </c>
      <c r="D1017" s="33">
        <f>ROUND((F1017+G1017+H1017+I1017+J1017+K1017+M1017+O1017+P1017+Q1017+R1017+S1017)*0.0214,2)</f>
        <v>539115.31000000006</v>
      </c>
      <c r="E1017" s="34"/>
      <c r="F1017" s="39">
        <v>2842364.97</v>
      </c>
      <c r="G1017" s="39">
        <v>8982569.9499999993</v>
      </c>
      <c r="H1017" s="34">
        <v>6520240.79</v>
      </c>
      <c r="I1017" s="34">
        <v>3118044.74</v>
      </c>
      <c r="J1017" s="34">
        <v>3729083.64</v>
      </c>
      <c r="K1017" s="34"/>
      <c r="L1017" s="35"/>
      <c r="M1017" s="34"/>
      <c r="N1017" s="34"/>
      <c r="O1017" s="39"/>
      <c r="P1017" s="34"/>
      <c r="Q1017" s="36"/>
      <c r="R1017" s="34"/>
      <c r="S1017" s="34"/>
    </row>
    <row r="1018" spans="1:19" hidden="1" x14ac:dyDescent="0.25">
      <c r="A1018" s="24">
        <v>206</v>
      </c>
      <c r="B1018" s="37" t="s">
        <v>897</v>
      </c>
      <c r="C1018" s="32">
        <f t="shared" si="104"/>
        <v>387804.46</v>
      </c>
      <c r="D1018" s="33"/>
      <c r="E1018" s="34">
        <v>387804.46</v>
      </c>
      <c r="F1018" s="36"/>
      <c r="G1018" s="36"/>
      <c r="H1018" s="36"/>
      <c r="I1018" s="36"/>
      <c r="J1018" s="36"/>
      <c r="K1018" s="34"/>
      <c r="L1018" s="35"/>
      <c r="M1018" s="34"/>
      <c r="N1018" s="34"/>
      <c r="O1018" s="34"/>
      <c r="P1018" s="34"/>
      <c r="Q1018" s="34"/>
      <c r="R1018" s="34"/>
      <c r="S1018" s="34"/>
    </row>
    <row r="1019" spans="1:19" hidden="1" x14ac:dyDescent="0.25">
      <c r="A1019" s="24">
        <v>207</v>
      </c>
      <c r="B1019" s="37" t="s">
        <v>255</v>
      </c>
      <c r="C1019" s="32">
        <f t="shared" si="104"/>
        <v>30000429.359999999</v>
      </c>
      <c r="D1019" s="33">
        <f>ROUND((F1019+G1019+H1019+I1019+J1019+K1019+M1019+O1019+P1019+Q1019+R1019+S1019)*0.0214,2)</f>
        <v>628558.05000000005</v>
      </c>
      <c r="E1019" s="34"/>
      <c r="F1019" s="34">
        <v>2843205.78</v>
      </c>
      <c r="G1019" s="38">
        <v>8985227.1199999992</v>
      </c>
      <c r="H1019" s="34">
        <v>6522169.5700000003</v>
      </c>
      <c r="I1019" s="34">
        <v>3118967.1</v>
      </c>
      <c r="J1019" s="34">
        <v>3730186.75</v>
      </c>
      <c r="K1019" s="34"/>
      <c r="L1019" s="35"/>
      <c r="M1019" s="34"/>
      <c r="N1019" s="34"/>
      <c r="O1019" s="34"/>
      <c r="P1019" s="34">
        <v>4172114.99</v>
      </c>
      <c r="Q1019" s="39"/>
      <c r="R1019" s="34"/>
      <c r="S1019" s="34"/>
    </row>
    <row r="1020" spans="1:19" hidden="1" x14ac:dyDescent="0.25">
      <c r="A1020" s="24">
        <v>208</v>
      </c>
      <c r="B1020" s="37" t="s">
        <v>256</v>
      </c>
      <c r="C1020" s="32">
        <f t="shared" si="104"/>
        <v>34208892.469999999</v>
      </c>
      <c r="D1020" s="33">
        <f>ROUND((F1020+G1020+H1020+I1020+J1020+K1020+M1020+O1020+P1020+Q1020+R1020+S1020)*0.0214,2)</f>
        <v>716732.23</v>
      </c>
      <c r="E1020" s="34"/>
      <c r="F1020" s="39">
        <v>3242050.96</v>
      </c>
      <c r="G1020" s="36">
        <v>10245675.640000001</v>
      </c>
      <c r="H1020" s="34">
        <v>7437100.1399999997</v>
      </c>
      <c r="I1020" s="34">
        <v>3556496.11</v>
      </c>
      <c r="J1020" s="34">
        <v>4253457.71</v>
      </c>
      <c r="K1020" s="34"/>
      <c r="L1020" s="35"/>
      <c r="M1020" s="34"/>
      <c r="N1020" s="34"/>
      <c r="O1020" s="34"/>
      <c r="P1020" s="34">
        <v>4757379.68</v>
      </c>
      <c r="Q1020" s="34"/>
      <c r="R1020" s="34"/>
      <c r="S1020" s="34"/>
    </row>
    <row r="1021" spans="1:19" hidden="1" x14ac:dyDescent="0.25">
      <c r="A1021" s="24">
        <v>209</v>
      </c>
      <c r="B1021" s="37" t="s">
        <v>898</v>
      </c>
      <c r="C1021" s="32">
        <f t="shared" si="104"/>
        <v>143458.85</v>
      </c>
      <c r="D1021" s="33"/>
      <c r="E1021" s="34">
        <v>143458.85</v>
      </c>
      <c r="F1021" s="38"/>
      <c r="G1021" s="34"/>
      <c r="H1021" s="38"/>
      <c r="I1021" s="38"/>
      <c r="J1021" s="38"/>
      <c r="K1021" s="39"/>
      <c r="L1021" s="35"/>
      <c r="M1021" s="34"/>
      <c r="N1021" s="34"/>
      <c r="O1021" s="38"/>
      <c r="P1021" s="34"/>
      <c r="Q1021" s="38"/>
      <c r="R1021" s="34"/>
      <c r="S1021" s="34"/>
    </row>
    <row r="1022" spans="1:19" hidden="1" x14ac:dyDescent="0.25">
      <c r="A1022" s="24">
        <v>210</v>
      </c>
      <c r="B1022" s="37" t="s">
        <v>899</v>
      </c>
      <c r="C1022" s="32">
        <f t="shared" si="104"/>
        <v>136250.09</v>
      </c>
      <c r="D1022" s="33"/>
      <c r="E1022" s="34">
        <v>136250.09</v>
      </c>
      <c r="F1022" s="34"/>
      <c r="G1022" s="34"/>
      <c r="H1022" s="34"/>
      <c r="I1022" s="34"/>
      <c r="J1022" s="34"/>
      <c r="K1022" s="34"/>
      <c r="L1022" s="35"/>
      <c r="M1022" s="34"/>
      <c r="N1022" s="34"/>
      <c r="O1022" s="38"/>
      <c r="P1022" s="39"/>
      <c r="Q1022" s="34"/>
      <c r="R1022" s="34"/>
      <c r="S1022" s="34"/>
    </row>
    <row r="1023" spans="1:19" hidden="1" x14ac:dyDescent="0.25">
      <c r="A1023" s="24">
        <v>211</v>
      </c>
      <c r="B1023" s="37" t="s">
        <v>900</v>
      </c>
      <c r="C1023" s="32">
        <f t="shared" si="104"/>
        <v>1924243.04</v>
      </c>
      <c r="D1023" s="33"/>
      <c r="E1023" s="34">
        <v>1924243.04</v>
      </c>
      <c r="F1023" s="36"/>
      <c r="G1023" s="36"/>
      <c r="H1023" s="36"/>
      <c r="I1023" s="36"/>
      <c r="J1023" s="36"/>
      <c r="K1023" s="34"/>
      <c r="L1023" s="35"/>
      <c r="M1023" s="34"/>
      <c r="N1023" s="34"/>
      <c r="O1023" s="36"/>
      <c r="P1023" s="36"/>
      <c r="Q1023" s="34"/>
      <c r="R1023" s="34"/>
      <c r="S1023" s="34"/>
    </row>
    <row r="1024" spans="1:19" hidden="1" x14ac:dyDescent="0.25">
      <c r="A1024" s="24">
        <v>212</v>
      </c>
      <c r="B1024" s="37" t="s">
        <v>261</v>
      </c>
      <c r="C1024" s="32">
        <f t="shared" si="104"/>
        <v>55699570.700000003</v>
      </c>
      <c r="D1024" s="33">
        <f>ROUND((F1024+G1024+H1024+I1024+J1024+K1024+M1024+O1024+P1024+Q1024+R1024+S1024)*0.0214,2)</f>
        <v>1166997.08</v>
      </c>
      <c r="E1024" s="34"/>
      <c r="F1024" s="39"/>
      <c r="G1024" s="38">
        <v>16202868.02</v>
      </c>
      <c r="H1024" s="34">
        <v>3592300.26</v>
      </c>
      <c r="I1024" s="34">
        <v>1689417.76</v>
      </c>
      <c r="J1024" s="34">
        <v>5851914.2599999998</v>
      </c>
      <c r="K1024" s="34"/>
      <c r="L1024" s="35"/>
      <c r="M1024" s="34"/>
      <c r="N1024" s="34"/>
      <c r="O1024" s="34"/>
      <c r="P1024" s="34"/>
      <c r="Q1024" s="34"/>
      <c r="R1024" s="34">
        <v>27196073.32</v>
      </c>
      <c r="S1024" s="34"/>
    </row>
    <row r="1025" spans="1:19" hidden="1" x14ac:dyDescent="0.25">
      <c r="A1025" s="24">
        <v>213</v>
      </c>
      <c r="B1025" s="37" t="s">
        <v>262</v>
      </c>
      <c r="C1025" s="32">
        <f t="shared" si="104"/>
        <v>59001930.409999996</v>
      </c>
      <c r="D1025" s="33">
        <f>ROUND((F1025+G1025+H1025+I1025+J1025+K1025+M1025+O1025+P1025+Q1025+R1025+S1025)*0.0214,2)</f>
        <v>1236186.9099999999</v>
      </c>
      <c r="E1025" s="34"/>
      <c r="F1025" s="39"/>
      <c r="G1025" s="38">
        <v>16238471.52</v>
      </c>
      <c r="H1025" s="34"/>
      <c r="I1025" s="34"/>
      <c r="J1025" s="34">
        <v>704652</v>
      </c>
      <c r="K1025" s="34"/>
      <c r="L1025" s="35"/>
      <c r="M1025" s="34"/>
      <c r="N1025" s="34" t="s">
        <v>64</v>
      </c>
      <c r="O1025" s="34">
        <v>13626546.66</v>
      </c>
      <c r="P1025" s="34"/>
      <c r="Q1025" s="34"/>
      <c r="R1025" s="34">
        <v>27196073.32</v>
      </c>
      <c r="S1025" s="34"/>
    </row>
    <row r="1026" spans="1:19" hidden="1" x14ac:dyDescent="0.25">
      <c r="A1026" s="24">
        <v>214</v>
      </c>
      <c r="B1026" s="37" t="s">
        <v>263</v>
      </c>
      <c r="C1026" s="32">
        <f t="shared" si="104"/>
        <v>9367030.8900000006</v>
      </c>
      <c r="D1026" s="33">
        <f>ROUND((F1026+G1026+H1026+I1026+J1026+K1026+M1026+O1026+P1026+Q1026+R1026+S1026)*0.0214,2)</f>
        <v>196254.61</v>
      </c>
      <c r="E1026" s="34"/>
      <c r="F1026" s="34"/>
      <c r="G1026" s="36"/>
      <c r="H1026" s="34">
        <v>1960487.58</v>
      </c>
      <c r="I1026" s="34">
        <v>937548.87</v>
      </c>
      <c r="J1026" s="34">
        <v>1121269.3799999999</v>
      </c>
      <c r="K1026" s="34"/>
      <c r="L1026" s="35"/>
      <c r="M1026" s="34"/>
      <c r="N1026" s="34"/>
      <c r="O1026" s="34"/>
      <c r="P1026" s="39"/>
      <c r="Q1026" s="34"/>
      <c r="R1026" s="34">
        <v>5151470.45</v>
      </c>
      <c r="S1026" s="34"/>
    </row>
    <row r="1027" spans="1:19" hidden="1" x14ac:dyDescent="0.25">
      <c r="A1027" s="24">
        <v>215</v>
      </c>
      <c r="B1027" s="37" t="s">
        <v>264</v>
      </c>
      <c r="C1027" s="32">
        <f t="shared" si="104"/>
        <v>10739646.66</v>
      </c>
      <c r="D1027" s="33">
        <f>ROUND((F1027+G1027+H1027+I1027+J1027+K1027+M1027+O1027+P1027+Q1027+R1027+S1027)*0.0214,2)</f>
        <v>225013.16</v>
      </c>
      <c r="E1027" s="34"/>
      <c r="F1027" s="34"/>
      <c r="G1027" s="38">
        <v>3903476.26</v>
      </c>
      <c r="H1027" s="34"/>
      <c r="I1027" s="34"/>
      <c r="J1027" s="34">
        <v>1409802.58</v>
      </c>
      <c r="K1027" s="34"/>
      <c r="L1027" s="35"/>
      <c r="M1027" s="34"/>
      <c r="N1027" s="34"/>
      <c r="O1027" s="34"/>
      <c r="P1027" s="39"/>
      <c r="Q1027" s="34">
        <v>5201354.66</v>
      </c>
      <c r="R1027" s="34"/>
      <c r="S1027" s="34"/>
    </row>
    <row r="1028" spans="1:19" hidden="1" x14ac:dyDescent="0.25">
      <c r="A1028" s="24">
        <v>216</v>
      </c>
      <c r="B1028" s="37" t="s">
        <v>265</v>
      </c>
      <c r="C1028" s="32">
        <f t="shared" si="104"/>
        <v>46521887.670000002</v>
      </c>
      <c r="D1028" s="33">
        <f>ROUND((F1028+G1028+H1028+I1028+J1028+K1028+M1028+O1028+P1028+Q1028+R1028+S1028)*0.0214,2)</f>
        <v>974709.61</v>
      </c>
      <c r="E1028" s="34"/>
      <c r="F1028" s="38"/>
      <c r="G1028" s="34">
        <v>16040644.23</v>
      </c>
      <c r="H1028" s="39">
        <v>4630661.21</v>
      </c>
      <c r="I1028" s="39"/>
      <c r="J1028" s="39">
        <v>5793324.6500000004</v>
      </c>
      <c r="K1028" s="34"/>
      <c r="L1028" s="35"/>
      <c r="M1028" s="34"/>
      <c r="N1028" s="34"/>
      <c r="O1028" s="34"/>
      <c r="P1028" s="34"/>
      <c r="Q1028" s="38">
        <v>19082547.969999999</v>
      </c>
      <c r="R1028" s="34"/>
      <c r="S1028" s="34"/>
    </row>
    <row r="1029" spans="1:19" hidden="1" x14ac:dyDescent="0.25">
      <c r="A1029" s="24">
        <v>217</v>
      </c>
      <c r="B1029" s="37" t="s">
        <v>901</v>
      </c>
      <c r="C1029" s="32">
        <f t="shared" si="104"/>
        <v>1724329.54</v>
      </c>
      <c r="D1029" s="33"/>
      <c r="E1029" s="34">
        <v>1724329.5383000001</v>
      </c>
      <c r="F1029" s="36"/>
      <c r="G1029" s="36"/>
      <c r="H1029" s="36"/>
      <c r="I1029" s="36"/>
      <c r="J1029" s="36"/>
      <c r="K1029" s="34"/>
      <c r="L1029" s="35"/>
      <c r="M1029" s="34"/>
      <c r="N1029" s="34"/>
      <c r="O1029" s="34"/>
      <c r="P1029" s="34"/>
      <c r="Q1029" s="36"/>
      <c r="R1029" s="34"/>
      <c r="S1029" s="34"/>
    </row>
    <row r="1030" spans="1:19" hidden="1" x14ac:dyDescent="0.25">
      <c r="A1030" s="24">
        <v>218</v>
      </c>
      <c r="B1030" s="37" t="s">
        <v>267</v>
      </c>
      <c r="C1030" s="32">
        <f t="shared" si="104"/>
        <v>57358473.710000001</v>
      </c>
      <c r="D1030" s="33">
        <f>ROUND((F1030+G1030+H1030+I1030+J1030+K1030+M1030+O1030+P1030+Q1030+R1030+S1030)*0.0214,2)</f>
        <v>1201753.81</v>
      </c>
      <c r="E1030" s="34"/>
      <c r="F1030" s="34">
        <v>4876864.9400000004</v>
      </c>
      <c r="G1030" s="39">
        <v>14645042.42</v>
      </c>
      <c r="H1030" s="39">
        <v>8455586.9900000002</v>
      </c>
      <c r="I1030" s="39">
        <v>3976565.92</v>
      </c>
      <c r="J1030" s="39">
        <v>4807703.79</v>
      </c>
      <c r="K1030" s="34"/>
      <c r="L1030" s="35"/>
      <c r="M1030" s="34"/>
      <c r="N1030" s="34" t="s">
        <v>64</v>
      </c>
      <c r="O1030" s="39">
        <v>12289416.060000001</v>
      </c>
      <c r="P1030" s="39">
        <v>7105539.7800000003</v>
      </c>
      <c r="Q1030" s="36"/>
      <c r="R1030" s="34"/>
      <c r="S1030" s="34"/>
    </row>
    <row r="1031" spans="1:19" hidden="1" x14ac:dyDescent="0.25">
      <c r="A1031" s="24">
        <v>219</v>
      </c>
      <c r="B1031" s="37" t="s">
        <v>902</v>
      </c>
      <c r="C1031" s="32">
        <f t="shared" si="104"/>
        <v>1308144.1200000001</v>
      </c>
      <c r="D1031" s="33"/>
      <c r="E1031" s="34">
        <v>1308144.1200000001</v>
      </c>
      <c r="F1031" s="36"/>
      <c r="G1031" s="36"/>
      <c r="H1031" s="36"/>
      <c r="I1031" s="36"/>
      <c r="J1031" s="36"/>
      <c r="K1031" s="34"/>
      <c r="L1031" s="35"/>
      <c r="M1031" s="34"/>
      <c r="N1031" s="34"/>
      <c r="O1031" s="36"/>
      <c r="P1031" s="34"/>
      <c r="Q1031" s="34"/>
      <c r="R1031" s="34"/>
      <c r="S1031" s="34"/>
    </row>
    <row r="1032" spans="1:19" hidden="1" x14ac:dyDescent="0.25">
      <c r="A1032" s="24">
        <v>220</v>
      </c>
      <c r="B1032" s="37" t="s">
        <v>269</v>
      </c>
      <c r="C1032" s="32">
        <f t="shared" si="104"/>
        <v>23448432.870000001</v>
      </c>
      <c r="D1032" s="33">
        <f>ROUND((F1032+G1032+H1032+I1032+J1032+K1032+M1032+O1032+P1032+Q1032+R1032+S1032)*0.0214,2)</f>
        <v>491283.01</v>
      </c>
      <c r="E1032" s="34"/>
      <c r="F1032" s="39"/>
      <c r="G1032" s="34">
        <v>7838768.1500000004</v>
      </c>
      <c r="H1032" s="34">
        <v>5152664.6100000003</v>
      </c>
      <c r="I1032" s="34">
        <v>2686103.53</v>
      </c>
      <c r="J1032" s="34"/>
      <c r="K1032" s="34"/>
      <c r="L1032" s="35"/>
      <c r="M1032" s="34"/>
      <c r="N1032" s="34"/>
      <c r="O1032" s="38"/>
      <c r="P1032" s="34">
        <v>7279613.5700000003</v>
      </c>
      <c r="Q1032" s="36"/>
      <c r="R1032" s="34"/>
      <c r="S1032" s="34"/>
    </row>
    <row r="1033" spans="1:19" hidden="1" x14ac:dyDescent="0.25">
      <c r="A1033" s="24">
        <v>221</v>
      </c>
      <c r="B1033" s="37" t="s">
        <v>903</v>
      </c>
      <c r="C1033" s="32">
        <f t="shared" si="104"/>
        <v>941614.89</v>
      </c>
      <c r="D1033" s="33"/>
      <c r="E1033" s="34">
        <v>941614.89</v>
      </c>
      <c r="F1033" s="34"/>
      <c r="G1033" s="34"/>
      <c r="H1033" s="34"/>
      <c r="I1033" s="34"/>
      <c r="J1033" s="34"/>
      <c r="K1033" s="39"/>
      <c r="L1033" s="35"/>
      <c r="M1033" s="34"/>
      <c r="N1033" s="34"/>
      <c r="O1033" s="36"/>
      <c r="P1033" s="34"/>
      <c r="Q1033" s="34"/>
      <c r="R1033" s="34"/>
      <c r="S1033" s="34"/>
    </row>
    <row r="1034" spans="1:19" hidden="1" x14ac:dyDescent="0.25">
      <c r="A1034" s="24">
        <v>222</v>
      </c>
      <c r="B1034" s="37" t="s">
        <v>904</v>
      </c>
      <c r="C1034" s="32">
        <f t="shared" si="104"/>
        <v>2363493.81</v>
      </c>
      <c r="D1034" s="33"/>
      <c r="E1034" s="34">
        <v>2363493.81</v>
      </c>
      <c r="F1034" s="34"/>
      <c r="G1034" s="39"/>
      <c r="H1034" s="34"/>
      <c r="I1034" s="34"/>
      <c r="J1034" s="34"/>
      <c r="K1034" s="34"/>
      <c r="L1034" s="35"/>
      <c r="M1034" s="34"/>
      <c r="N1034" s="34"/>
      <c r="O1034" s="36"/>
      <c r="P1034" s="34"/>
      <c r="Q1034" s="34"/>
      <c r="R1034" s="34"/>
      <c r="S1034" s="34"/>
    </row>
    <row r="1035" spans="1:19" hidden="1" x14ac:dyDescent="0.25">
      <c r="A1035" s="24">
        <v>223</v>
      </c>
      <c r="B1035" s="37" t="s">
        <v>905</v>
      </c>
      <c r="C1035" s="32">
        <f t="shared" ref="C1035:C1072" si="105">ROUND(SUM(D1035+E1035+F1035+G1035+H1035+I1035+J1035+K1035+M1035+O1035+P1035+Q1035+R1035+S1035),2)</f>
        <v>341419.96</v>
      </c>
      <c r="D1035" s="33"/>
      <c r="E1035" s="34">
        <v>341419.96</v>
      </c>
      <c r="F1035" s="34"/>
      <c r="G1035" s="34"/>
      <c r="H1035" s="34"/>
      <c r="I1035" s="34"/>
      <c r="J1035" s="34"/>
      <c r="K1035" s="39"/>
      <c r="L1035" s="35"/>
      <c r="M1035" s="34"/>
      <c r="N1035" s="34"/>
      <c r="O1035" s="38"/>
      <c r="P1035" s="34"/>
      <c r="Q1035" s="34"/>
      <c r="R1035" s="34"/>
      <c r="S1035" s="34"/>
    </row>
    <row r="1036" spans="1:19" hidden="1" x14ac:dyDescent="0.25">
      <c r="A1036" s="24">
        <v>224</v>
      </c>
      <c r="B1036" s="37" t="s">
        <v>906</v>
      </c>
      <c r="C1036" s="32">
        <f t="shared" si="105"/>
        <v>997814.59</v>
      </c>
      <c r="D1036" s="33"/>
      <c r="E1036" s="34">
        <v>997814.59</v>
      </c>
      <c r="F1036" s="38"/>
      <c r="G1036" s="34"/>
      <c r="H1036" s="34"/>
      <c r="I1036" s="34"/>
      <c r="J1036" s="34"/>
      <c r="K1036" s="34"/>
      <c r="L1036" s="35"/>
      <c r="M1036" s="34"/>
      <c r="N1036" s="34"/>
      <c r="O1036" s="36"/>
      <c r="P1036" s="34"/>
      <c r="Q1036" s="38"/>
      <c r="R1036" s="34"/>
      <c r="S1036" s="34"/>
    </row>
    <row r="1037" spans="1:19" hidden="1" x14ac:dyDescent="0.25">
      <c r="A1037" s="24">
        <v>225</v>
      </c>
      <c r="B1037" s="37" t="s">
        <v>907</v>
      </c>
      <c r="C1037" s="32">
        <f t="shared" si="105"/>
        <v>877674.98</v>
      </c>
      <c r="D1037" s="33"/>
      <c r="E1037" s="34">
        <v>877674.98</v>
      </c>
      <c r="F1037" s="39"/>
      <c r="G1037" s="34"/>
      <c r="H1037" s="34"/>
      <c r="I1037" s="34"/>
      <c r="J1037" s="34"/>
      <c r="K1037" s="34"/>
      <c r="L1037" s="35"/>
      <c r="M1037" s="34"/>
      <c r="N1037" s="74"/>
      <c r="O1037" s="74"/>
      <c r="P1037" s="34"/>
      <c r="Q1037" s="38"/>
      <c r="R1037" s="34"/>
      <c r="S1037" s="34"/>
    </row>
    <row r="1038" spans="1:19" hidden="1" x14ac:dyDescent="0.25">
      <c r="A1038" s="24">
        <v>226</v>
      </c>
      <c r="B1038" s="37" t="s">
        <v>908</v>
      </c>
      <c r="C1038" s="32">
        <f t="shared" si="105"/>
        <v>356152.99</v>
      </c>
      <c r="D1038" s="33"/>
      <c r="E1038" s="34">
        <v>356152.99</v>
      </c>
      <c r="F1038" s="34"/>
      <c r="G1038" s="39"/>
      <c r="H1038" s="34"/>
      <c r="I1038" s="34"/>
      <c r="J1038" s="34"/>
      <c r="K1038" s="34"/>
      <c r="L1038" s="35"/>
      <c r="M1038" s="34"/>
      <c r="N1038" s="34"/>
      <c r="O1038" s="38"/>
      <c r="P1038" s="34"/>
      <c r="Q1038" s="38"/>
      <c r="R1038" s="34"/>
      <c r="S1038" s="34"/>
    </row>
    <row r="1039" spans="1:19" hidden="1" x14ac:dyDescent="0.25">
      <c r="A1039" s="24">
        <v>227</v>
      </c>
      <c r="B1039" s="37" t="s">
        <v>909</v>
      </c>
      <c r="C1039" s="32">
        <f t="shared" si="105"/>
        <v>706630.63</v>
      </c>
      <c r="D1039" s="33"/>
      <c r="E1039" s="34">
        <v>706630.63</v>
      </c>
      <c r="F1039" s="34"/>
      <c r="G1039" s="39"/>
      <c r="H1039" s="34"/>
      <c r="I1039" s="34"/>
      <c r="J1039" s="34"/>
      <c r="K1039" s="34"/>
      <c r="L1039" s="35"/>
      <c r="M1039" s="34"/>
      <c r="N1039" s="34"/>
      <c r="O1039" s="38"/>
      <c r="P1039" s="34"/>
      <c r="Q1039" s="38"/>
      <c r="R1039" s="34"/>
      <c r="S1039" s="34"/>
    </row>
    <row r="1040" spans="1:19" hidden="1" x14ac:dyDescent="0.25">
      <c r="A1040" s="24">
        <v>228</v>
      </c>
      <c r="B1040" s="37" t="s">
        <v>910</v>
      </c>
      <c r="C1040" s="32">
        <f t="shared" si="105"/>
        <v>1011527.1</v>
      </c>
      <c r="D1040" s="33"/>
      <c r="E1040" s="34">
        <v>1011527.1</v>
      </c>
      <c r="F1040" s="34"/>
      <c r="G1040" s="39"/>
      <c r="H1040" s="34"/>
      <c r="I1040" s="34"/>
      <c r="J1040" s="34"/>
      <c r="K1040" s="34"/>
      <c r="L1040" s="35"/>
      <c r="M1040" s="34"/>
      <c r="N1040" s="34"/>
      <c r="O1040" s="38"/>
      <c r="P1040" s="34"/>
      <c r="Q1040" s="38"/>
      <c r="R1040" s="34"/>
      <c r="S1040" s="34"/>
    </row>
    <row r="1041" spans="1:19" hidden="1" x14ac:dyDescent="0.25">
      <c r="A1041" s="24">
        <v>229</v>
      </c>
      <c r="B1041" s="37" t="s">
        <v>271</v>
      </c>
      <c r="C1041" s="32">
        <f>ROUND(SUM(D1041+E1041+F1041+G1041+H1041+I1041+J1041+K1041+M1041+O1041+P1041+Q1041+R1041+S1041),2)</f>
        <v>1031192.12</v>
      </c>
      <c r="D1041" s="33">
        <v>7666.04</v>
      </c>
      <c r="E1041" s="34"/>
      <c r="F1041" s="34"/>
      <c r="G1041" s="34">
        <v>1023526.0800000003</v>
      </c>
      <c r="H1041" s="34"/>
      <c r="I1041" s="34"/>
      <c r="J1041" s="34"/>
      <c r="K1041" s="34"/>
      <c r="L1041" s="35"/>
      <c r="M1041" s="34"/>
      <c r="N1041" s="34"/>
      <c r="O1041" s="34"/>
      <c r="P1041" s="38"/>
      <c r="Q1041" s="34"/>
      <c r="R1041" s="34"/>
      <c r="S1041" s="34"/>
    </row>
    <row r="1042" spans="1:19" hidden="1" x14ac:dyDescent="0.25">
      <c r="A1042" s="24">
        <v>230</v>
      </c>
      <c r="B1042" s="37" t="s">
        <v>272</v>
      </c>
      <c r="C1042" s="32">
        <f t="shared" si="105"/>
        <v>1902303.38</v>
      </c>
      <c r="D1042" s="33">
        <f>ROUND((F1042+G1042+H1042+I1042+J1042+K1042+M1042+O1042+P1042+Q1042+R1042+S1042)*0.0214,2)</f>
        <v>39856.370000000003</v>
      </c>
      <c r="E1042" s="34"/>
      <c r="F1042" s="34"/>
      <c r="G1042" s="39"/>
      <c r="H1042" s="34"/>
      <c r="I1042" s="34"/>
      <c r="J1042" s="34"/>
      <c r="K1042" s="34"/>
      <c r="L1042" s="35"/>
      <c r="M1042" s="34"/>
      <c r="N1042" s="34"/>
      <c r="O1042" s="38"/>
      <c r="P1042" s="34"/>
      <c r="Q1042" s="34">
        <v>1862447.01</v>
      </c>
      <c r="R1042" s="34"/>
      <c r="S1042" s="34"/>
    </row>
    <row r="1043" spans="1:19" hidden="1" x14ac:dyDescent="0.25">
      <c r="A1043" s="24">
        <v>231</v>
      </c>
      <c r="B1043" s="37" t="s">
        <v>274</v>
      </c>
      <c r="C1043" s="32">
        <f>ROUND(SUM(D1043+E1043+F1043+G1043+H1043+I1043+J1043+K1043+M1043+O1043+P1043+Q1043+R1043+S1043),2)</f>
        <v>910814.19</v>
      </c>
      <c r="D1043" s="33">
        <f>ROUND((F1043+G1043+H1043+I1043+J1043+K1043+M1043+O1043+P1043+Q1043+R1043+S1043)*0.0214,2)</f>
        <v>19083.05</v>
      </c>
      <c r="E1043" s="34"/>
      <c r="F1043" s="38"/>
      <c r="G1043" s="34"/>
      <c r="H1043" s="34"/>
      <c r="I1043" s="34"/>
      <c r="J1043" s="34">
        <v>891731.14</v>
      </c>
      <c r="K1043" s="34"/>
      <c r="L1043" s="35"/>
      <c r="M1043" s="34"/>
      <c r="N1043" s="34"/>
      <c r="O1043" s="34"/>
      <c r="P1043" s="34"/>
      <c r="Q1043" s="34"/>
      <c r="R1043" s="34"/>
      <c r="S1043" s="34"/>
    </row>
    <row r="1044" spans="1:19" hidden="1" x14ac:dyDescent="0.25">
      <c r="A1044" s="24">
        <v>232</v>
      </c>
      <c r="B1044" s="37" t="s">
        <v>275</v>
      </c>
      <c r="C1044" s="32">
        <f t="shared" si="105"/>
        <v>40960465.920000002</v>
      </c>
      <c r="D1044" s="33">
        <f>ROUND((F1044+G1044+H1044+I1044+J1044+K1044+M1044+O1044+P1044+Q1044+R1044+S1044)*0.0214,2)</f>
        <v>858188.73</v>
      </c>
      <c r="E1044" s="34"/>
      <c r="F1044" s="34"/>
      <c r="G1044" s="39">
        <v>11452831.74</v>
      </c>
      <c r="H1044" s="34">
        <v>6612504.9199999999</v>
      </c>
      <c r="I1044" s="34">
        <v>3109785.49</v>
      </c>
      <c r="J1044" s="34">
        <v>3759758.49</v>
      </c>
      <c r="K1044" s="34"/>
      <c r="L1044" s="35"/>
      <c r="M1044" s="34"/>
      <c r="N1044" s="34" t="s">
        <v>64</v>
      </c>
      <c r="O1044" s="38">
        <v>9610666.2100000009</v>
      </c>
      <c r="P1044" s="34">
        <v>5556730.3399999999</v>
      </c>
      <c r="Q1044" s="38"/>
      <c r="R1044" s="34"/>
      <c r="S1044" s="34"/>
    </row>
    <row r="1045" spans="1:19" hidden="1" x14ac:dyDescent="0.25">
      <c r="A1045" s="24">
        <v>233</v>
      </c>
      <c r="B1045" s="37" t="s">
        <v>911</v>
      </c>
      <c r="C1045" s="32">
        <f t="shared" si="105"/>
        <v>584388.01</v>
      </c>
      <c r="D1045" s="33"/>
      <c r="E1045" s="34">
        <v>584388.01</v>
      </c>
      <c r="F1045" s="38"/>
      <c r="G1045" s="39"/>
      <c r="H1045" s="34"/>
      <c r="I1045" s="34"/>
      <c r="J1045" s="34"/>
      <c r="K1045" s="34"/>
      <c r="L1045" s="35"/>
      <c r="M1045" s="34"/>
      <c r="N1045" s="34"/>
      <c r="O1045" s="38"/>
      <c r="P1045" s="34"/>
      <c r="Q1045" s="38"/>
      <c r="R1045" s="34"/>
      <c r="S1045" s="34"/>
    </row>
    <row r="1046" spans="1:19" hidden="1" x14ac:dyDescent="0.25">
      <c r="A1046" s="24">
        <v>234</v>
      </c>
      <c r="B1046" s="37" t="s">
        <v>912</v>
      </c>
      <c r="C1046" s="32">
        <f t="shared" si="105"/>
        <v>165691.01</v>
      </c>
      <c r="D1046" s="33"/>
      <c r="E1046" s="34">
        <v>165691.01</v>
      </c>
      <c r="F1046" s="38"/>
      <c r="G1046" s="39"/>
      <c r="H1046" s="34"/>
      <c r="I1046" s="34"/>
      <c r="J1046" s="34"/>
      <c r="K1046" s="34"/>
      <c r="L1046" s="35"/>
      <c r="M1046" s="34"/>
      <c r="N1046" s="34"/>
      <c r="O1046" s="38"/>
      <c r="P1046" s="34"/>
      <c r="Q1046" s="38"/>
      <c r="R1046" s="34"/>
      <c r="S1046" s="34"/>
    </row>
    <row r="1047" spans="1:19" hidden="1" x14ac:dyDescent="0.25">
      <c r="A1047" s="24">
        <v>235</v>
      </c>
      <c r="B1047" s="37" t="s">
        <v>913</v>
      </c>
      <c r="C1047" s="32">
        <f t="shared" si="105"/>
        <v>589831.5</v>
      </c>
      <c r="D1047" s="33"/>
      <c r="E1047" s="34">
        <v>589831.5</v>
      </c>
      <c r="F1047" s="36"/>
      <c r="G1047" s="38"/>
      <c r="H1047" s="36"/>
      <c r="I1047" s="36"/>
      <c r="J1047" s="36"/>
      <c r="K1047" s="34"/>
      <c r="L1047" s="35"/>
      <c r="M1047" s="34"/>
      <c r="N1047" s="34"/>
      <c r="O1047" s="38"/>
      <c r="P1047" s="34"/>
      <c r="Q1047" s="34"/>
      <c r="R1047" s="34"/>
      <c r="S1047" s="34"/>
    </row>
    <row r="1048" spans="1:19" hidden="1" x14ac:dyDescent="0.25">
      <c r="A1048" s="24">
        <v>236</v>
      </c>
      <c r="B1048" s="37" t="s">
        <v>914</v>
      </c>
      <c r="C1048" s="32">
        <f t="shared" si="105"/>
        <v>587093.19999999995</v>
      </c>
      <c r="D1048" s="33"/>
      <c r="E1048" s="34">
        <v>587093.19999999995</v>
      </c>
      <c r="F1048" s="39"/>
      <c r="G1048" s="36"/>
      <c r="H1048" s="34"/>
      <c r="I1048" s="34"/>
      <c r="J1048" s="34"/>
      <c r="K1048" s="34"/>
      <c r="L1048" s="35"/>
      <c r="M1048" s="34"/>
      <c r="N1048" s="34"/>
      <c r="O1048" s="39"/>
      <c r="P1048" s="34"/>
      <c r="Q1048" s="38"/>
      <c r="R1048" s="34"/>
      <c r="S1048" s="34"/>
    </row>
    <row r="1049" spans="1:19" hidden="1" x14ac:dyDescent="0.25">
      <c r="A1049" s="24">
        <v>237</v>
      </c>
      <c r="B1049" s="37" t="s">
        <v>915</v>
      </c>
      <c r="C1049" s="32">
        <f t="shared" si="105"/>
        <v>863358.19</v>
      </c>
      <c r="D1049" s="33"/>
      <c r="E1049" s="34">
        <v>863358.19</v>
      </c>
      <c r="F1049" s="34"/>
      <c r="G1049" s="36"/>
      <c r="H1049" s="34"/>
      <c r="I1049" s="34"/>
      <c r="J1049" s="34"/>
      <c r="K1049" s="34"/>
      <c r="L1049" s="35"/>
      <c r="M1049" s="34"/>
      <c r="N1049" s="34"/>
      <c r="O1049" s="34"/>
      <c r="P1049" s="34"/>
      <c r="Q1049" s="34"/>
      <c r="R1049" s="34"/>
      <c r="S1049" s="34"/>
    </row>
    <row r="1050" spans="1:19" hidden="1" x14ac:dyDescent="0.25">
      <c r="A1050" s="24">
        <v>238</v>
      </c>
      <c r="B1050" s="37" t="s">
        <v>916</v>
      </c>
      <c r="C1050" s="32">
        <f t="shared" si="105"/>
        <v>131085.64000000001</v>
      </c>
      <c r="D1050" s="33"/>
      <c r="E1050" s="34">
        <v>131085.64000000001</v>
      </c>
      <c r="F1050" s="36"/>
      <c r="G1050" s="38"/>
      <c r="H1050" s="38"/>
      <c r="I1050" s="38"/>
      <c r="J1050" s="38"/>
      <c r="K1050" s="34"/>
      <c r="L1050" s="35"/>
      <c r="M1050" s="34"/>
      <c r="N1050" s="34"/>
      <c r="O1050" s="38"/>
      <c r="P1050" s="38"/>
      <c r="Q1050" s="34"/>
      <c r="R1050" s="34"/>
      <c r="S1050" s="34"/>
    </row>
    <row r="1051" spans="1:19" hidden="1" x14ac:dyDescent="0.25">
      <c r="A1051" s="24">
        <v>239</v>
      </c>
      <c r="B1051" s="37" t="s">
        <v>917</v>
      </c>
      <c r="C1051" s="32">
        <f t="shared" si="105"/>
        <v>766953.45</v>
      </c>
      <c r="D1051" s="33"/>
      <c r="E1051" s="34">
        <v>766953.45</v>
      </c>
      <c r="F1051" s="36"/>
      <c r="G1051" s="39"/>
      <c r="H1051" s="36"/>
      <c r="I1051" s="36"/>
      <c r="J1051" s="36"/>
      <c r="K1051" s="34"/>
      <c r="L1051" s="35"/>
      <c r="M1051" s="34"/>
      <c r="N1051" s="34"/>
      <c r="O1051" s="39"/>
      <c r="P1051" s="34"/>
      <c r="Q1051" s="39"/>
      <c r="R1051" s="34"/>
      <c r="S1051" s="34"/>
    </row>
    <row r="1052" spans="1:19" hidden="1" x14ac:dyDescent="0.25">
      <c r="A1052" s="24">
        <v>240</v>
      </c>
      <c r="B1052" s="37" t="s">
        <v>918</v>
      </c>
      <c r="C1052" s="32">
        <f t="shared" si="105"/>
        <v>892539.06</v>
      </c>
      <c r="D1052" s="33"/>
      <c r="E1052" s="34">
        <v>892539.06</v>
      </c>
      <c r="F1052" s="36"/>
      <c r="G1052" s="36"/>
      <c r="H1052" s="39"/>
      <c r="I1052" s="39"/>
      <c r="J1052" s="39"/>
      <c r="K1052" s="34"/>
      <c r="L1052" s="35"/>
      <c r="M1052" s="34"/>
      <c r="N1052" s="34"/>
      <c r="O1052" s="38"/>
      <c r="P1052" s="34"/>
      <c r="Q1052" s="36"/>
      <c r="R1052" s="34"/>
      <c r="S1052" s="34"/>
    </row>
    <row r="1053" spans="1:19" hidden="1" x14ac:dyDescent="0.25">
      <c r="A1053" s="24">
        <v>241</v>
      </c>
      <c r="B1053" s="37" t="s">
        <v>282</v>
      </c>
      <c r="C1053" s="32">
        <f t="shared" si="105"/>
        <v>45078887.789999999</v>
      </c>
      <c r="D1053" s="33">
        <f>ROUND((F1053+G1053+H1053+I1053+J1053+K1053+M1053+O1053+P1053+Q1053+R1053+S1053)*0.0214,2)</f>
        <v>944476.4</v>
      </c>
      <c r="E1053" s="34"/>
      <c r="F1053" s="38">
        <v>3832801.56</v>
      </c>
      <c r="G1053" s="39">
        <v>11509759.26</v>
      </c>
      <c r="H1053" s="36">
        <v>6645373.0800000001</v>
      </c>
      <c r="I1053" s="36">
        <v>3125243.01</v>
      </c>
      <c r="J1053" s="36">
        <v>3778446.77</v>
      </c>
      <c r="K1053" s="34"/>
      <c r="L1053" s="35"/>
      <c r="M1053" s="34"/>
      <c r="N1053" s="34" t="s">
        <v>64</v>
      </c>
      <c r="O1053" s="34">
        <v>9658437.0500000007</v>
      </c>
      <c r="P1053" s="34">
        <v>5584350.6600000001</v>
      </c>
      <c r="Q1053" s="39"/>
      <c r="R1053" s="34"/>
      <c r="S1053" s="34"/>
    </row>
    <row r="1054" spans="1:19" hidden="1" x14ac:dyDescent="0.25">
      <c r="A1054" s="24">
        <v>242</v>
      </c>
      <c r="B1054" s="37" t="s">
        <v>919</v>
      </c>
      <c r="C1054" s="32">
        <f t="shared" si="105"/>
        <v>1473285.32</v>
      </c>
      <c r="D1054" s="33"/>
      <c r="E1054" s="34">
        <v>1473285.3164999997</v>
      </c>
      <c r="F1054" s="34"/>
      <c r="G1054" s="34"/>
      <c r="H1054" s="34"/>
      <c r="I1054" s="34"/>
      <c r="J1054" s="34"/>
      <c r="K1054" s="34"/>
      <c r="L1054" s="35"/>
      <c r="M1054" s="34"/>
      <c r="N1054" s="34"/>
      <c r="O1054" s="36"/>
      <c r="P1054" s="34"/>
      <c r="Q1054" s="38"/>
      <c r="R1054" s="34"/>
      <c r="S1054" s="34"/>
    </row>
    <row r="1055" spans="1:19" hidden="1" x14ac:dyDescent="0.25">
      <c r="A1055" s="24">
        <v>243</v>
      </c>
      <c r="B1055" s="37" t="s">
        <v>920</v>
      </c>
      <c r="C1055" s="32">
        <f t="shared" si="105"/>
        <v>690197.57</v>
      </c>
      <c r="D1055" s="33"/>
      <c r="E1055" s="34">
        <v>690197.57</v>
      </c>
      <c r="F1055" s="34"/>
      <c r="G1055" s="39"/>
      <c r="H1055" s="34"/>
      <c r="I1055" s="34"/>
      <c r="J1055" s="34"/>
      <c r="K1055" s="34"/>
      <c r="L1055" s="35"/>
      <c r="M1055" s="34"/>
      <c r="N1055" s="34"/>
      <c r="O1055" s="34"/>
      <c r="P1055" s="34"/>
      <c r="Q1055" s="38"/>
      <c r="R1055" s="34"/>
      <c r="S1055" s="34"/>
    </row>
    <row r="1056" spans="1:19" hidden="1" x14ac:dyDescent="0.25">
      <c r="A1056" s="24">
        <v>244</v>
      </c>
      <c r="B1056" s="37" t="s">
        <v>283</v>
      </c>
      <c r="C1056" s="32">
        <f t="shared" si="105"/>
        <v>4312209.01</v>
      </c>
      <c r="D1056" s="33">
        <f>ROUND((F1056+G1056+H1056+I1056+J1056+K1056+M1056+O1056+P1056+Q1056+R1056+S1056)*0.0214,2)</f>
        <v>90347.83</v>
      </c>
      <c r="E1056" s="34"/>
      <c r="F1056" s="36"/>
      <c r="G1056" s="36">
        <v>3979999.98</v>
      </c>
      <c r="H1056" s="39"/>
      <c r="I1056" s="39"/>
      <c r="J1056" s="39">
        <v>241861.2</v>
      </c>
      <c r="K1056" s="34"/>
      <c r="L1056" s="35"/>
      <c r="M1056" s="34"/>
      <c r="N1056" s="34"/>
      <c r="O1056" s="36"/>
      <c r="P1056" s="34"/>
      <c r="Q1056" s="34"/>
      <c r="R1056" s="34"/>
      <c r="S1056" s="34"/>
    </row>
    <row r="1057" spans="1:19" hidden="1" x14ac:dyDescent="0.25">
      <c r="A1057" s="24">
        <v>245</v>
      </c>
      <c r="B1057" s="37" t="s">
        <v>284</v>
      </c>
      <c r="C1057" s="32">
        <f t="shared" si="105"/>
        <v>41875266.539999999</v>
      </c>
      <c r="D1057" s="33">
        <f>ROUND((F1057+G1057+H1057+I1057+J1057+K1057+M1057+O1057+P1057+Q1057+R1057+S1057)*0.0214,2)</f>
        <v>877355.3</v>
      </c>
      <c r="E1057" s="34"/>
      <c r="F1057" s="39"/>
      <c r="G1057" s="36">
        <v>12632654.59</v>
      </c>
      <c r="H1057" s="39"/>
      <c r="I1057" s="39"/>
      <c r="J1057" s="39">
        <v>931616.4</v>
      </c>
      <c r="K1057" s="34"/>
      <c r="L1057" s="35"/>
      <c r="M1057" s="34"/>
      <c r="N1057" s="34" t="s">
        <v>64</v>
      </c>
      <c r="O1057" s="34">
        <v>10600716.859999999</v>
      </c>
      <c r="P1057" s="34"/>
      <c r="Q1057" s="34">
        <v>16832923.390000001</v>
      </c>
      <c r="R1057" s="34"/>
      <c r="S1057" s="34"/>
    </row>
    <row r="1058" spans="1:19" hidden="1" x14ac:dyDescent="0.25">
      <c r="A1058" s="24">
        <v>246</v>
      </c>
      <c r="B1058" s="37" t="s">
        <v>285</v>
      </c>
      <c r="C1058" s="32">
        <f t="shared" si="105"/>
        <v>5555375.6900000004</v>
      </c>
      <c r="D1058" s="33">
        <f>ROUND((F1058+G1058+H1058+I1058+J1058+K1058+M1058+O1058+P1058+Q1058+R1058+S1058)*0.0214,2)</f>
        <v>116394.2</v>
      </c>
      <c r="E1058" s="34"/>
      <c r="F1058" s="34"/>
      <c r="G1058" s="39"/>
      <c r="H1058" s="34"/>
      <c r="I1058" s="34"/>
      <c r="J1058" s="34">
        <v>254534.39999999999</v>
      </c>
      <c r="K1058" s="34"/>
      <c r="L1058" s="35"/>
      <c r="M1058" s="34"/>
      <c r="N1058" s="34" t="s">
        <v>64</v>
      </c>
      <c r="O1058" s="36">
        <v>3285072.05</v>
      </c>
      <c r="P1058" s="39">
        <v>1899375.04</v>
      </c>
      <c r="Q1058" s="36"/>
      <c r="R1058" s="34"/>
      <c r="S1058" s="34"/>
    </row>
    <row r="1059" spans="1:19" hidden="1" x14ac:dyDescent="0.25">
      <c r="A1059" s="24">
        <v>247</v>
      </c>
      <c r="B1059" s="37" t="s">
        <v>289</v>
      </c>
      <c r="C1059" s="32">
        <f t="shared" si="105"/>
        <v>450988.97</v>
      </c>
      <c r="D1059" s="33">
        <f t="shared" ref="D1059" si="106">ROUND((F1059+G1059+H1059+I1059+J1059+K1059+M1059+O1059+P1059+Q1059+R1059+S1059)*0.0214,2)</f>
        <v>9448.9599999999991</v>
      </c>
      <c r="E1059" s="34"/>
      <c r="F1059" s="34"/>
      <c r="G1059" s="34">
        <v>441540.01</v>
      </c>
      <c r="H1059" s="38"/>
      <c r="I1059" s="38"/>
      <c r="J1059" s="38"/>
      <c r="K1059" s="34"/>
      <c r="L1059" s="35"/>
      <c r="M1059" s="34"/>
      <c r="N1059" s="34"/>
      <c r="O1059" s="38"/>
      <c r="P1059" s="38"/>
      <c r="Q1059" s="36"/>
      <c r="R1059" s="34"/>
      <c r="S1059" s="34"/>
    </row>
    <row r="1060" spans="1:19" hidden="1" x14ac:dyDescent="0.25">
      <c r="A1060" s="24">
        <v>248</v>
      </c>
      <c r="B1060" s="37" t="s">
        <v>293</v>
      </c>
      <c r="C1060" s="32">
        <f>ROUND(SUM(D1060+E1060+F1060+G1060+H1060+I1060+J1060+K1060+M1060+O1060+P1060+Q1060+R1060+S1060),2)</f>
        <v>1444973.83</v>
      </c>
      <c r="D1060" s="33">
        <v>8691.31</v>
      </c>
      <c r="E1060" s="34"/>
      <c r="F1060" s="34"/>
      <c r="G1060" s="34">
        <v>1436282.5199999998</v>
      </c>
      <c r="H1060" s="38"/>
      <c r="I1060" s="38"/>
      <c r="J1060" s="34"/>
      <c r="K1060" s="34"/>
      <c r="L1060" s="35"/>
      <c r="M1060" s="34"/>
      <c r="N1060" s="34"/>
      <c r="O1060" s="38"/>
      <c r="P1060" s="38"/>
      <c r="Q1060" s="36"/>
      <c r="R1060" s="34"/>
      <c r="S1060" s="34"/>
    </row>
    <row r="1061" spans="1:19" hidden="1" x14ac:dyDescent="0.25">
      <c r="A1061" s="24">
        <v>249</v>
      </c>
      <c r="B1061" s="37" t="s">
        <v>294</v>
      </c>
      <c r="C1061" s="32">
        <f>ROUND(SUM(D1061+E1061+F1061+G1061+H1061+I1061+J1061+K1061+M1061+O1061+P1061+Q1061+R1061+S1061),2)</f>
        <v>155203.81</v>
      </c>
      <c r="D1061" s="33">
        <f>ROUND((F1061+G1061+H1061+I1061+J1061+K1061+M1061+O1061+P1061+Q1061+R1061+S1061)*0.0214,2)</f>
        <v>3251.77</v>
      </c>
      <c r="E1061" s="34"/>
      <c r="F1061" s="34"/>
      <c r="G1061" s="34"/>
      <c r="H1061" s="34">
        <v>151952.04</v>
      </c>
      <c r="I1061" s="38"/>
      <c r="J1061" s="34"/>
      <c r="K1061" s="34"/>
      <c r="L1061" s="35"/>
      <c r="M1061" s="34"/>
      <c r="N1061" s="34"/>
      <c r="O1061" s="38"/>
      <c r="P1061" s="38"/>
      <c r="Q1061" s="36"/>
      <c r="R1061" s="34"/>
      <c r="S1061" s="34"/>
    </row>
    <row r="1062" spans="1:19" hidden="1" x14ac:dyDescent="0.25">
      <c r="A1062" s="24">
        <v>250</v>
      </c>
      <c r="B1062" s="37" t="s">
        <v>296</v>
      </c>
      <c r="C1062" s="32">
        <f>ROUND(SUM(D1062+E1062+F1062+G1062+H1062+I1062+J1062+K1062+M1062+O1062+P1062+Q1062+R1062+S1062),2)</f>
        <v>2475285.7599999998</v>
      </c>
      <c r="D1062" s="33">
        <v>17432.95</v>
      </c>
      <c r="E1062" s="34"/>
      <c r="F1062" s="34"/>
      <c r="G1062" s="34">
        <v>2457852.8099999996</v>
      </c>
      <c r="H1062" s="38"/>
      <c r="I1062" s="38"/>
      <c r="J1062" s="38"/>
      <c r="K1062" s="34"/>
      <c r="L1062" s="35"/>
      <c r="M1062" s="34"/>
      <c r="N1062" s="34"/>
      <c r="O1062" s="38"/>
      <c r="P1062" s="38"/>
      <c r="Q1062" s="36"/>
      <c r="R1062" s="34"/>
      <c r="S1062" s="34"/>
    </row>
    <row r="1063" spans="1:19" hidden="1" x14ac:dyDescent="0.25">
      <c r="A1063" s="24">
        <v>251</v>
      </c>
      <c r="B1063" s="37" t="s">
        <v>921</v>
      </c>
      <c r="C1063" s="32">
        <f t="shared" si="105"/>
        <v>4410307.66</v>
      </c>
      <c r="D1063" s="33">
        <f>ROUND((F1063+G1063+H1063+I1063+J1063+K1063+M1063+O1063+P1063+Q1063+R1063+S1063)*0.0214,2)</f>
        <v>92403.16</v>
      </c>
      <c r="E1063" s="34"/>
      <c r="F1063" s="34"/>
      <c r="G1063" s="34">
        <v>4317904.5</v>
      </c>
      <c r="H1063" s="34"/>
      <c r="I1063" s="34"/>
      <c r="J1063" s="34"/>
      <c r="K1063" s="34"/>
      <c r="L1063" s="35"/>
      <c r="M1063" s="34"/>
      <c r="N1063" s="34"/>
      <c r="O1063" s="36"/>
      <c r="P1063" s="34"/>
      <c r="Q1063" s="36"/>
      <c r="R1063" s="34"/>
      <c r="S1063" s="34"/>
    </row>
    <row r="1064" spans="1:19" hidden="1" x14ac:dyDescent="0.25">
      <c r="A1064" s="24">
        <v>252</v>
      </c>
      <c r="B1064" s="37" t="s">
        <v>922</v>
      </c>
      <c r="C1064" s="32">
        <f t="shared" si="105"/>
        <v>722278.01</v>
      </c>
      <c r="D1064" s="33"/>
      <c r="E1064" s="34">
        <v>722278.01</v>
      </c>
      <c r="F1064" s="38"/>
      <c r="G1064" s="38"/>
      <c r="H1064" s="39"/>
      <c r="I1064" s="39"/>
      <c r="J1064" s="39"/>
      <c r="K1064" s="34"/>
      <c r="L1064" s="35"/>
      <c r="M1064" s="34"/>
      <c r="N1064" s="34"/>
      <c r="O1064" s="39"/>
      <c r="P1064" s="34"/>
      <c r="Q1064" s="39"/>
      <c r="R1064" s="34"/>
      <c r="S1064" s="34"/>
    </row>
    <row r="1065" spans="1:19" hidden="1" x14ac:dyDescent="0.25">
      <c r="A1065" s="24">
        <v>253</v>
      </c>
      <c r="B1065" s="37" t="s">
        <v>299</v>
      </c>
      <c r="C1065" s="32">
        <f t="shared" si="105"/>
        <v>8171200</v>
      </c>
      <c r="D1065" s="33">
        <f>ROUND((F1065+G1065+H1065+I1065+J1065+K1065+M1065+O1065+P1065+Q1065+R1065+S1065)*0.0214,2)</f>
        <v>171200</v>
      </c>
      <c r="E1065" s="34"/>
      <c r="F1065" s="34"/>
      <c r="G1065" s="39"/>
      <c r="H1065" s="39"/>
      <c r="I1065" s="34"/>
      <c r="J1065" s="34"/>
      <c r="K1065" s="34"/>
      <c r="L1065" s="35"/>
      <c r="M1065" s="34"/>
      <c r="N1065" s="34"/>
      <c r="O1065" s="36"/>
      <c r="P1065" s="34"/>
      <c r="Q1065" s="39"/>
      <c r="R1065" s="34">
        <v>8000000</v>
      </c>
      <c r="S1065" s="34"/>
    </row>
    <row r="1066" spans="1:19" hidden="1" x14ac:dyDescent="0.25">
      <c r="A1066" s="24">
        <v>254</v>
      </c>
      <c r="B1066" s="37" t="s">
        <v>300</v>
      </c>
      <c r="C1066" s="32">
        <f t="shared" si="105"/>
        <v>47253677.770000003</v>
      </c>
      <c r="D1066" s="33">
        <f>ROUND((F1066+G1066+H1066+I1066+J1066+K1066+M1066+O1066+P1066+Q1066+R1066+S1066)*0.0214,2)</f>
        <v>990041.81</v>
      </c>
      <c r="E1066" s="34"/>
      <c r="F1066" s="34"/>
      <c r="G1066" s="39"/>
      <c r="H1066" s="39"/>
      <c r="I1066" s="39"/>
      <c r="J1066" s="39">
        <v>5854588.8799999999</v>
      </c>
      <c r="K1066" s="34"/>
      <c r="L1066" s="35"/>
      <c r="M1066" s="34"/>
      <c r="N1066" s="34" t="s">
        <v>64</v>
      </c>
      <c r="O1066" s="38">
        <v>13602884.279999999</v>
      </c>
      <c r="P1066" s="39"/>
      <c r="Q1066" s="39"/>
      <c r="R1066" s="34">
        <v>26806162.800000001</v>
      </c>
      <c r="S1066" s="34"/>
    </row>
    <row r="1067" spans="1:19" hidden="1" x14ac:dyDescent="0.25">
      <c r="A1067" s="24">
        <v>255</v>
      </c>
      <c r="B1067" s="37" t="s">
        <v>923</v>
      </c>
      <c r="C1067" s="32">
        <f t="shared" si="105"/>
        <v>795562.5</v>
      </c>
      <c r="D1067" s="33"/>
      <c r="E1067" s="34">
        <v>795562.49750000006</v>
      </c>
      <c r="F1067" s="34"/>
      <c r="G1067" s="34"/>
      <c r="H1067" s="34"/>
      <c r="I1067" s="34"/>
      <c r="J1067" s="34"/>
      <c r="K1067" s="38"/>
      <c r="L1067" s="35"/>
      <c r="M1067" s="34"/>
      <c r="N1067" s="34"/>
      <c r="O1067" s="39"/>
      <c r="P1067" s="39"/>
      <c r="Q1067" s="39"/>
      <c r="R1067" s="34"/>
      <c r="S1067" s="34"/>
    </row>
    <row r="1068" spans="1:19" hidden="1" x14ac:dyDescent="0.25">
      <c r="A1068" s="24">
        <v>256</v>
      </c>
      <c r="B1068" s="37" t="s">
        <v>924</v>
      </c>
      <c r="C1068" s="32">
        <f t="shared" si="105"/>
        <v>1248688.8500000001</v>
      </c>
      <c r="D1068" s="33"/>
      <c r="E1068" s="34">
        <v>1248688.8500000001</v>
      </c>
      <c r="F1068" s="34"/>
      <c r="G1068" s="34"/>
      <c r="H1068" s="34"/>
      <c r="I1068" s="34"/>
      <c r="J1068" s="39"/>
      <c r="K1068" s="34"/>
      <c r="L1068" s="35"/>
      <c r="M1068" s="34"/>
      <c r="N1068" s="34"/>
      <c r="O1068" s="34"/>
      <c r="P1068" s="38"/>
      <c r="Q1068" s="34"/>
      <c r="R1068" s="34"/>
      <c r="S1068" s="34"/>
    </row>
    <row r="1069" spans="1:19" hidden="1" x14ac:dyDescent="0.25">
      <c r="A1069" s="24">
        <v>257</v>
      </c>
      <c r="B1069" s="37" t="s">
        <v>925</v>
      </c>
      <c r="C1069" s="32">
        <f t="shared" si="105"/>
        <v>807347</v>
      </c>
      <c r="D1069" s="33"/>
      <c r="E1069" s="34">
        <v>807347.00400000007</v>
      </c>
      <c r="F1069" s="36"/>
      <c r="G1069" s="39"/>
      <c r="H1069" s="39"/>
      <c r="I1069" s="39"/>
      <c r="J1069" s="39"/>
      <c r="K1069" s="39"/>
      <c r="L1069" s="12"/>
      <c r="M1069" s="39"/>
      <c r="N1069" s="39"/>
      <c r="O1069" s="39"/>
      <c r="P1069" s="39"/>
      <c r="Q1069" s="39"/>
      <c r="R1069" s="34"/>
      <c r="S1069" s="34"/>
    </row>
    <row r="1070" spans="1:19" hidden="1" x14ac:dyDescent="0.25">
      <c r="A1070" s="24">
        <v>258</v>
      </c>
      <c r="B1070" s="37" t="s">
        <v>301</v>
      </c>
      <c r="C1070" s="32">
        <f t="shared" si="105"/>
        <v>29779758.09</v>
      </c>
      <c r="D1070" s="33">
        <f t="shared" ref="D1070:D1078" si="107">ROUND((F1070+G1070+H1070+I1070+J1070+K1070+M1070+O1070+P1070+Q1070+R1070+S1070)*0.0214,2)</f>
        <v>623934.62</v>
      </c>
      <c r="E1070" s="34"/>
      <c r="F1070" s="36"/>
      <c r="G1070" s="39"/>
      <c r="H1070" s="39"/>
      <c r="I1070" s="39"/>
      <c r="J1070" s="39">
        <v>4539077.2</v>
      </c>
      <c r="K1070" s="39"/>
      <c r="L1070" s="12"/>
      <c r="M1070" s="39"/>
      <c r="N1070" s="39" t="s">
        <v>64</v>
      </c>
      <c r="O1070" s="39">
        <v>10546331.6</v>
      </c>
      <c r="P1070" s="39"/>
      <c r="Q1070" s="39">
        <v>14070414.67</v>
      </c>
      <c r="R1070" s="34"/>
      <c r="S1070" s="34"/>
    </row>
    <row r="1071" spans="1:19" hidden="1" x14ac:dyDescent="0.25">
      <c r="A1071" s="24">
        <v>259</v>
      </c>
      <c r="B1071" s="37" t="s">
        <v>1157</v>
      </c>
      <c r="C1071" s="32">
        <f t="shared" si="105"/>
        <v>10175963.310000001</v>
      </c>
      <c r="D1071" s="33">
        <f t="shared" si="107"/>
        <v>213203.07</v>
      </c>
      <c r="E1071" s="34"/>
      <c r="F1071" s="36"/>
      <c r="G1071" s="39"/>
      <c r="H1071" s="39"/>
      <c r="I1071" s="39"/>
      <c r="J1071" s="39"/>
      <c r="K1071" s="39"/>
      <c r="L1071" s="12"/>
      <c r="M1071" s="39"/>
      <c r="N1071" s="39" t="s">
        <v>64</v>
      </c>
      <c r="O1071" s="39">
        <v>9962760.2400000002</v>
      </c>
      <c r="P1071" s="39"/>
      <c r="Q1071" s="39"/>
      <c r="R1071" s="34"/>
      <c r="S1071" s="34"/>
    </row>
    <row r="1072" spans="1:19" hidden="1" x14ac:dyDescent="0.25">
      <c r="A1072" s="24">
        <v>260</v>
      </c>
      <c r="B1072" s="37" t="s">
        <v>302</v>
      </c>
      <c r="C1072" s="32">
        <f t="shared" si="105"/>
        <v>15393905.9</v>
      </c>
      <c r="D1072" s="33">
        <f t="shared" si="107"/>
        <v>322527.5</v>
      </c>
      <c r="E1072" s="34"/>
      <c r="F1072" s="36"/>
      <c r="G1072" s="36"/>
      <c r="H1072" s="36"/>
      <c r="I1072" s="36"/>
      <c r="J1072" s="36">
        <v>465316.8</v>
      </c>
      <c r="K1072" s="39"/>
      <c r="L1072" s="12"/>
      <c r="M1072" s="39"/>
      <c r="N1072" s="39"/>
      <c r="O1072" s="36"/>
      <c r="P1072" s="39"/>
      <c r="Q1072" s="36"/>
      <c r="R1072" s="34">
        <v>14606061.6</v>
      </c>
      <c r="S1072" s="34"/>
    </row>
    <row r="1073" spans="1:19" hidden="1" x14ac:dyDescent="0.25">
      <c r="A1073" s="24">
        <v>261</v>
      </c>
      <c r="B1073" s="37" t="s">
        <v>303</v>
      </c>
      <c r="C1073" s="32">
        <f t="shared" ref="C1073:C1105" si="108">ROUND(SUM(D1073+E1073+F1073+G1073+H1073+I1073+J1073+K1073+M1073+O1073+P1073+Q1073+R1073+S1073),2)</f>
        <v>31018676.140000001</v>
      </c>
      <c r="D1073" s="33">
        <f t="shared" si="107"/>
        <v>649891.98</v>
      </c>
      <c r="E1073" s="34"/>
      <c r="F1073" s="38"/>
      <c r="G1073" s="38"/>
      <c r="H1073" s="38"/>
      <c r="I1073" s="38">
        <v>1564301.02</v>
      </c>
      <c r="J1073" s="38">
        <v>3782507.87</v>
      </c>
      <c r="K1073" s="34"/>
      <c r="L1073" s="35"/>
      <c r="M1073" s="34"/>
      <c r="N1073" s="39" t="s">
        <v>64</v>
      </c>
      <c r="O1073" s="39">
        <v>9668818.0199999996</v>
      </c>
      <c r="P1073" s="34"/>
      <c r="Q1073" s="36">
        <v>15353157.25</v>
      </c>
      <c r="R1073" s="34"/>
      <c r="S1073" s="34"/>
    </row>
    <row r="1074" spans="1:19" hidden="1" x14ac:dyDescent="0.25">
      <c r="A1074" s="24">
        <v>262</v>
      </c>
      <c r="B1074" s="37" t="s">
        <v>304</v>
      </c>
      <c r="C1074" s="32">
        <f t="shared" si="108"/>
        <v>23793890.789999999</v>
      </c>
      <c r="D1074" s="33">
        <f t="shared" si="107"/>
        <v>498520.92</v>
      </c>
      <c r="E1074" s="34"/>
      <c r="F1074" s="34"/>
      <c r="G1074" s="38"/>
      <c r="H1074" s="38"/>
      <c r="I1074" s="38"/>
      <c r="J1074" s="38">
        <v>3698826.74</v>
      </c>
      <c r="K1074" s="34"/>
      <c r="L1074" s="35"/>
      <c r="M1074" s="34"/>
      <c r="N1074" s="39" t="s">
        <v>64</v>
      </c>
      <c r="O1074" s="34">
        <v>11336358.960000001</v>
      </c>
      <c r="P1074" s="34"/>
      <c r="Q1074" s="36">
        <v>8260184.1699999999</v>
      </c>
      <c r="R1074" s="34"/>
      <c r="S1074" s="34"/>
    </row>
    <row r="1075" spans="1:19" hidden="1" x14ac:dyDescent="0.25">
      <c r="A1075" s="24">
        <v>263</v>
      </c>
      <c r="B1075" s="37" t="s">
        <v>305</v>
      </c>
      <c r="C1075" s="32">
        <f t="shared" si="108"/>
        <v>49433622.950000003</v>
      </c>
      <c r="D1075" s="33">
        <f t="shared" si="107"/>
        <v>1035715.23</v>
      </c>
      <c r="E1075" s="34"/>
      <c r="F1075" s="34"/>
      <c r="G1075" s="34"/>
      <c r="H1075" s="34"/>
      <c r="I1075" s="34"/>
      <c r="J1075" s="34">
        <v>5589229.0599999996</v>
      </c>
      <c r="K1075" s="34"/>
      <c r="L1075" s="35"/>
      <c r="M1075" s="34"/>
      <c r="N1075" s="39" t="s">
        <v>64</v>
      </c>
      <c r="O1075" s="36">
        <v>17129971.199999999</v>
      </c>
      <c r="P1075" s="34"/>
      <c r="Q1075" s="39"/>
      <c r="R1075" s="34">
        <v>25678707.460000001</v>
      </c>
      <c r="S1075" s="34"/>
    </row>
    <row r="1076" spans="1:19" hidden="1" x14ac:dyDescent="0.25">
      <c r="A1076" s="24">
        <v>264</v>
      </c>
      <c r="B1076" s="37" t="s">
        <v>306</v>
      </c>
      <c r="C1076" s="32">
        <f t="shared" si="108"/>
        <v>32378759.199999999</v>
      </c>
      <c r="D1076" s="33">
        <f t="shared" si="107"/>
        <v>678387.94</v>
      </c>
      <c r="E1076" s="34"/>
      <c r="F1076" s="39"/>
      <c r="G1076" s="36"/>
      <c r="H1076" s="39"/>
      <c r="I1076" s="39">
        <v>3105802.21</v>
      </c>
      <c r="J1076" s="39">
        <v>3754942.66</v>
      </c>
      <c r="K1076" s="34"/>
      <c r="L1076" s="35"/>
      <c r="M1076" s="34"/>
      <c r="N1076" s="39" t="s">
        <v>64</v>
      </c>
      <c r="O1076" s="39">
        <v>9598356.0299999993</v>
      </c>
      <c r="P1076" s="39"/>
      <c r="Q1076" s="39">
        <v>15241270.359999999</v>
      </c>
      <c r="R1076" s="34"/>
      <c r="S1076" s="34"/>
    </row>
    <row r="1077" spans="1:19" hidden="1" x14ac:dyDescent="0.25">
      <c r="A1077" s="24">
        <v>265</v>
      </c>
      <c r="B1077" s="37" t="s">
        <v>307</v>
      </c>
      <c r="C1077" s="32">
        <f t="shared" si="108"/>
        <v>32357685.940000001</v>
      </c>
      <c r="D1077" s="33">
        <f t="shared" si="107"/>
        <v>677946.43</v>
      </c>
      <c r="E1077" s="34"/>
      <c r="F1077" s="36"/>
      <c r="G1077" s="36"/>
      <c r="H1077" s="38"/>
      <c r="I1077" s="38">
        <v>3103780.84</v>
      </c>
      <c r="J1077" s="38">
        <v>3752498.81</v>
      </c>
      <c r="K1077" s="34"/>
      <c r="L1077" s="35"/>
      <c r="M1077" s="34"/>
      <c r="N1077" s="34" t="s">
        <v>64</v>
      </c>
      <c r="O1077" s="38">
        <v>9592109.0700000003</v>
      </c>
      <c r="P1077" s="34"/>
      <c r="Q1077" s="34">
        <v>15231350.789999999</v>
      </c>
      <c r="R1077" s="34"/>
      <c r="S1077" s="34"/>
    </row>
    <row r="1078" spans="1:19" hidden="1" x14ac:dyDescent="0.25">
      <c r="A1078" s="24">
        <v>266</v>
      </c>
      <c r="B1078" s="37" t="s">
        <v>308</v>
      </c>
      <c r="C1078" s="32">
        <f t="shared" si="108"/>
        <v>6335397.4299999997</v>
      </c>
      <c r="D1078" s="33">
        <f t="shared" si="107"/>
        <v>132736.93</v>
      </c>
      <c r="E1078" s="34"/>
      <c r="F1078" s="39"/>
      <c r="G1078" s="36"/>
      <c r="H1078" s="39"/>
      <c r="I1078" s="39"/>
      <c r="J1078" s="39"/>
      <c r="K1078" s="34"/>
      <c r="L1078" s="35"/>
      <c r="M1078" s="34"/>
      <c r="N1078" s="39"/>
      <c r="O1078" s="39"/>
      <c r="P1078" s="39"/>
      <c r="Q1078" s="38">
        <v>6202660.5</v>
      </c>
      <c r="R1078" s="34"/>
      <c r="S1078" s="34"/>
    </row>
    <row r="1079" spans="1:19" hidden="1" x14ac:dyDescent="0.25">
      <c r="A1079" s="24">
        <v>267</v>
      </c>
      <c r="B1079" s="37" t="s">
        <v>926</v>
      </c>
      <c r="C1079" s="32">
        <f t="shared" si="108"/>
        <v>654630.51</v>
      </c>
      <c r="D1079" s="33"/>
      <c r="E1079" s="34">
        <v>654630.51</v>
      </c>
      <c r="F1079" s="36"/>
      <c r="G1079" s="39"/>
      <c r="H1079" s="34"/>
      <c r="I1079" s="34"/>
      <c r="J1079" s="34"/>
      <c r="K1079" s="34"/>
      <c r="L1079" s="35"/>
      <c r="M1079" s="34"/>
      <c r="N1079" s="34"/>
      <c r="O1079" s="34"/>
      <c r="P1079" s="34"/>
      <c r="Q1079" s="34"/>
      <c r="R1079" s="34"/>
      <c r="S1079" s="34"/>
    </row>
    <row r="1080" spans="1:19" hidden="1" x14ac:dyDescent="0.25">
      <c r="A1080" s="24">
        <v>268</v>
      </c>
      <c r="B1080" s="37" t="s">
        <v>927</v>
      </c>
      <c r="C1080" s="32">
        <f t="shared" si="108"/>
        <v>1878195.87</v>
      </c>
      <c r="D1080" s="33"/>
      <c r="E1080" s="34">
        <v>1878195.87</v>
      </c>
      <c r="F1080" s="36"/>
      <c r="G1080" s="39"/>
      <c r="H1080" s="39"/>
      <c r="I1080" s="39"/>
      <c r="J1080" s="39"/>
      <c r="K1080" s="34"/>
      <c r="L1080" s="35"/>
      <c r="M1080" s="34"/>
      <c r="N1080" s="39"/>
      <c r="O1080" s="39"/>
      <c r="P1080" s="39"/>
      <c r="Q1080" s="39"/>
      <c r="R1080" s="34"/>
      <c r="S1080" s="34"/>
    </row>
    <row r="1081" spans="1:19" hidden="1" x14ac:dyDescent="0.25">
      <c r="A1081" s="24">
        <v>269</v>
      </c>
      <c r="B1081" s="37" t="s">
        <v>928</v>
      </c>
      <c r="C1081" s="32">
        <f t="shared" si="108"/>
        <v>340035.58</v>
      </c>
      <c r="D1081" s="33"/>
      <c r="E1081" s="34">
        <v>340035.58</v>
      </c>
      <c r="F1081" s="34"/>
      <c r="G1081" s="38"/>
      <c r="H1081" s="39"/>
      <c r="I1081" s="39"/>
      <c r="J1081" s="39"/>
      <c r="K1081" s="34"/>
      <c r="L1081" s="35"/>
      <c r="M1081" s="34"/>
      <c r="N1081" s="34"/>
      <c r="O1081" s="34"/>
      <c r="P1081" s="38"/>
      <c r="Q1081" s="39"/>
      <c r="R1081" s="34"/>
      <c r="S1081" s="34"/>
    </row>
    <row r="1082" spans="1:19" hidden="1" x14ac:dyDescent="0.25">
      <c r="A1082" s="24">
        <v>270</v>
      </c>
      <c r="B1082" s="37" t="s">
        <v>929</v>
      </c>
      <c r="C1082" s="32">
        <f t="shared" si="108"/>
        <v>873367.4</v>
      </c>
      <c r="D1082" s="33"/>
      <c r="E1082" s="34">
        <v>873367.4</v>
      </c>
      <c r="F1082" s="34"/>
      <c r="G1082" s="39"/>
      <c r="H1082" s="34"/>
      <c r="I1082" s="34"/>
      <c r="J1082" s="34"/>
      <c r="K1082" s="39"/>
      <c r="L1082" s="35"/>
      <c r="M1082" s="34"/>
      <c r="N1082" s="34"/>
      <c r="O1082" s="34"/>
      <c r="P1082" s="38"/>
      <c r="Q1082" s="34"/>
      <c r="R1082" s="34"/>
      <c r="S1082" s="34"/>
    </row>
    <row r="1083" spans="1:19" hidden="1" x14ac:dyDescent="0.25">
      <c r="A1083" s="24">
        <v>271</v>
      </c>
      <c r="B1083" s="37" t="s">
        <v>930</v>
      </c>
      <c r="C1083" s="32">
        <f t="shared" si="108"/>
        <v>1089076.1000000001</v>
      </c>
      <c r="D1083" s="33"/>
      <c r="E1083" s="34">
        <v>1089076.1000000001</v>
      </c>
      <c r="F1083" s="34"/>
      <c r="G1083" s="39"/>
      <c r="H1083" s="38"/>
      <c r="I1083" s="38"/>
      <c r="J1083" s="38"/>
      <c r="K1083" s="34"/>
      <c r="L1083" s="35"/>
      <c r="M1083" s="34"/>
      <c r="N1083" s="34"/>
      <c r="O1083" s="34"/>
      <c r="P1083" s="34"/>
      <c r="Q1083" s="34"/>
      <c r="R1083" s="34"/>
      <c r="S1083" s="34"/>
    </row>
    <row r="1084" spans="1:19" hidden="1" x14ac:dyDescent="0.25">
      <c r="A1084" s="24">
        <v>272</v>
      </c>
      <c r="B1084" s="37" t="s">
        <v>311</v>
      </c>
      <c r="C1084" s="32">
        <f>ROUND(SUM(D1084+E1084+F1084+G1084+H1084+I1084+J1084+K1084+M1084+O1084+P1084+Q1084+R1084+S1084),2)</f>
        <v>1937418.19</v>
      </c>
      <c r="D1084" s="33">
        <v>8729.74</v>
      </c>
      <c r="E1084" s="34"/>
      <c r="F1084" s="36"/>
      <c r="G1084" s="34">
        <v>1928688.4499999997</v>
      </c>
      <c r="H1084" s="34"/>
      <c r="I1084" s="34"/>
      <c r="J1084" s="34"/>
      <c r="K1084" s="34"/>
      <c r="L1084" s="35"/>
      <c r="M1084" s="34"/>
      <c r="N1084" s="34"/>
      <c r="O1084" s="34"/>
      <c r="P1084" s="34"/>
      <c r="Q1084" s="34"/>
      <c r="R1084" s="34"/>
      <c r="S1084" s="34"/>
    </row>
    <row r="1085" spans="1:19" hidden="1" x14ac:dyDescent="0.25">
      <c r="A1085" s="24">
        <v>273</v>
      </c>
      <c r="B1085" s="37" t="s">
        <v>931</v>
      </c>
      <c r="C1085" s="32">
        <f t="shared" si="108"/>
        <v>1382707.11</v>
      </c>
      <c r="D1085" s="33"/>
      <c r="E1085" s="34">
        <v>1382707.1125</v>
      </c>
      <c r="F1085" s="34"/>
      <c r="G1085" s="39"/>
      <c r="H1085" s="39"/>
      <c r="I1085" s="39"/>
      <c r="J1085" s="39"/>
      <c r="K1085" s="34"/>
      <c r="L1085" s="35"/>
      <c r="M1085" s="34"/>
      <c r="N1085" s="34"/>
      <c r="O1085" s="38"/>
      <c r="P1085" s="34"/>
      <c r="Q1085" s="38"/>
      <c r="R1085" s="34"/>
      <c r="S1085" s="34"/>
    </row>
    <row r="1086" spans="1:19" hidden="1" x14ac:dyDescent="0.25">
      <c r="A1086" s="24">
        <v>274</v>
      </c>
      <c r="B1086" s="37" t="s">
        <v>312</v>
      </c>
      <c r="C1086" s="32">
        <f t="shared" si="108"/>
        <v>59469129.68</v>
      </c>
      <c r="D1086" s="33">
        <f>ROUND((F1086+G1086+H1086+I1086+J1086+K1086+M1086+O1086+P1086+Q1086+R1086+S1086)*0.0214,2)</f>
        <v>1245975.5</v>
      </c>
      <c r="E1086" s="34"/>
      <c r="F1086" s="34"/>
      <c r="G1086" s="34">
        <v>16473312.210000001</v>
      </c>
      <c r="H1086" s="34">
        <v>9511130.1999999993</v>
      </c>
      <c r="I1086" s="34">
        <v>4472920.57</v>
      </c>
      <c r="J1086" s="34">
        <v>5949589.3200000003</v>
      </c>
      <c r="K1086" s="34"/>
      <c r="L1086" s="35"/>
      <c r="M1086" s="34"/>
      <c r="N1086" s="39" t="s">
        <v>64</v>
      </c>
      <c r="O1086" s="36">
        <v>13823613.699999999</v>
      </c>
      <c r="P1086" s="34">
        <v>7992588.1799999997</v>
      </c>
      <c r="Q1086" s="38"/>
      <c r="R1086" s="34"/>
      <c r="S1086" s="34"/>
    </row>
    <row r="1087" spans="1:19" hidden="1" x14ac:dyDescent="0.25">
      <c r="A1087" s="24">
        <v>275</v>
      </c>
      <c r="B1087" s="46" t="s">
        <v>932</v>
      </c>
      <c r="C1087" s="32">
        <f t="shared" si="108"/>
        <v>1102711.43</v>
      </c>
      <c r="D1087" s="33"/>
      <c r="E1087" s="28">
        <v>1102711.43</v>
      </c>
      <c r="F1087" s="48"/>
      <c r="G1087" s="30"/>
      <c r="H1087" s="30"/>
      <c r="I1087" s="30"/>
      <c r="J1087" s="30"/>
      <c r="K1087" s="28"/>
      <c r="L1087" s="29"/>
      <c r="M1087" s="28"/>
      <c r="N1087" s="28"/>
      <c r="O1087" s="47"/>
      <c r="P1087" s="47"/>
      <c r="Q1087" s="47"/>
      <c r="R1087" s="28"/>
      <c r="S1087" s="28"/>
    </row>
    <row r="1088" spans="1:19" hidden="1" x14ac:dyDescent="0.25">
      <c r="A1088" s="24">
        <v>276</v>
      </c>
      <c r="B1088" s="37" t="s">
        <v>933</v>
      </c>
      <c r="C1088" s="32">
        <f t="shared" si="108"/>
        <v>891116.82</v>
      </c>
      <c r="D1088" s="33"/>
      <c r="E1088" s="34">
        <v>891116.82</v>
      </c>
      <c r="F1088" s="34"/>
      <c r="G1088" s="38"/>
      <c r="H1088" s="38"/>
      <c r="I1088" s="38"/>
      <c r="J1088" s="38"/>
      <c r="K1088" s="34"/>
      <c r="L1088" s="35"/>
      <c r="M1088" s="34"/>
      <c r="N1088" s="39"/>
      <c r="O1088" s="36"/>
      <c r="P1088" s="38"/>
      <c r="Q1088" s="36"/>
      <c r="R1088" s="34"/>
      <c r="S1088" s="34"/>
    </row>
    <row r="1089" spans="1:19" hidden="1" x14ac:dyDescent="0.25">
      <c r="A1089" s="24">
        <v>277</v>
      </c>
      <c r="B1089" s="37" t="s">
        <v>316</v>
      </c>
      <c r="C1089" s="32">
        <f t="shared" si="108"/>
        <v>68402620.879999995</v>
      </c>
      <c r="D1089" s="33">
        <f>ROUND((F1089+G1089+H1089+I1089+J1089+K1089+M1089+O1089+P1089+Q1089+R1089+S1089)*0.0214,2)</f>
        <v>1433146.75</v>
      </c>
      <c r="E1089" s="34"/>
      <c r="F1089" s="34"/>
      <c r="G1089" s="34"/>
      <c r="H1089" s="34"/>
      <c r="I1089" s="34"/>
      <c r="J1089" s="34"/>
      <c r="K1089" s="34"/>
      <c r="L1089" s="35"/>
      <c r="M1089" s="34"/>
      <c r="N1089" s="34"/>
      <c r="O1089" s="36"/>
      <c r="P1089" s="34"/>
      <c r="Q1089" s="36"/>
      <c r="R1089" s="34">
        <v>66969474.130000003</v>
      </c>
      <c r="S1089" s="34"/>
    </row>
    <row r="1090" spans="1:19" hidden="1" x14ac:dyDescent="0.25">
      <c r="A1090" s="24">
        <v>278</v>
      </c>
      <c r="B1090" s="37" t="s">
        <v>934</v>
      </c>
      <c r="C1090" s="32">
        <f t="shared" si="108"/>
        <v>1634955.2</v>
      </c>
      <c r="D1090" s="33"/>
      <c r="E1090" s="34">
        <v>1634955.2</v>
      </c>
      <c r="F1090" s="36"/>
      <c r="G1090" s="36"/>
      <c r="H1090" s="36"/>
      <c r="I1090" s="36"/>
      <c r="J1090" s="36"/>
      <c r="K1090" s="34"/>
      <c r="L1090" s="35"/>
      <c r="M1090" s="34"/>
      <c r="N1090" s="34"/>
      <c r="O1090" s="34"/>
      <c r="P1090" s="34"/>
      <c r="Q1090" s="34"/>
      <c r="R1090" s="34"/>
      <c r="S1090" s="34"/>
    </row>
    <row r="1091" spans="1:19" hidden="1" x14ac:dyDescent="0.25">
      <c r="A1091" s="24">
        <v>279</v>
      </c>
      <c r="B1091" s="37" t="s">
        <v>935</v>
      </c>
      <c r="C1091" s="32">
        <f t="shared" si="108"/>
        <v>736239.76</v>
      </c>
      <c r="D1091" s="33"/>
      <c r="E1091" s="34">
        <v>736239.76</v>
      </c>
      <c r="F1091" s="36"/>
      <c r="G1091" s="36"/>
      <c r="H1091" s="36"/>
      <c r="I1091" s="36"/>
      <c r="J1091" s="36"/>
      <c r="K1091" s="34"/>
      <c r="L1091" s="35"/>
      <c r="M1091" s="34"/>
      <c r="N1091" s="34"/>
      <c r="O1091" s="36"/>
      <c r="P1091" s="36"/>
      <c r="Q1091" s="34"/>
      <c r="R1091" s="34"/>
      <c r="S1091" s="34"/>
    </row>
    <row r="1092" spans="1:19" hidden="1" x14ac:dyDescent="0.25">
      <c r="A1092" s="24">
        <v>280</v>
      </c>
      <c r="B1092" s="37" t="s">
        <v>317</v>
      </c>
      <c r="C1092" s="32">
        <f t="shared" si="108"/>
        <v>44429634.579999998</v>
      </c>
      <c r="D1092" s="33">
        <f>ROUND((F1092+G1092+H1092+I1092+J1092+K1092+M1092+O1092+P1092+Q1092+R1092+S1092)*0.0214,2)</f>
        <v>930873.49</v>
      </c>
      <c r="E1092" s="34"/>
      <c r="F1092" s="34"/>
      <c r="G1092" s="34">
        <v>15962330.779999999</v>
      </c>
      <c r="H1092" s="34"/>
      <c r="I1092" s="34"/>
      <c r="J1092" s="34">
        <v>802378.8</v>
      </c>
      <c r="K1092" s="34"/>
      <c r="L1092" s="35"/>
      <c r="M1092" s="34"/>
      <c r="N1092" s="34"/>
      <c r="O1092" s="36"/>
      <c r="P1092" s="34"/>
      <c r="Q1092" s="36"/>
      <c r="R1092" s="34">
        <v>26734051.509999998</v>
      </c>
      <c r="S1092" s="34"/>
    </row>
    <row r="1093" spans="1:19" hidden="1" x14ac:dyDescent="0.25">
      <c r="A1093" s="24">
        <v>281</v>
      </c>
      <c r="B1093" s="37" t="s">
        <v>318</v>
      </c>
      <c r="C1093" s="32">
        <f t="shared" si="108"/>
        <v>54598497.68</v>
      </c>
      <c r="D1093" s="33">
        <f>ROUND((F1093+G1093+H1093+I1093+J1093+K1093+M1093+O1093+P1093+Q1093+R1093+S1093)*0.0214,2)</f>
        <v>1143927.8</v>
      </c>
      <c r="E1093" s="34"/>
      <c r="F1093" s="39"/>
      <c r="G1093" s="34">
        <v>17606984.609999999</v>
      </c>
      <c r="H1093" s="34"/>
      <c r="I1093" s="34"/>
      <c r="J1093" s="34">
        <v>6359032.4900000002</v>
      </c>
      <c r="K1093" s="34"/>
      <c r="L1093" s="35"/>
      <c r="M1093" s="34"/>
      <c r="N1093" s="34"/>
      <c r="O1093" s="36"/>
      <c r="P1093" s="34"/>
      <c r="Q1093" s="36"/>
      <c r="R1093" s="34">
        <v>29488552.780000001</v>
      </c>
      <c r="S1093" s="34"/>
    </row>
    <row r="1094" spans="1:19" hidden="1" x14ac:dyDescent="0.25">
      <c r="A1094" s="24">
        <v>282</v>
      </c>
      <c r="B1094" s="37" t="s">
        <v>936</v>
      </c>
      <c r="C1094" s="32">
        <f t="shared" si="108"/>
        <v>1611073.79</v>
      </c>
      <c r="D1094" s="33"/>
      <c r="E1094" s="34">
        <v>1611073.7914999998</v>
      </c>
      <c r="F1094" s="39"/>
      <c r="G1094" s="34"/>
      <c r="H1094" s="34"/>
      <c r="I1094" s="34"/>
      <c r="J1094" s="34"/>
      <c r="K1094" s="38"/>
      <c r="L1094" s="35"/>
      <c r="M1094" s="34"/>
      <c r="N1094" s="34"/>
      <c r="O1094" s="36"/>
      <c r="P1094" s="34"/>
      <c r="Q1094" s="39"/>
      <c r="R1094" s="34"/>
      <c r="S1094" s="34"/>
    </row>
    <row r="1095" spans="1:19" hidden="1" x14ac:dyDescent="0.25">
      <c r="A1095" s="24">
        <v>283</v>
      </c>
      <c r="B1095" s="37" t="s">
        <v>937</v>
      </c>
      <c r="C1095" s="32">
        <f t="shared" si="108"/>
        <v>1821086.81</v>
      </c>
      <c r="D1095" s="33"/>
      <c r="E1095" s="34">
        <v>1821086.8074</v>
      </c>
      <c r="F1095" s="39"/>
      <c r="G1095" s="36"/>
      <c r="H1095" s="39"/>
      <c r="I1095" s="39"/>
      <c r="J1095" s="39"/>
      <c r="K1095" s="34"/>
      <c r="L1095" s="35"/>
      <c r="M1095" s="34"/>
      <c r="N1095" s="34"/>
      <c r="O1095" s="36"/>
      <c r="P1095" s="34"/>
      <c r="Q1095" s="39"/>
      <c r="R1095" s="34"/>
      <c r="S1095" s="34"/>
    </row>
    <row r="1096" spans="1:19" hidden="1" x14ac:dyDescent="0.25">
      <c r="A1096" s="24">
        <v>284</v>
      </c>
      <c r="B1096" s="37" t="s">
        <v>938</v>
      </c>
      <c r="C1096" s="32">
        <f t="shared" si="108"/>
        <v>1519915.77</v>
      </c>
      <c r="D1096" s="33"/>
      <c r="E1096" s="34">
        <v>1519915.77</v>
      </c>
      <c r="F1096" s="38"/>
      <c r="G1096" s="36"/>
      <c r="H1096" s="38"/>
      <c r="I1096" s="38"/>
      <c r="J1096" s="38"/>
      <c r="K1096" s="34"/>
      <c r="L1096" s="35"/>
      <c r="M1096" s="34"/>
      <c r="N1096" s="34"/>
      <c r="O1096" s="38"/>
      <c r="P1096" s="34"/>
      <c r="Q1096" s="38"/>
      <c r="R1096" s="34"/>
      <c r="S1096" s="34"/>
    </row>
    <row r="1097" spans="1:19" hidden="1" x14ac:dyDescent="0.25">
      <c r="A1097" s="24">
        <v>285</v>
      </c>
      <c r="B1097" s="37" t="s">
        <v>939</v>
      </c>
      <c r="C1097" s="32">
        <f t="shared" si="108"/>
        <v>1091126.8400000001</v>
      </c>
      <c r="D1097" s="33"/>
      <c r="E1097" s="34">
        <v>1091126.8400000001</v>
      </c>
      <c r="F1097" s="34"/>
      <c r="G1097" s="36"/>
      <c r="H1097" s="34"/>
      <c r="I1097" s="34"/>
      <c r="J1097" s="34"/>
      <c r="K1097" s="34"/>
      <c r="L1097" s="35"/>
      <c r="M1097" s="34"/>
      <c r="N1097" s="34"/>
      <c r="O1097" s="34"/>
      <c r="P1097" s="34"/>
      <c r="Q1097" s="34"/>
      <c r="R1097" s="34"/>
      <c r="S1097" s="34"/>
    </row>
    <row r="1098" spans="1:19" hidden="1" x14ac:dyDescent="0.25">
      <c r="A1098" s="24">
        <v>286</v>
      </c>
      <c r="B1098" s="37" t="s">
        <v>940</v>
      </c>
      <c r="C1098" s="32">
        <f t="shared" si="108"/>
        <v>1078693.8</v>
      </c>
      <c r="D1098" s="33"/>
      <c r="E1098" s="34">
        <v>1078693.8002999998</v>
      </c>
      <c r="F1098" s="39"/>
      <c r="G1098" s="38"/>
      <c r="H1098" s="34"/>
      <c r="I1098" s="34"/>
      <c r="J1098" s="34"/>
      <c r="K1098" s="34"/>
      <c r="L1098" s="35"/>
      <c r="M1098" s="34"/>
      <c r="N1098" s="34"/>
      <c r="O1098" s="39"/>
      <c r="P1098" s="34"/>
      <c r="Q1098" s="39"/>
      <c r="R1098" s="34"/>
      <c r="S1098" s="34"/>
    </row>
    <row r="1099" spans="1:19" hidden="1" x14ac:dyDescent="0.25">
      <c r="A1099" s="24">
        <v>287</v>
      </c>
      <c r="B1099" s="37" t="s">
        <v>319</v>
      </c>
      <c r="C1099" s="32">
        <f t="shared" si="108"/>
        <v>11990463.68</v>
      </c>
      <c r="D1099" s="33">
        <f t="shared" ref="D1099:D1105" si="109">ROUND((F1099+G1099+H1099+I1099+J1099+K1099+M1099+O1099+P1099+Q1099+R1099+S1099)*0.0214,2)</f>
        <v>251219.82</v>
      </c>
      <c r="E1099" s="34"/>
      <c r="F1099" s="38">
        <v>1305088.3400000001</v>
      </c>
      <c r="G1099" s="38">
        <v>3919131.32</v>
      </c>
      <c r="H1099" s="39">
        <v>2262783.19</v>
      </c>
      <c r="I1099" s="39">
        <v>1064161.07</v>
      </c>
      <c r="J1099" s="39">
        <v>1286580.26</v>
      </c>
      <c r="K1099" s="34"/>
      <c r="L1099" s="35"/>
      <c r="M1099" s="34"/>
      <c r="N1099" s="34"/>
      <c r="O1099" s="38"/>
      <c r="P1099" s="34">
        <v>1901499.68</v>
      </c>
      <c r="Q1099" s="36"/>
      <c r="R1099" s="34"/>
      <c r="S1099" s="34"/>
    </row>
    <row r="1100" spans="1:19" hidden="1" x14ac:dyDescent="0.25">
      <c r="A1100" s="24">
        <v>288</v>
      </c>
      <c r="B1100" s="37" t="s">
        <v>320</v>
      </c>
      <c r="C1100" s="32">
        <f t="shared" si="108"/>
        <v>21561482.16</v>
      </c>
      <c r="D1100" s="33">
        <f t="shared" si="109"/>
        <v>451748.3</v>
      </c>
      <c r="E1100" s="34"/>
      <c r="F1100" s="38"/>
      <c r="G1100" s="34"/>
      <c r="H1100" s="34"/>
      <c r="I1100" s="34"/>
      <c r="J1100" s="34">
        <v>5300470.67</v>
      </c>
      <c r="K1100" s="34"/>
      <c r="L1100" s="35"/>
      <c r="M1100" s="34"/>
      <c r="N1100" s="34"/>
      <c r="O1100" s="39"/>
      <c r="P1100" s="34">
        <v>5928396.1299999999</v>
      </c>
      <c r="Q1100" s="39">
        <v>9880867.0600000005</v>
      </c>
      <c r="R1100" s="34"/>
      <c r="S1100" s="34"/>
    </row>
    <row r="1101" spans="1:19" hidden="1" x14ac:dyDescent="0.25">
      <c r="A1101" s="24">
        <v>289</v>
      </c>
      <c r="B1101" s="37" t="s">
        <v>321</v>
      </c>
      <c r="C1101" s="32">
        <f t="shared" si="108"/>
        <v>12070848.92</v>
      </c>
      <c r="D1101" s="33">
        <f t="shared" si="109"/>
        <v>252904.02</v>
      </c>
      <c r="E1101" s="34"/>
      <c r="F1101" s="34">
        <v>1313837.78</v>
      </c>
      <c r="G1101" s="34">
        <v>3945405.56</v>
      </c>
      <c r="H1101" s="34">
        <v>2277953.11</v>
      </c>
      <c r="I1101" s="34">
        <v>1071295.31</v>
      </c>
      <c r="J1101" s="34">
        <v>1295205.6200000001</v>
      </c>
      <c r="K1101" s="34"/>
      <c r="L1101" s="35"/>
      <c r="M1101" s="34"/>
      <c r="N1101" s="34"/>
      <c r="O1101" s="36"/>
      <c r="P1101" s="34">
        <v>1914247.52</v>
      </c>
      <c r="Q1101" s="36"/>
      <c r="R1101" s="34"/>
      <c r="S1101" s="34"/>
    </row>
    <row r="1102" spans="1:19" hidden="1" x14ac:dyDescent="0.25">
      <c r="A1102" s="24">
        <v>290</v>
      </c>
      <c r="B1102" s="37" t="s">
        <v>322</v>
      </c>
      <c r="C1102" s="32">
        <f t="shared" si="108"/>
        <v>12115730.710000001</v>
      </c>
      <c r="D1102" s="33">
        <f t="shared" si="109"/>
        <v>253844.37</v>
      </c>
      <c r="E1102" s="34"/>
      <c r="F1102" s="38">
        <v>1318722.8899999999</v>
      </c>
      <c r="G1102" s="39">
        <v>3960075.35</v>
      </c>
      <c r="H1102" s="34">
        <v>2286422.98</v>
      </c>
      <c r="I1102" s="34">
        <v>1075278.6000000001</v>
      </c>
      <c r="J1102" s="34">
        <v>1300021.45</v>
      </c>
      <c r="K1102" s="34"/>
      <c r="L1102" s="35"/>
      <c r="M1102" s="34"/>
      <c r="N1102" s="34"/>
      <c r="O1102" s="36"/>
      <c r="P1102" s="34">
        <v>1921365.07</v>
      </c>
      <c r="Q1102" s="38"/>
      <c r="R1102" s="34"/>
      <c r="S1102" s="34"/>
    </row>
    <row r="1103" spans="1:19" hidden="1" x14ac:dyDescent="0.25">
      <c r="A1103" s="24">
        <v>291</v>
      </c>
      <c r="B1103" s="37" t="s">
        <v>323</v>
      </c>
      <c r="C1103" s="32">
        <f t="shared" si="108"/>
        <v>12045058.67</v>
      </c>
      <c r="D1103" s="33">
        <f t="shared" si="109"/>
        <v>252363.67</v>
      </c>
      <c r="E1103" s="34"/>
      <c r="F1103" s="34">
        <v>1311030.67</v>
      </c>
      <c r="G1103" s="39">
        <v>3936975.91</v>
      </c>
      <c r="H1103" s="34">
        <v>2273086.1</v>
      </c>
      <c r="I1103" s="34">
        <v>1069006.4099999999</v>
      </c>
      <c r="J1103" s="34">
        <v>1292438.32</v>
      </c>
      <c r="K1103" s="34"/>
      <c r="L1103" s="35"/>
      <c r="M1103" s="34"/>
      <c r="N1103" s="34"/>
      <c r="O1103" s="34"/>
      <c r="P1103" s="34">
        <v>1910157.59</v>
      </c>
      <c r="Q1103" s="38"/>
      <c r="R1103" s="34"/>
      <c r="S1103" s="34"/>
    </row>
    <row r="1104" spans="1:19" hidden="1" x14ac:dyDescent="0.25">
      <c r="A1104" s="24">
        <v>292</v>
      </c>
      <c r="B1104" s="37" t="s">
        <v>324</v>
      </c>
      <c r="C1104" s="32">
        <f t="shared" si="108"/>
        <v>23547286.48</v>
      </c>
      <c r="D1104" s="33">
        <f t="shared" si="109"/>
        <v>493354.15</v>
      </c>
      <c r="E1104" s="34"/>
      <c r="F1104" s="38"/>
      <c r="G1104" s="39">
        <v>7747682.21</v>
      </c>
      <c r="H1104" s="34"/>
      <c r="I1104" s="34"/>
      <c r="J1104" s="34">
        <v>2119520.5</v>
      </c>
      <c r="K1104" s="34"/>
      <c r="L1104" s="35"/>
      <c r="M1104" s="34"/>
      <c r="N1104" s="34"/>
      <c r="O1104" s="34"/>
      <c r="P1104" s="34"/>
      <c r="Q1104" s="38">
        <v>13186729.619999999</v>
      </c>
      <c r="R1104" s="34"/>
      <c r="S1104" s="34"/>
    </row>
    <row r="1105" spans="1:19" hidden="1" x14ac:dyDescent="0.25">
      <c r="A1105" s="24">
        <v>293</v>
      </c>
      <c r="B1105" s="37" t="s">
        <v>325</v>
      </c>
      <c r="C1105" s="32">
        <f t="shared" si="108"/>
        <v>45602900.020000003</v>
      </c>
      <c r="D1105" s="33">
        <f t="shared" si="109"/>
        <v>955455.32</v>
      </c>
      <c r="E1105" s="34"/>
      <c r="F1105" s="38"/>
      <c r="G1105" s="38">
        <v>12750888.67</v>
      </c>
      <c r="H1105" s="38">
        <v>7361962.1799999997</v>
      </c>
      <c r="I1105" s="38">
        <v>3462246.67</v>
      </c>
      <c r="J1105" s="38">
        <v>4185887.21</v>
      </c>
      <c r="K1105" s="34"/>
      <c r="L1105" s="35"/>
      <c r="M1105" s="34"/>
      <c r="N1105" s="34" t="s">
        <v>64</v>
      </c>
      <c r="O1105" s="34">
        <v>10699933.220000001</v>
      </c>
      <c r="P1105" s="34">
        <v>6186526.75</v>
      </c>
      <c r="Q1105" s="39"/>
      <c r="R1105" s="34"/>
      <c r="S1105" s="34"/>
    </row>
    <row r="1106" spans="1:19" hidden="1" x14ac:dyDescent="0.25">
      <c r="A1106" s="24">
        <v>294</v>
      </c>
      <c r="B1106" s="37" t="s">
        <v>328</v>
      </c>
      <c r="C1106" s="32">
        <f>ROUND(SUM(D1106+E1106+F1106+G1106+H1106+I1106+J1106+K1106+M1106+O1106+P1106+Q1106+R1106+S1106),2)</f>
        <v>558467.49</v>
      </c>
      <c r="D1106" s="33">
        <f>ROUND((F1106+G1106+H1106+I1106+J1106+K1106+M1106+O1106+P1106+Q1106+R1106+S1106)*0.0214,2)</f>
        <v>11700.81</v>
      </c>
      <c r="E1106" s="34"/>
      <c r="F1106" s="34"/>
      <c r="G1106" s="38"/>
      <c r="H1106" s="34">
        <v>546766.68000000005</v>
      </c>
      <c r="I1106" s="34"/>
      <c r="J1106" s="34"/>
      <c r="K1106" s="34"/>
      <c r="L1106" s="35"/>
      <c r="M1106" s="34"/>
      <c r="N1106" s="34"/>
      <c r="O1106" s="34"/>
      <c r="P1106" s="34"/>
      <c r="Q1106" s="34"/>
      <c r="R1106" s="34"/>
      <c r="S1106" s="34"/>
    </row>
    <row r="1107" spans="1:19" hidden="1" x14ac:dyDescent="0.25">
      <c r="A1107" s="24">
        <v>295</v>
      </c>
      <c r="B1107" s="37" t="s">
        <v>329</v>
      </c>
      <c r="C1107" s="32">
        <f>ROUND(SUM(D1107+E1107+F1107+G1107+H1107+I1107+J1107+K1107+M1107+O1107+P1107+Q1107+R1107+S1107),2)</f>
        <v>668148.51</v>
      </c>
      <c r="D1107" s="33">
        <f>ROUND((F1107+G1107+H1107+I1107+J1107+K1107+M1107+O1107+P1107+Q1107+R1107+S1107)*0.0214,2)</f>
        <v>13998.8</v>
      </c>
      <c r="E1107" s="34"/>
      <c r="F1107" s="34"/>
      <c r="G1107" s="38"/>
      <c r="H1107" s="34">
        <v>654149.71</v>
      </c>
      <c r="I1107" s="34"/>
      <c r="J1107" s="34"/>
      <c r="K1107" s="34"/>
      <c r="L1107" s="35"/>
      <c r="M1107" s="34"/>
      <c r="N1107" s="34"/>
      <c r="O1107" s="34"/>
      <c r="P1107" s="34"/>
      <c r="Q1107" s="34"/>
      <c r="R1107" s="34"/>
      <c r="S1107" s="34"/>
    </row>
    <row r="1108" spans="1:19" hidden="1" x14ac:dyDescent="0.25">
      <c r="A1108" s="168" t="s">
        <v>332</v>
      </c>
      <c r="B1108" s="168"/>
      <c r="C1108" s="71">
        <f t="shared" ref="C1108" si="110">ROUND(SUM(D1108+E1108+F1108+G1108+H1108+I1108+J1108+K1108+M1108+O1108+P1108+Q1108+R1108+S1108),2)</f>
        <v>1281317479.1300001</v>
      </c>
      <c r="D1108" s="40">
        <f>ROUND(SUM(D999:D1107),2)</f>
        <v>25805201.609999999</v>
      </c>
      <c r="E1108" s="40">
        <f t="shared" ref="E1108:O1108" si="111">ROUND(SUM(E999:E1107),2)</f>
        <v>44122241.130000003</v>
      </c>
      <c r="F1108" s="40">
        <f t="shared" si="111"/>
        <v>27211231.899999999</v>
      </c>
      <c r="G1108" s="40">
        <f t="shared" si="111"/>
        <v>261619948.34</v>
      </c>
      <c r="H1108" s="40">
        <f t="shared" si="111"/>
        <v>89934509.560000002</v>
      </c>
      <c r="I1108" s="40">
        <f t="shared" si="111"/>
        <v>48313784.920000002</v>
      </c>
      <c r="J1108" s="40">
        <f t="shared" si="111"/>
        <v>105810234.31999999</v>
      </c>
      <c r="K1108" s="40">
        <f t="shared" si="111"/>
        <v>717140</v>
      </c>
      <c r="L1108" s="40">
        <f t="shared" si="111"/>
        <v>0</v>
      </c>
      <c r="M1108" s="40">
        <f t="shared" si="111"/>
        <v>0</v>
      </c>
      <c r="N1108" s="119" t="s">
        <v>23</v>
      </c>
      <c r="O1108" s="40">
        <f t="shared" si="111"/>
        <v>177780652.21000001</v>
      </c>
      <c r="P1108" s="40">
        <f t="shared" ref="P1108" si="112">ROUND(SUM(P999:P1107),2)</f>
        <v>75223762.420000002</v>
      </c>
      <c r="Q1108" s="40">
        <f t="shared" ref="Q1108" si="113">ROUND(SUM(Q999:Q1107),2)</f>
        <v>150192918.40000001</v>
      </c>
      <c r="R1108" s="40">
        <f t="shared" ref="R1108" si="114">ROUND(SUM(R999:R1107),2)</f>
        <v>274585854.31999999</v>
      </c>
      <c r="S1108" s="40">
        <f t="shared" ref="S1108" si="115">ROUND(SUM(S999:S1107),2)</f>
        <v>0</v>
      </c>
    </row>
    <row r="1109" spans="1:19" ht="15.75" hidden="1" x14ac:dyDescent="0.25">
      <c r="A1109" s="172" t="s">
        <v>333</v>
      </c>
      <c r="B1109" s="169"/>
      <c r="C1109" s="170"/>
      <c r="D1109" s="52"/>
      <c r="E1109" s="34"/>
      <c r="F1109" s="34"/>
      <c r="G1109" s="34"/>
      <c r="H1109" s="34"/>
      <c r="I1109" s="34"/>
      <c r="J1109" s="34"/>
      <c r="K1109" s="34"/>
      <c r="L1109" s="60"/>
      <c r="M1109" s="39"/>
      <c r="N1109" s="71"/>
      <c r="O1109" s="39"/>
      <c r="P1109" s="39"/>
      <c r="Q1109" s="39"/>
      <c r="R1109" s="39"/>
      <c r="S1109" s="39"/>
    </row>
    <row r="1110" spans="1:19" hidden="1" x14ac:dyDescent="0.25">
      <c r="A1110" s="24">
        <v>296</v>
      </c>
      <c r="B1110" s="31" t="s">
        <v>340</v>
      </c>
      <c r="C1110" s="32">
        <f t="shared" ref="C1110:C1120" si="116">ROUND(SUM(D1110+E1110+F1110+G1110+H1110+I1110+J1110+K1110+M1110+O1110+P1110+Q1110+R1110+S1110),2)</f>
        <v>2026169.3</v>
      </c>
      <c r="D1110" s="33">
        <f t="shared" ref="D1110:D1119" si="117">ROUND((F1110+G1110+H1110+I1110+J1110+K1110+M1110+O1110+P1110+Q1110+R1110+S1110)*0.0214,2)</f>
        <v>42451.56</v>
      </c>
      <c r="E1110" s="34"/>
      <c r="F1110" s="38"/>
      <c r="G1110" s="38"/>
      <c r="H1110" s="38"/>
      <c r="I1110" s="38"/>
      <c r="J1110" s="38">
        <v>1983717.74</v>
      </c>
      <c r="K1110" s="34"/>
      <c r="L1110" s="35"/>
      <c r="M1110" s="34"/>
      <c r="N1110" s="34"/>
      <c r="O1110" s="39"/>
      <c r="P1110" s="34"/>
      <c r="Q1110" s="34"/>
      <c r="R1110" s="34"/>
      <c r="S1110" s="34"/>
    </row>
    <row r="1111" spans="1:19" hidden="1" x14ac:dyDescent="0.25">
      <c r="A1111" s="24">
        <v>297</v>
      </c>
      <c r="B1111" s="31" t="s">
        <v>341</v>
      </c>
      <c r="C1111" s="32">
        <f t="shared" si="116"/>
        <v>16564884.029999999</v>
      </c>
      <c r="D1111" s="33">
        <f t="shared" si="117"/>
        <v>347061.4</v>
      </c>
      <c r="E1111" s="34"/>
      <c r="F1111" s="38">
        <v>1479648.95</v>
      </c>
      <c r="G1111" s="38">
        <v>4676053.33</v>
      </c>
      <c r="H1111" s="38"/>
      <c r="I1111" s="38"/>
      <c r="J1111" s="38">
        <v>1941247.78</v>
      </c>
      <c r="K1111" s="34"/>
      <c r="L1111" s="35"/>
      <c r="M1111" s="34"/>
      <c r="N1111" s="34" t="s">
        <v>64</v>
      </c>
      <c r="O1111" s="39">
        <v>5949638.4000000004</v>
      </c>
      <c r="P1111" s="34">
        <v>2171234.17</v>
      </c>
      <c r="Q1111" s="34"/>
      <c r="R1111" s="34"/>
      <c r="S1111" s="34"/>
    </row>
    <row r="1112" spans="1:19" hidden="1" x14ac:dyDescent="0.25">
      <c r="A1112" s="24">
        <v>298</v>
      </c>
      <c r="B1112" s="31" t="s">
        <v>342</v>
      </c>
      <c r="C1112" s="32">
        <f t="shared" si="116"/>
        <v>5765716.3600000003</v>
      </c>
      <c r="D1112" s="33">
        <f t="shared" si="117"/>
        <v>120801.18</v>
      </c>
      <c r="E1112" s="34"/>
      <c r="F1112" s="38"/>
      <c r="G1112" s="38">
        <v>5644915.1799999997</v>
      </c>
      <c r="H1112" s="38"/>
      <c r="I1112" s="38"/>
      <c r="J1112" s="38"/>
      <c r="K1112" s="34"/>
      <c r="L1112" s="35"/>
      <c r="M1112" s="34"/>
      <c r="N1112" s="34"/>
      <c r="O1112" s="39"/>
      <c r="P1112" s="34"/>
      <c r="Q1112" s="34"/>
      <c r="R1112" s="34"/>
      <c r="S1112" s="34"/>
    </row>
    <row r="1113" spans="1:19" hidden="1" x14ac:dyDescent="0.25">
      <c r="A1113" s="24">
        <v>299</v>
      </c>
      <c r="B1113" s="31" t="s">
        <v>343</v>
      </c>
      <c r="C1113" s="32">
        <f t="shared" si="116"/>
        <v>1879740.94</v>
      </c>
      <c r="D1113" s="33">
        <f t="shared" si="117"/>
        <v>39383.65</v>
      </c>
      <c r="E1113" s="34"/>
      <c r="F1113" s="38">
        <v>1840357.29</v>
      </c>
      <c r="G1113" s="38"/>
      <c r="H1113" s="38"/>
      <c r="I1113" s="38"/>
      <c r="J1113" s="38"/>
      <c r="K1113" s="34"/>
      <c r="L1113" s="35"/>
      <c r="M1113" s="34"/>
      <c r="N1113" s="34"/>
      <c r="O1113" s="39"/>
      <c r="P1113" s="34"/>
      <c r="Q1113" s="34"/>
      <c r="R1113" s="34"/>
      <c r="S1113" s="34"/>
    </row>
    <row r="1114" spans="1:19" hidden="1" x14ac:dyDescent="0.25">
      <c r="A1114" s="24">
        <v>300</v>
      </c>
      <c r="B1114" s="31" t="s">
        <v>344</v>
      </c>
      <c r="C1114" s="32">
        <f t="shared" si="116"/>
        <v>4916002.29</v>
      </c>
      <c r="D1114" s="33">
        <f t="shared" si="117"/>
        <v>102998.29</v>
      </c>
      <c r="E1114" s="34"/>
      <c r="F1114" s="38"/>
      <c r="G1114" s="38"/>
      <c r="H1114" s="38"/>
      <c r="I1114" s="38"/>
      <c r="J1114" s="38"/>
      <c r="K1114" s="34"/>
      <c r="L1114" s="35"/>
      <c r="M1114" s="34"/>
      <c r="N1114" s="34" t="s">
        <v>64</v>
      </c>
      <c r="O1114" s="39">
        <v>4813004</v>
      </c>
      <c r="P1114" s="34"/>
      <c r="Q1114" s="34"/>
      <c r="R1114" s="34"/>
      <c r="S1114" s="34"/>
    </row>
    <row r="1115" spans="1:19" hidden="1" x14ac:dyDescent="0.25">
      <c r="A1115" s="24">
        <v>301</v>
      </c>
      <c r="B1115" s="31" t="s">
        <v>345</v>
      </c>
      <c r="C1115" s="32">
        <f t="shared" si="116"/>
        <v>10588813.810000001</v>
      </c>
      <c r="D1115" s="33">
        <f t="shared" si="117"/>
        <v>221852.96</v>
      </c>
      <c r="E1115" s="34"/>
      <c r="F1115" s="38">
        <v>1493882.69</v>
      </c>
      <c r="G1115" s="38">
        <v>4721035.45</v>
      </c>
      <c r="H1115" s="38"/>
      <c r="I1115" s="38"/>
      <c r="J1115" s="38">
        <v>1959921.96</v>
      </c>
      <c r="K1115" s="34"/>
      <c r="L1115" s="35"/>
      <c r="M1115" s="34"/>
      <c r="N1115" s="34"/>
      <c r="O1115" s="39"/>
      <c r="P1115" s="34">
        <v>2192120.75</v>
      </c>
      <c r="Q1115" s="34"/>
      <c r="R1115" s="34"/>
      <c r="S1115" s="34"/>
    </row>
    <row r="1116" spans="1:19" hidden="1" x14ac:dyDescent="0.25">
      <c r="A1116" s="24">
        <v>302</v>
      </c>
      <c r="B1116" s="31" t="s">
        <v>346</v>
      </c>
      <c r="C1116" s="32">
        <f t="shared" si="116"/>
        <v>13455183.029999999</v>
      </c>
      <c r="D1116" s="33">
        <f t="shared" si="117"/>
        <v>281908.08</v>
      </c>
      <c r="E1116" s="34"/>
      <c r="F1116" s="38">
        <v>1486297.37</v>
      </c>
      <c r="G1116" s="38">
        <v>4697063.96</v>
      </c>
      <c r="H1116" s="38">
        <v>3409490.63</v>
      </c>
      <c r="I1116" s="38">
        <v>1630452.72</v>
      </c>
      <c r="J1116" s="38">
        <v>1949970.27</v>
      </c>
      <c r="K1116" s="34"/>
      <c r="L1116" s="35"/>
      <c r="M1116" s="34"/>
      <c r="N1116" s="34"/>
      <c r="O1116" s="39"/>
      <c r="P1116" s="34"/>
      <c r="Q1116" s="34"/>
      <c r="R1116" s="34"/>
      <c r="S1116" s="34"/>
    </row>
    <row r="1117" spans="1:19" hidden="1" x14ac:dyDescent="0.25">
      <c r="A1117" s="24">
        <v>303</v>
      </c>
      <c r="B1117" s="31" t="s">
        <v>347</v>
      </c>
      <c r="C1117" s="32">
        <f t="shared" si="116"/>
        <v>6367568.0199999996</v>
      </c>
      <c r="D1117" s="33">
        <f t="shared" si="117"/>
        <v>133410.96</v>
      </c>
      <c r="E1117" s="34"/>
      <c r="F1117" s="38">
        <v>1498507.1580000001</v>
      </c>
      <c r="G1117" s="38">
        <v>4735649.9000000004</v>
      </c>
      <c r="H1117" s="38"/>
      <c r="I1117" s="38"/>
      <c r="J1117" s="38"/>
      <c r="K1117" s="34"/>
      <c r="L1117" s="35"/>
      <c r="M1117" s="34"/>
      <c r="N1117" s="34"/>
      <c r="O1117" s="34"/>
      <c r="P1117" s="34"/>
      <c r="Q1117" s="39"/>
      <c r="R1117" s="34"/>
      <c r="S1117" s="34"/>
    </row>
    <row r="1118" spans="1:19" hidden="1" x14ac:dyDescent="0.25">
      <c r="A1118" s="24">
        <v>304</v>
      </c>
      <c r="B1118" s="31" t="s">
        <v>338</v>
      </c>
      <c r="C1118" s="26">
        <f>ROUND(SUM(D1118+E1118+F1118+G1118+H1118+I1118+J1118+K1118+M1118+O1118+P1118+Q1118+R1118+S1118),2)</f>
        <v>2113014.71</v>
      </c>
      <c r="D1118" s="33">
        <f>ROUND((F1118+G1118+H1118+I1118+J1118+K1118+M1118+O1118+Q1118+S1118)*0.0214,2)</f>
        <v>44271.11</v>
      </c>
      <c r="E1118" s="34"/>
      <c r="F1118" s="34"/>
      <c r="G1118" s="34">
        <v>2068743.6</v>
      </c>
      <c r="H1118" s="34"/>
      <c r="I1118" s="34"/>
      <c r="J1118" s="34"/>
      <c r="K1118" s="34"/>
      <c r="L1118" s="35"/>
      <c r="M1118" s="34"/>
      <c r="N1118" s="34"/>
      <c r="O1118" s="36"/>
      <c r="P1118" s="34"/>
      <c r="Q1118" s="36"/>
      <c r="R1118" s="34"/>
      <c r="S1118" s="34"/>
    </row>
    <row r="1119" spans="1:19" hidden="1" x14ac:dyDescent="0.25">
      <c r="A1119" s="24">
        <v>305</v>
      </c>
      <c r="B1119" s="31" t="s">
        <v>348</v>
      </c>
      <c r="C1119" s="32">
        <f t="shared" si="116"/>
        <v>25415414.52</v>
      </c>
      <c r="D1119" s="33">
        <f t="shared" si="117"/>
        <v>532494.49</v>
      </c>
      <c r="E1119" s="34"/>
      <c r="F1119" s="38"/>
      <c r="G1119" s="38"/>
      <c r="H1119" s="38"/>
      <c r="I1119" s="38"/>
      <c r="J1119" s="38">
        <v>4787861.8600000003</v>
      </c>
      <c r="K1119" s="34"/>
      <c r="L1119" s="35">
        <v>6</v>
      </c>
      <c r="M1119" s="34">
        <v>20095058.170000002</v>
      </c>
      <c r="N1119" s="34"/>
      <c r="O1119" s="39"/>
      <c r="P1119" s="34"/>
      <c r="Q1119" s="34"/>
      <c r="R1119" s="34"/>
      <c r="S1119" s="34"/>
    </row>
    <row r="1120" spans="1:19" hidden="1" x14ac:dyDescent="0.25">
      <c r="A1120" s="171" t="s">
        <v>349</v>
      </c>
      <c r="B1120" s="171"/>
      <c r="C1120" s="71">
        <f t="shared" si="116"/>
        <v>89092507.010000005</v>
      </c>
      <c r="D1120" s="40">
        <f t="shared" ref="D1120:M1120" si="118">ROUND(SUM(D1110:D1119),2)</f>
        <v>1866633.68</v>
      </c>
      <c r="E1120" s="40">
        <f t="shared" si="118"/>
        <v>0</v>
      </c>
      <c r="F1120" s="40">
        <f t="shared" si="118"/>
        <v>7798693.46</v>
      </c>
      <c r="G1120" s="40">
        <f t="shared" si="118"/>
        <v>26543461.420000002</v>
      </c>
      <c r="H1120" s="40">
        <f t="shared" si="118"/>
        <v>3409490.63</v>
      </c>
      <c r="I1120" s="40">
        <f t="shared" si="118"/>
        <v>1630452.72</v>
      </c>
      <c r="J1120" s="40">
        <f t="shared" si="118"/>
        <v>12622719.609999999</v>
      </c>
      <c r="K1120" s="40">
        <f t="shared" si="118"/>
        <v>0</v>
      </c>
      <c r="L1120" s="17">
        <f t="shared" si="118"/>
        <v>6</v>
      </c>
      <c r="M1120" s="40">
        <f t="shared" si="118"/>
        <v>20095058.170000002</v>
      </c>
      <c r="N1120" s="119" t="s">
        <v>23</v>
      </c>
      <c r="O1120" s="40">
        <f>ROUND(SUM(O1110:O1119),2)</f>
        <v>10762642.4</v>
      </c>
      <c r="P1120" s="40">
        <f>ROUND(SUM(P1110:P1119),2)</f>
        <v>4363354.92</v>
      </c>
      <c r="Q1120" s="40">
        <f>ROUND(SUM(Q1110:Q1119),2)</f>
        <v>0</v>
      </c>
      <c r="R1120" s="40">
        <f>ROUND(SUM(R1110:R1119),2)</f>
        <v>0</v>
      </c>
      <c r="S1120" s="40">
        <f>ROUND(SUM(S1110:S1119),2)</f>
        <v>0</v>
      </c>
    </row>
    <row r="1121" spans="1:19" ht="15.75" hidden="1" x14ac:dyDescent="0.25">
      <c r="A1121" s="172" t="s">
        <v>350</v>
      </c>
      <c r="B1121" s="169"/>
      <c r="C1121" s="170"/>
      <c r="D1121" s="52"/>
      <c r="E1121" s="34"/>
      <c r="F1121" s="34"/>
      <c r="G1121" s="34"/>
      <c r="H1121" s="34"/>
      <c r="I1121" s="34"/>
      <c r="J1121" s="34"/>
      <c r="K1121" s="34"/>
      <c r="L1121" s="66"/>
      <c r="M1121" s="39"/>
      <c r="N1121" s="71"/>
      <c r="O1121" s="39"/>
      <c r="P1121" s="39"/>
      <c r="Q1121" s="39"/>
      <c r="R1121" s="39"/>
      <c r="S1121" s="39"/>
    </row>
    <row r="1122" spans="1:19" hidden="1" x14ac:dyDescent="0.25">
      <c r="A1122" s="24">
        <v>306</v>
      </c>
      <c r="B1122" s="46" t="s">
        <v>351</v>
      </c>
      <c r="C1122" s="32">
        <f t="shared" ref="C1122:C1159" si="119">ROUND(SUM(D1122+E1122+F1122+G1122+H1122+I1122+J1122+K1122+M1122+O1122+P1122+Q1122+R1122+S1122),2)</f>
        <v>10492796.689999999</v>
      </c>
      <c r="D1122" s="33">
        <f t="shared" ref="D1122:D1128" si="120">ROUND((F1122+G1122+H1122+I1122+J1122+K1122+M1122+O1122+P1122+Q1122+R1122+S1122)*0.0214,2)</f>
        <v>219841.25</v>
      </c>
      <c r="E1122" s="34"/>
      <c r="F1122" s="34"/>
      <c r="G1122" s="34"/>
      <c r="H1122" s="34"/>
      <c r="I1122" s="34"/>
      <c r="J1122" s="34">
        <v>10272955.439999999</v>
      </c>
      <c r="K1122" s="34"/>
      <c r="L1122" s="35"/>
      <c r="M1122" s="34"/>
      <c r="N1122" s="34"/>
      <c r="O1122" s="36"/>
      <c r="P1122" s="34"/>
      <c r="Q1122" s="34"/>
      <c r="R1122" s="34"/>
      <c r="S1122" s="34"/>
    </row>
    <row r="1123" spans="1:19" hidden="1" x14ac:dyDescent="0.25">
      <c r="A1123" s="24">
        <v>307</v>
      </c>
      <c r="B1123" s="37" t="s">
        <v>352</v>
      </c>
      <c r="C1123" s="32">
        <f t="shared" si="119"/>
        <v>5438200.5800000001</v>
      </c>
      <c r="D1123" s="33">
        <f t="shared" si="120"/>
        <v>113939.19</v>
      </c>
      <c r="E1123" s="34"/>
      <c r="F1123" s="34"/>
      <c r="G1123" s="34"/>
      <c r="H1123" s="34"/>
      <c r="I1123" s="34"/>
      <c r="J1123" s="34">
        <v>5324261.3899999997</v>
      </c>
      <c r="K1123" s="34"/>
      <c r="L1123" s="35"/>
      <c r="M1123" s="34"/>
      <c r="N1123" s="34"/>
      <c r="O1123" s="36"/>
      <c r="P1123" s="34"/>
      <c r="Q1123" s="34"/>
      <c r="R1123" s="34"/>
      <c r="S1123" s="34"/>
    </row>
    <row r="1124" spans="1:19" hidden="1" x14ac:dyDescent="0.25">
      <c r="A1124" s="24">
        <v>308</v>
      </c>
      <c r="B1124" s="37" t="s">
        <v>353</v>
      </c>
      <c r="C1124" s="32">
        <f t="shared" si="119"/>
        <v>4068929.45</v>
      </c>
      <c r="D1124" s="33">
        <f t="shared" si="120"/>
        <v>85250.72</v>
      </c>
      <c r="E1124" s="34"/>
      <c r="F1124" s="34"/>
      <c r="G1124" s="34"/>
      <c r="H1124" s="34"/>
      <c r="I1124" s="34"/>
      <c r="J1124" s="34">
        <v>3983678.73</v>
      </c>
      <c r="K1124" s="34"/>
      <c r="L1124" s="35"/>
      <c r="M1124" s="34"/>
      <c r="N1124" s="34"/>
      <c r="O1124" s="36"/>
      <c r="P1124" s="34"/>
      <c r="Q1124" s="34"/>
      <c r="R1124" s="34"/>
      <c r="S1124" s="34"/>
    </row>
    <row r="1125" spans="1:19" hidden="1" x14ac:dyDescent="0.25">
      <c r="A1125" s="24">
        <v>309</v>
      </c>
      <c r="B1125" s="37" t="s">
        <v>354</v>
      </c>
      <c r="C1125" s="32">
        <f t="shared" si="119"/>
        <v>2384545.6800000002</v>
      </c>
      <c r="D1125" s="33">
        <f t="shared" si="120"/>
        <v>49960.13</v>
      </c>
      <c r="E1125" s="34"/>
      <c r="F1125" s="34"/>
      <c r="G1125" s="34"/>
      <c r="H1125" s="34"/>
      <c r="I1125" s="34"/>
      <c r="J1125" s="34">
        <v>2334585.5499999998</v>
      </c>
      <c r="K1125" s="34"/>
      <c r="L1125" s="35"/>
      <c r="M1125" s="34"/>
      <c r="N1125" s="34"/>
      <c r="O1125" s="36"/>
      <c r="P1125" s="34"/>
      <c r="Q1125" s="34"/>
      <c r="R1125" s="34"/>
      <c r="S1125" s="34"/>
    </row>
    <row r="1126" spans="1:19" hidden="1" x14ac:dyDescent="0.25">
      <c r="A1126" s="24">
        <v>310</v>
      </c>
      <c r="B1126" s="37" t="s">
        <v>355</v>
      </c>
      <c r="C1126" s="32">
        <f t="shared" si="119"/>
        <v>4097783.55</v>
      </c>
      <c r="D1126" s="33">
        <f t="shared" si="120"/>
        <v>85855.27</v>
      </c>
      <c r="E1126" s="34"/>
      <c r="F1126" s="34"/>
      <c r="G1126" s="34"/>
      <c r="H1126" s="34"/>
      <c r="I1126" s="34"/>
      <c r="J1126" s="34">
        <v>4011928.28</v>
      </c>
      <c r="K1126" s="34"/>
      <c r="L1126" s="35"/>
      <c r="M1126" s="34"/>
      <c r="N1126" s="34"/>
      <c r="O1126" s="36"/>
      <c r="P1126" s="34"/>
      <c r="Q1126" s="34"/>
      <c r="R1126" s="34"/>
      <c r="S1126" s="34"/>
    </row>
    <row r="1127" spans="1:19" hidden="1" x14ac:dyDescent="0.25">
      <c r="A1127" s="24">
        <v>311</v>
      </c>
      <c r="B1127" s="37" t="s">
        <v>356</v>
      </c>
      <c r="C1127" s="32">
        <f t="shared" si="119"/>
        <v>4079189.61</v>
      </c>
      <c r="D1127" s="33">
        <f t="shared" si="120"/>
        <v>85465.69</v>
      </c>
      <c r="E1127" s="34"/>
      <c r="F1127" s="34"/>
      <c r="G1127" s="34"/>
      <c r="H1127" s="34"/>
      <c r="I1127" s="34"/>
      <c r="J1127" s="34">
        <v>3993723.92</v>
      </c>
      <c r="K1127" s="34"/>
      <c r="L1127" s="35"/>
      <c r="M1127" s="34"/>
      <c r="N1127" s="34"/>
      <c r="O1127" s="36"/>
      <c r="P1127" s="34"/>
      <c r="Q1127" s="34"/>
      <c r="R1127" s="34"/>
      <c r="S1127" s="34"/>
    </row>
    <row r="1128" spans="1:19" hidden="1" x14ac:dyDescent="0.25">
      <c r="A1128" s="24">
        <v>312</v>
      </c>
      <c r="B1128" s="46" t="s">
        <v>357</v>
      </c>
      <c r="C1128" s="32">
        <f t="shared" si="119"/>
        <v>4119664.92</v>
      </c>
      <c r="D1128" s="33">
        <f t="shared" si="120"/>
        <v>86313.72</v>
      </c>
      <c r="E1128" s="28"/>
      <c r="F1128" s="28"/>
      <c r="G1128" s="28"/>
      <c r="H1128" s="28"/>
      <c r="I1128" s="28"/>
      <c r="J1128" s="28">
        <v>4033351.2</v>
      </c>
      <c r="K1128" s="28"/>
      <c r="L1128" s="29"/>
      <c r="M1128" s="28"/>
      <c r="N1128" s="28"/>
      <c r="O1128" s="30"/>
      <c r="P1128" s="28"/>
      <c r="Q1128" s="28"/>
      <c r="R1128" s="28"/>
      <c r="S1128" s="28"/>
    </row>
    <row r="1129" spans="1:19" hidden="1" x14ac:dyDescent="0.25">
      <c r="A1129" s="24">
        <v>313</v>
      </c>
      <c r="B1129" s="31" t="s">
        <v>147</v>
      </c>
      <c r="C1129" s="32">
        <f t="shared" si="119"/>
        <v>1319502.82</v>
      </c>
      <c r="D1129" s="33">
        <f>ROUND((F1129+G1129+H1129+I1129+J1129+K1129+M1129+O1129+Q1129+S1129)*0.0214,2)</f>
        <v>27645.74</v>
      </c>
      <c r="E1129" s="34"/>
      <c r="F1129" s="34"/>
      <c r="G1129" s="34">
        <v>847328.88</v>
      </c>
      <c r="H1129" s="34"/>
      <c r="I1129" s="34"/>
      <c r="J1129" s="34">
        <v>444528.2</v>
      </c>
      <c r="K1129" s="34"/>
      <c r="L1129" s="35"/>
      <c r="M1129" s="34"/>
      <c r="N1129" s="34"/>
      <c r="O1129" s="36"/>
      <c r="P1129" s="34"/>
      <c r="Q1129" s="34"/>
      <c r="R1129" s="34"/>
      <c r="S1129" s="34"/>
    </row>
    <row r="1130" spans="1:19" hidden="1" x14ac:dyDescent="0.25">
      <c r="A1130" s="24">
        <v>314</v>
      </c>
      <c r="B1130" s="37" t="s">
        <v>358</v>
      </c>
      <c r="C1130" s="32">
        <f t="shared" si="119"/>
        <v>5701893.5199999996</v>
      </c>
      <c r="D1130" s="33">
        <f>ROUND((F1130+G1130+H1130+I1130+J1130+K1130+M1130+O1130+P1130+Q1130+R1130+S1130)*0.0214,2)</f>
        <v>119463.99</v>
      </c>
      <c r="E1130" s="34"/>
      <c r="F1130" s="34"/>
      <c r="G1130" s="34">
        <v>5582429.5300000003</v>
      </c>
      <c r="H1130" s="34"/>
      <c r="I1130" s="34"/>
      <c r="J1130" s="34"/>
      <c r="K1130" s="34"/>
      <c r="L1130" s="35"/>
      <c r="M1130" s="34"/>
      <c r="N1130" s="34"/>
      <c r="O1130" s="36"/>
      <c r="P1130" s="34"/>
      <c r="Q1130" s="34"/>
      <c r="R1130" s="34"/>
      <c r="S1130" s="34"/>
    </row>
    <row r="1131" spans="1:19" ht="18.75" hidden="1" x14ac:dyDescent="0.25">
      <c r="A1131" s="24">
        <v>315</v>
      </c>
      <c r="B1131" s="31" t="s">
        <v>941</v>
      </c>
      <c r="C1131" s="32">
        <f t="shared" si="119"/>
        <v>374018.03</v>
      </c>
      <c r="D1131" s="76"/>
      <c r="E1131" s="19">
        <v>374018.03</v>
      </c>
      <c r="F1131" s="76"/>
      <c r="G1131" s="76"/>
      <c r="H1131" s="76"/>
      <c r="I1131" s="76"/>
      <c r="J1131" s="76"/>
      <c r="K1131" s="76"/>
      <c r="L1131" s="76"/>
      <c r="M1131" s="76"/>
      <c r="N1131" s="76"/>
      <c r="O1131" s="77"/>
      <c r="P1131" s="76"/>
      <c r="Q1131" s="76"/>
      <c r="R1131" s="34"/>
      <c r="S1131" s="34"/>
    </row>
    <row r="1132" spans="1:19" hidden="1" x14ac:dyDescent="0.25">
      <c r="A1132" s="24">
        <v>316</v>
      </c>
      <c r="B1132" s="37" t="s">
        <v>359</v>
      </c>
      <c r="C1132" s="32">
        <f t="shared" si="119"/>
        <v>2017896.58</v>
      </c>
      <c r="D1132" s="33">
        <f t="shared" ref="D1132:D1144" si="121">ROUND((F1132+G1132+H1132+I1132+J1132+K1132+M1132+O1132+P1132+Q1132+R1132+S1132)*0.0214,2)</f>
        <v>42278.23</v>
      </c>
      <c r="E1132" s="34"/>
      <c r="F1132" s="34"/>
      <c r="G1132" s="34"/>
      <c r="H1132" s="34"/>
      <c r="I1132" s="34"/>
      <c r="J1132" s="34">
        <v>1975618.35</v>
      </c>
      <c r="K1132" s="34"/>
      <c r="L1132" s="35"/>
      <c r="M1132" s="34"/>
      <c r="N1132" s="34"/>
      <c r="O1132" s="36"/>
      <c r="P1132" s="34"/>
      <c r="Q1132" s="34"/>
      <c r="R1132" s="34"/>
      <c r="S1132" s="34"/>
    </row>
    <row r="1133" spans="1:19" hidden="1" x14ac:dyDescent="0.25">
      <c r="A1133" s="24">
        <v>317</v>
      </c>
      <c r="B1133" s="37" t="s">
        <v>360</v>
      </c>
      <c r="C1133" s="32">
        <f t="shared" si="119"/>
        <v>2025251.58</v>
      </c>
      <c r="D1133" s="33">
        <f t="shared" si="121"/>
        <v>42432.33</v>
      </c>
      <c r="E1133" s="34"/>
      <c r="F1133" s="34"/>
      <c r="G1133" s="34"/>
      <c r="H1133" s="34"/>
      <c r="I1133" s="34"/>
      <c r="J1133" s="34">
        <v>1982819.25</v>
      </c>
      <c r="K1133" s="34"/>
      <c r="L1133" s="35"/>
      <c r="M1133" s="34"/>
      <c r="N1133" s="34"/>
      <c r="O1133" s="36"/>
      <c r="P1133" s="34"/>
      <c r="Q1133" s="34"/>
      <c r="R1133" s="34"/>
      <c r="S1133" s="34"/>
    </row>
    <row r="1134" spans="1:19" hidden="1" x14ac:dyDescent="0.25">
      <c r="A1134" s="24">
        <v>318</v>
      </c>
      <c r="B1134" s="37" t="s">
        <v>361</v>
      </c>
      <c r="C1134" s="32">
        <f t="shared" si="119"/>
        <v>2020470.84</v>
      </c>
      <c r="D1134" s="33">
        <f t="shared" si="121"/>
        <v>42332.17</v>
      </c>
      <c r="E1134" s="34"/>
      <c r="F1134" s="34"/>
      <c r="G1134" s="34"/>
      <c r="H1134" s="34"/>
      <c r="I1134" s="34"/>
      <c r="J1134" s="34">
        <v>1978138.67</v>
      </c>
      <c r="K1134" s="34"/>
      <c r="L1134" s="35"/>
      <c r="M1134" s="34"/>
      <c r="N1134" s="34"/>
      <c r="O1134" s="36"/>
      <c r="P1134" s="34"/>
      <c r="Q1134" s="34"/>
      <c r="R1134" s="34"/>
      <c r="S1134" s="34"/>
    </row>
    <row r="1135" spans="1:19" hidden="1" x14ac:dyDescent="0.25">
      <c r="A1135" s="24">
        <v>319</v>
      </c>
      <c r="B1135" s="37" t="s">
        <v>362</v>
      </c>
      <c r="C1135" s="32">
        <f t="shared" si="119"/>
        <v>7215701.6299999999</v>
      </c>
      <c r="D1135" s="33">
        <f t="shared" si="121"/>
        <v>151180.75</v>
      </c>
      <c r="E1135" s="34"/>
      <c r="F1135" s="34"/>
      <c r="G1135" s="34"/>
      <c r="H1135" s="34"/>
      <c r="I1135" s="34"/>
      <c r="J1135" s="34">
        <v>1645251.35</v>
      </c>
      <c r="K1135" s="34"/>
      <c r="L1135" s="35"/>
      <c r="M1135" s="34"/>
      <c r="N1135" s="34"/>
      <c r="O1135" s="36"/>
      <c r="P1135" s="34"/>
      <c r="Q1135" s="34">
        <v>5419269.5300000003</v>
      </c>
      <c r="R1135" s="34"/>
      <c r="S1135" s="34"/>
    </row>
    <row r="1136" spans="1:19" hidden="1" x14ac:dyDescent="0.25">
      <c r="A1136" s="24">
        <v>320</v>
      </c>
      <c r="B1136" s="37" t="s">
        <v>363</v>
      </c>
      <c r="C1136" s="32">
        <f t="shared" si="119"/>
        <v>1662807.73</v>
      </c>
      <c r="D1136" s="33">
        <f t="shared" si="121"/>
        <v>34838.54</v>
      </c>
      <c r="E1136" s="34"/>
      <c r="F1136" s="34"/>
      <c r="G1136" s="34"/>
      <c r="H1136" s="34"/>
      <c r="I1136" s="34"/>
      <c r="J1136" s="34">
        <v>1627969.19</v>
      </c>
      <c r="K1136" s="34"/>
      <c r="L1136" s="35"/>
      <c r="M1136" s="34"/>
      <c r="N1136" s="34"/>
      <c r="O1136" s="36"/>
      <c r="P1136" s="34"/>
      <c r="Q1136" s="34"/>
      <c r="R1136" s="34"/>
      <c r="S1136" s="34"/>
    </row>
    <row r="1137" spans="1:19" hidden="1" x14ac:dyDescent="0.25">
      <c r="A1137" s="24">
        <v>321</v>
      </c>
      <c r="B1137" s="37" t="s">
        <v>364</v>
      </c>
      <c r="C1137" s="32">
        <f t="shared" si="119"/>
        <v>9264710.5299999993</v>
      </c>
      <c r="D1137" s="33">
        <f t="shared" si="121"/>
        <v>194110.83</v>
      </c>
      <c r="E1137" s="34"/>
      <c r="F1137" s="34"/>
      <c r="G1137" s="34"/>
      <c r="H1137" s="34"/>
      <c r="I1137" s="34"/>
      <c r="J1137" s="34">
        <v>1609041.11</v>
      </c>
      <c r="K1137" s="34"/>
      <c r="L1137" s="35"/>
      <c r="M1137" s="34"/>
      <c r="N1137" s="34"/>
      <c r="O1137" s="36"/>
      <c r="P1137" s="34">
        <v>2161561.4500000002</v>
      </c>
      <c r="Q1137" s="34">
        <v>5299997.1399999997</v>
      </c>
      <c r="R1137" s="34"/>
      <c r="S1137" s="34"/>
    </row>
    <row r="1138" spans="1:19" hidden="1" x14ac:dyDescent="0.25">
      <c r="A1138" s="24">
        <v>322</v>
      </c>
      <c r="B1138" s="37" t="s">
        <v>365</v>
      </c>
      <c r="C1138" s="32">
        <f t="shared" si="119"/>
        <v>4798034.67</v>
      </c>
      <c r="D1138" s="33">
        <f t="shared" si="121"/>
        <v>100526.67</v>
      </c>
      <c r="E1138" s="34"/>
      <c r="F1138" s="34">
        <v>2025588.37</v>
      </c>
      <c r="G1138" s="34"/>
      <c r="H1138" s="34"/>
      <c r="I1138" s="34"/>
      <c r="J1138" s="34">
        <v>2671919.63</v>
      </c>
      <c r="K1138" s="34"/>
      <c r="L1138" s="35"/>
      <c r="M1138" s="34"/>
      <c r="N1138" s="34"/>
      <c r="O1138" s="36"/>
      <c r="P1138" s="34"/>
      <c r="Q1138" s="34"/>
      <c r="R1138" s="34"/>
      <c r="S1138" s="34"/>
    </row>
    <row r="1139" spans="1:19" hidden="1" x14ac:dyDescent="0.25">
      <c r="A1139" s="24">
        <v>323</v>
      </c>
      <c r="B1139" s="37" t="s">
        <v>366</v>
      </c>
      <c r="C1139" s="32">
        <f t="shared" si="119"/>
        <v>6414124.7599999998</v>
      </c>
      <c r="D1139" s="33">
        <f t="shared" si="121"/>
        <v>134386.4</v>
      </c>
      <c r="E1139" s="34"/>
      <c r="F1139" s="34"/>
      <c r="G1139" s="34">
        <v>4613501.53</v>
      </c>
      <c r="H1139" s="34"/>
      <c r="I1139" s="34"/>
      <c r="J1139" s="34">
        <v>1666236.83</v>
      </c>
      <c r="K1139" s="34"/>
      <c r="L1139" s="35"/>
      <c r="M1139" s="34"/>
      <c r="N1139" s="34"/>
      <c r="O1139" s="36"/>
      <c r="P1139" s="34"/>
      <c r="Q1139" s="34"/>
      <c r="R1139" s="34"/>
      <c r="S1139" s="34"/>
    </row>
    <row r="1140" spans="1:19" hidden="1" x14ac:dyDescent="0.25">
      <c r="A1140" s="24">
        <v>324</v>
      </c>
      <c r="B1140" s="37" t="s">
        <v>367</v>
      </c>
      <c r="C1140" s="32">
        <f t="shared" si="119"/>
        <v>5644088.2199999997</v>
      </c>
      <c r="D1140" s="33">
        <f t="shared" si="121"/>
        <v>118252.88</v>
      </c>
      <c r="E1140" s="34"/>
      <c r="F1140" s="34"/>
      <c r="G1140" s="34"/>
      <c r="H1140" s="34"/>
      <c r="I1140" s="34"/>
      <c r="J1140" s="34"/>
      <c r="K1140" s="34"/>
      <c r="L1140" s="35"/>
      <c r="M1140" s="34"/>
      <c r="N1140" s="34"/>
      <c r="O1140" s="36"/>
      <c r="P1140" s="34"/>
      <c r="Q1140" s="34">
        <v>5525835.3399999999</v>
      </c>
      <c r="R1140" s="34"/>
      <c r="S1140" s="34"/>
    </row>
    <row r="1141" spans="1:19" hidden="1" x14ac:dyDescent="0.25">
      <c r="A1141" s="24">
        <v>325</v>
      </c>
      <c r="B1141" s="37" t="s">
        <v>368</v>
      </c>
      <c r="C1141" s="32">
        <f t="shared" si="119"/>
        <v>30131789.609999999</v>
      </c>
      <c r="D1141" s="33">
        <f t="shared" si="121"/>
        <v>631310.26</v>
      </c>
      <c r="E1141" s="34"/>
      <c r="F1141" s="34"/>
      <c r="G1141" s="34">
        <v>11118021.75</v>
      </c>
      <c r="H1141" s="34"/>
      <c r="I1141" s="34"/>
      <c r="J1141" s="34">
        <v>4615675.3099999996</v>
      </c>
      <c r="K1141" s="34"/>
      <c r="L1141" s="35"/>
      <c r="M1141" s="34"/>
      <c r="N1141" s="34"/>
      <c r="O1141" s="36"/>
      <c r="P1141" s="34">
        <v>5162475.8099999996</v>
      </c>
      <c r="Q1141" s="34">
        <v>8604306.4800000004</v>
      </c>
      <c r="R1141" s="34"/>
      <c r="S1141" s="34"/>
    </row>
    <row r="1142" spans="1:19" hidden="1" x14ac:dyDescent="0.25">
      <c r="A1142" s="24">
        <v>326</v>
      </c>
      <c r="B1142" s="37" t="s">
        <v>369</v>
      </c>
      <c r="C1142" s="32">
        <f t="shared" si="119"/>
        <v>15586158.939999999</v>
      </c>
      <c r="D1142" s="33">
        <f t="shared" si="121"/>
        <v>326555.51</v>
      </c>
      <c r="E1142" s="34"/>
      <c r="F1142" s="34"/>
      <c r="G1142" s="34">
        <v>5640723.0899999999</v>
      </c>
      <c r="H1142" s="34"/>
      <c r="I1142" s="34"/>
      <c r="J1142" s="34">
        <v>1170880.3400000001</v>
      </c>
      <c r="K1142" s="34"/>
      <c r="L1142" s="35"/>
      <c r="M1142" s="34"/>
      <c r="N1142" s="34"/>
      <c r="O1142" s="36"/>
      <c r="P1142" s="34"/>
      <c r="Q1142" s="34"/>
      <c r="R1142" s="34">
        <v>8448000</v>
      </c>
      <c r="S1142" s="34"/>
    </row>
    <row r="1143" spans="1:19" hidden="1" x14ac:dyDescent="0.25">
      <c r="A1143" s="24">
        <v>327</v>
      </c>
      <c r="B1143" s="37" t="s">
        <v>372</v>
      </c>
      <c r="C1143" s="32">
        <f t="shared" si="119"/>
        <v>4082183.91</v>
      </c>
      <c r="D1143" s="33">
        <f t="shared" si="121"/>
        <v>85528.43</v>
      </c>
      <c r="E1143" s="34"/>
      <c r="F1143" s="34"/>
      <c r="G1143" s="34"/>
      <c r="H1143" s="34"/>
      <c r="I1143" s="34"/>
      <c r="J1143" s="34">
        <v>3996655.48</v>
      </c>
      <c r="K1143" s="34"/>
      <c r="L1143" s="35"/>
      <c r="M1143" s="34"/>
      <c r="N1143" s="34"/>
      <c r="O1143" s="36"/>
      <c r="P1143" s="34"/>
      <c r="Q1143" s="34"/>
      <c r="R1143" s="34"/>
      <c r="S1143" s="34"/>
    </row>
    <row r="1144" spans="1:19" hidden="1" x14ac:dyDescent="0.25">
      <c r="A1144" s="24">
        <v>328</v>
      </c>
      <c r="B1144" s="37" t="s">
        <v>379</v>
      </c>
      <c r="C1144" s="32">
        <f t="shared" si="119"/>
        <v>2759774.51</v>
      </c>
      <c r="D1144" s="33">
        <f t="shared" si="121"/>
        <v>57821.79</v>
      </c>
      <c r="E1144" s="34"/>
      <c r="F1144" s="34"/>
      <c r="G1144" s="34"/>
      <c r="H1144" s="34"/>
      <c r="I1144" s="34"/>
      <c r="J1144" s="34">
        <v>2701952.72</v>
      </c>
      <c r="K1144" s="34"/>
      <c r="L1144" s="35"/>
      <c r="M1144" s="34"/>
      <c r="N1144" s="34"/>
      <c r="O1144" s="36"/>
      <c r="P1144" s="34"/>
      <c r="Q1144" s="34"/>
      <c r="R1144" s="34"/>
      <c r="S1144" s="34"/>
    </row>
    <row r="1145" spans="1:19" hidden="1" x14ac:dyDescent="0.25">
      <c r="A1145" s="24">
        <v>329</v>
      </c>
      <c r="B1145" s="37" t="s">
        <v>942</v>
      </c>
      <c r="C1145" s="32">
        <f t="shared" si="119"/>
        <v>1368278.15</v>
      </c>
      <c r="D1145" s="33"/>
      <c r="E1145" s="34">
        <v>1368278.15</v>
      </c>
      <c r="F1145" s="34"/>
      <c r="G1145" s="34"/>
      <c r="H1145" s="34"/>
      <c r="I1145" s="34"/>
      <c r="J1145" s="34"/>
      <c r="K1145" s="34"/>
      <c r="L1145" s="35"/>
      <c r="M1145" s="34"/>
      <c r="N1145" s="34"/>
      <c r="O1145" s="36"/>
      <c r="P1145" s="34"/>
      <c r="Q1145" s="34"/>
      <c r="R1145" s="34"/>
      <c r="S1145" s="34"/>
    </row>
    <row r="1146" spans="1:19" hidden="1" x14ac:dyDescent="0.25">
      <c r="A1146" s="24">
        <v>330</v>
      </c>
      <c r="B1146" s="37" t="s">
        <v>436</v>
      </c>
      <c r="C1146" s="32">
        <f t="shared" si="119"/>
        <v>103837.99</v>
      </c>
      <c r="D1146" s="33"/>
      <c r="E1146" s="34">
        <v>103837.99</v>
      </c>
      <c r="F1146" s="34"/>
      <c r="G1146" s="34"/>
      <c r="H1146" s="34"/>
      <c r="I1146" s="34"/>
      <c r="J1146" s="34"/>
      <c r="K1146" s="34"/>
      <c r="L1146" s="35"/>
      <c r="M1146" s="34"/>
      <c r="N1146" s="34"/>
      <c r="O1146" s="36"/>
      <c r="P1146" s="34"/>
      <c r="Q1146" s="34"/>
      <c r="R1146" s="34"/>
      <c r="S1146" s="34"/>
    </row>
    <row r="1147" spans="1:19" hidden="1" x14ac:dyDescent="0.25">
      <c r="A1147" s="24">
        <v>331</v>
      </c>
      <c r="B1147" s="37" t="s">
        <v>943</v>
      </c>
      <c r="C1147" s="32">
        <f t="shared" si="119"/>
        <v>137911.17000000001</v>
      </c>
      <c r="D1147" s="33"/>
      <c r="E1147" s="34">
        <v>137911.17000000001</v>
      </c>
      <c r="F1147" s="34"/>
      <c r="G1147" s="34"/>
      <c r="H1147" s="34"/>
      <c r="I1147" s="34"/>
      <c r="J1147" s="34"/>
      <c r="K1147" s="34"/>
      <c r="L1147" s="35"/>
      <c r="M1147" s="34"/>
      <c r="N1147" s="34"/>
      <c r="O1147" s="36"/>
      <c r="P1147" s="34"/>
      <c r="Q1147" s="34"/>
      <c r="R1147" s="34"/>
      <c r="S1147" s="34"/>
    </row>
    <row r="1148" spans="1:19" hidden="1" x14ac:dyDescent="0.25">
      <c r="A1148" s="24">
        <v>332</v>
      </c>
      <c r="B1148" s="37" t="s">
        <v>151</v>
      </c>
      <c r="C1148" s="32">
        <f t="shared" si="119"/>
        <v>1553372.13</v>
      </c>
      <c r="D1148" s="33"/>
      <c r="E1148" s="34">
        <v>1553372.13</v>
      </c>
      <c r="F1148" s="34"/>
      <c r="G1148" s="34"/>
      <c r="H1148" s="34"/>
      <c r="I1148" s="34"/>
      <c r="J1148" s="34"/>
      <c r="K1148" s="34"/>
      <c r="L1148" s="35"/>
      <c r="M1148" s="34"/>
      <c r="N1148" s="34"/>
      <c r="O1148" s="36"/>
      <c r="P1148" s="34"/>
      <c r="Q1148" s="34"/>
      <c r="R1148" s="34"/>
      <c r="S1148" s="34"/>
    </row>
    <row r="1149" spans="1:19" hidden="1" x14ac:dyDescent="0.25">
      <c r="A1149" s="24">
        <v>333</v>
      </c>
      <c r="B1149" s="37" t="s">
        <v>152</v>
      </c>
      <c r="C1149" s="32">
        <f t="shared" si="119"/>
        <v>227080.23</v>
      </c>
      <c r="D1149" s="33"/>
      <c r="E1149" s="34">
        <v>227080.23</v>
      </c>
      <c r="F1149" s="34"/>
      <c r="G1149" s="34"/>
      <c r="H1149" s="34"/>
      <c r="I1149" s="34"/>
      <c r="J1149" s="34"/>
      <c r="K1149" s="34"/>
      <c r="L1149" s="35"/>
      <c r="M1149" s="34"/>
      <c r="N1149" s="34"/>
      <c r="O1149" s="36"/>
      <c r="P1149" s="34"/>
      <c r="Q1149" s="34"/>
      <c r="R1149" s="34"/>
      <c r="S1149" s="34"/>
    </row>
    <row r="1150" spans="1:19" hidden="1" x14ac:dyDescent="0.25">
      <c r="A1150" s="24">
        <v>334</v>
      </c>
      <c r="B1150" s="37" t="s">
        <v>155</v>
      </c>
      <c r="C1150" s="32">
        <f t="shared" si="119"/>
        <v>299700.53000000003</v>
      </c>
      <c r="D1150" s="33"/>
      <c r="E1150" s="34">
        <v>299700.53000000003</v>
      </c>
      <c r="F1150" s="34"/>
      <c r="G1150" s="34"/>
      <c r="H1150" s="34"/>
      <c r="I1150" s="34"/>
      <c r="J1150" s="34"/>
      <c r="K1150" s="34"/>
      <c r="L1150" s="35"/>
      <c r="M1150" s="34"/>
      <c r="N1150" s="34"/>
      <c r="O1150" s="36"/>
      <c r="P1150" s="34"/>
      <c r="Q1150" s="34"/>
      <c r="R1150" s="34"/>
      <c r="S1150" s="34"/>
    </row>
    <row r="1151" spans="1:19" hidden="1" x14ac:dyDescent="0.25">
      <c r="A1151" s="24">
        <v>335</v>
      </c>
      <c r="B1151" s="37" t="s">
        <v>156</v>
      </c>
      <c r="C1151" s="32">
        <f t="shared" si="119"/>
        <v>711479.22</v>
      </c>
      <c r="D1151" s="33"/>
      <c r="E1151" s="34">
        <v>711479.22</v>
      </c>
      <c r="F1151" s="34"/>
      <c r="G1151" s="34"/>
      <c r="H1151" s="34"/>
      <c r="I1151" s="34"/>
      <c r="J1151" s="34"/>
      <c r="K1151" s="34"/>
      <c r="L1151" s="35"/>
      <c r="M1151" s="34"/>
      <c r="N1151" s="34"/>
      <c r="O1151" s="36"/>
      <c r="P1151" s="34"/>
      <c r="Q1151" s="34"/>
      <c r="R1151" s="34"/>
      <c r="S1151" s="34"/>
    </row>
    <row r="1152" spans="1:19" hidden="1" x14ac:dyDescent="0.25">
      <c r="A1152" s="24">
        <v>336</v>
      </c>
      <c r="B1152" s="37" t="s">
        <v>437</v>
      </c>
      <c r="C1152" s="32">
        <f t="shared" si="119"/>
        <v>534512.53</v>
      </c>
      <c r="D1152" s="33"/>
      <c r="E1152" s="34">
        <v>534512.53</v>
      </c>
      <c r="F1152" s="34"/>
      <c r="G1152" s="34"/>
      <c r="H1152" s="34"/>
      <c r="I1152" s="34"/>
      <c r="J1152" s="34"/>
      <c r="K1152" s="34"/>
      <c r="L1152" s="35"/>
      <c r="M1152" s="34"/>
      <c r="N1152" s="34"/>
      <c r="O1152" s="36"/>
      <c r="P1152" s="34"/>
      <c r="Q1152" s="34"/>
      <c r="R1152" s="34"/>
      <c r="S1152" s="34"/>
    </row>
    <row r="1153" spans="1:19" hidden="1" x14ac:dyDescent="0.25">
      <c r="A1153" s="24">
        <v>337</v>
      </c>
      <c r="B1153" s="37" t="s">
        <v>944</v>
      </c>
      <c r="C1153" s="32">
        <f t="shared" si="119"/>
        <v>137682.97</v>
      </c>
      <c r="D1153" s="33"/>
      <c r="E1153" s="34">
        <v>137682.97</v>
      </c>
      <c r="F1153" s="34"/>
      <c r="G1153" s="34"/>
      <c r="H1153" s="34"/>
      <c r="I1153" s="34"/>
      <c r="J1153" s="34"/>
      <c r="K1153" s="34"/>
      <c r="L1153" s="35"/>
      <c r="M1153" s="34"/>
      <c r="N1153" s="34"/>
      <c r="O1153" s="36"/>
      <c r="P1153" s="34"/>
      <c r="Q1153" s="34"/>
      <c r="R1153" s="34"/>
      <c r="S1153" s="34"/>
    </row>
    <row r="1154" spans="1:19" hidden="1" x14ac:dyDescent="0.25">
      <c r="A1154" s="24">
        <v>338</v>
      </c>
      <c r="B1154" s="37" t="s">
        <v>158</v>
      </c>
      <c r="C1154" s="32">
        <f t="shared" si="119"/>
        <v>666512.98</v>
      </c>
      <c r="D1154" s="33"/>
      <c r="E1154" s="34">
        <v>666512.98</v>
      </c>
      <c r="F1154" s="34"/>
      <c r="G1154" s="34"/>
      <c r="H1154" s="34"/>
      <c r="I1154" s="34"/>
      <c r="J1154" s="34"/>
      <c r="K1154" s="34"/>
      <c r="L1154" s="35"/>
      <c r="M1154" s="34"/>
      <c r="N1154" s="34"/>
      <c r="O1154" s="36"/>
      <c r="P1154" s="34"/>
      <c r="Q1154" s="34"/>
      <c r="R1154" s="34"/>
      <c r="S1154" s="34"/>
    </row>
    <row r="1155" spans="1:19" hidden="1" x14ac:dyDescent="0.25">
      <c r="A1155" s="24">
        <v>339</v>
      </c>
      <c r="B1155" s="37" t="s">
        <v>945</v>
      </c>
      <c r="C1155" s="32">
        <f t="shared" si="119"/>
        <v>819127.26</v>
      </c>
      <c r="D1155" s="33"/>
      <c r="E1155" s="34">
        <v>819127.26</v>
      </c>
      <c r="F1155" s="34"/>
      <c r="G1155" s="34"/>
      <c r="H1155" s="34"/>
      <c r="I1155" s="34"/>
      <c r="J1155" s="34"/>
      <c r="K1155" s="34"/>
      <c r="L1155" s="35"/>
      <c r="M1155" s="34"/>
      <c r="N1155" s="34"/>
      <c r="O1155" s="36"/>
      <c r="P1155" s="34"/>
      <c r="Q1155" s="34"/>
      <c r="R1155" s="34"/>
      <c r="S1155" s="34"/>
    </row>
    <row r="1156" spans="1:19" hidden="1" x14ac:dyDescent="0.25">
      <c r="A1156" s="24">
        <v>340</v>
      </c>
      <c r="B1156" s="37" t="s">
        <v>946</v>
      </c>
      <c r="C1156" s="32">
        <f t="shared" si="119"/>
        <v>41235.21</v>
      </c>
      <c r="D1156" s="33"/>
      <c r="E1156" s="34">
        <v>41235.21</v>
      </c>
      <c r="F1156" s="34"/>
      <c r="G1156" s="34"/>
      <c r="H1156" s="34"/>
      <c r="I1156" s="34"/>
      <c r="J1156" s="34"/>
      <c r="K1156" s="34"/>
      <c r="L1156" s="35"/>
      <c r="M1156" s="34"/>
      <c r="N1156" s="34"/>
      <c r="O1156" s="36"/>
      <c r="P1156" s="34"/>
      <c r="Q1156" s="34"/>
      <c r="R1156" s="34"/>
      <c r="S1156" s="34"/>
    </row>
    <row r="1157" spans="1:19" hidden="1" x14ac:dyDescent="0.25">
      <c r="A1157" s="24">
        <v>341</v>
      </c>
      <c r="B1157" s="37" t="s">
        <v>947</v>
      </c>
      <c r="C1157" s="32">
        <f t="shared" si="119"/>
        <v>302028.96999999997</v>
      </c>
      <c r="D1157" s="33"/>
      <c r="E1157" s="34">
        <v>302028.96999999997</v>
      </c>
      <c r="F1157" s="34"/>
      <c r="G1157" s="34"/>
      <c r="H1157" s="34"/>
      <c r="I1157" s="34"/>
      <c r="J1157" s="34"/>
      <c r="K1157" s="34"/>
      <c r="L1157" s="35"/>
      <c r="M1157" s="34"/>
      <c r="N1157" s="34"/>
      <c r="O1157" s="36"/>
      <c r="P1157" s="34"/>
      <c r="Q1157" s="34"/>
      <c r="R1157" s="34"/>
      <c r="S1157" s="34"/>
    </row>
    <row r="1158" spans="1:19" hidden="1" x14ac:dyDescent="0.25">
      <c r="A1158" s="24">
        <v>342</v>
      </c>
      <c r="B1158" s="37" t="s">
        <v>948</v>
      </c>
      <c r="C1158" s="32">
        <f t="shared" si="119"/>
        <v>194992.91</v>
      </c>
      <c r="D1158" s="33"/>
      <c r="E1158" s="34">
        <v>194992.91</v>
      </c>
      <c r="F1158" s="34"/>
      <c r="G1158" s="34"/>
      <c r="H1158" s="34"/>
      <c r="I1158" s="34"/>
      <c r="J1158" s="34"/>
      <c r="K1158" s="34"/>
      <c r="L1158" s="35"/>
      <c r="M1158" s="34"/>
      <c r="N1158" s="34"/>
      <c r="O1158" s="36"/>
      <c r="P1158" s="34"/>
      <c r="Q1158" s="34"/>
      <c r="R1158" s="34"/>
      <c r="S1158" s="34"/>
    </row>
    <row r="1159" spans="1:19" hidden="1" x14ac:dyDescent="0.25">
      <c r="A1159" s="24">
        <v>343</v>
      </c>
      <c r="B1159" s="37" t="s">
        <v>949</v>
      </c>
      <c r="C1159" s="32">
        <f t="shared" si="119"/>
        <v>316387.09999999998</v>
      </c>
      <c r="D1159" s="33"/>
      <c r="E1159" s="34">
        <v>316387.09999999998</v>
      </c>
      <c r="F1159" s="34"/>
      <c r="G1159" s="34"/>
      <c r="H1159" s="34"/>
      <c r="I1159" s="34"/>
      <c r="J1159" s="34"/>
      <c r="K1159" s="34"/>
      <c r="L1159" s="35"/>
      <c r="M1159" s="34"/>
      <c r="N1159" s="34"/>
      <c r="O1159" s="36"/>
      <c r="P1159" s="34"/>
      <c r="Q1159" s="34"/>
      <c r="R1159" s="34"/>
      <c r="S1159" s="34"/>
    </row>
    <row r="1160" spans="1:19" hidden="1" x14ac:dyDescent="0.25">
      <c r="A1160" s="160" t="s">
        <v>389</v>
      </c>
      <c r="B1160" s="160"/>
      <c r="C1160" s="71">
        <f t="shared" ref="C1160" si="122">ROUND(SUM(D1160+E1160+F1160+G1160+H1160+I1160+J1160+K1160+M1160+O1160+P1160+Q1160+R1160+S1160),2)</f>
        <v>143113657.71000001</v>
      </c>
      <c r="D1160" s="40">
        <f t="shared" ref="D1160:S1160" si="123">ROUND(SUM(D1122:D1159),2)</f>
        <v>2835290.49</v>
      </c>
      <c r="E1160" s="40">
        <f t="shared" si="123"/>
        <v>7788157.3799999999</v>
      </c>
      <c r="F1160" s="40">
        <f t="shared" si="123"/>
        <v>2025588.37</v>
      </c>
      <c r="G1160" s="40">
        <f t="shared" si="123"/>
        <v>27802004.780000001</v>
      </c>
      <c r="H1160" s="40">
        <f t="shared" si="123"/>
        <v>0</v>
      </c>
      <c r="I1160" s="40">
        <f t="shared" si="123"/>
        <v>0</v>
      </c>
      <c r="J1160" s="40">
        <f t="shared" si="123"/>
        <v>62041170.939999998</v>
      </c>
      <c r="K1160" s="40">
        <f t="shared" si="123"/>
        <v>0</v>
      </c>
      <c r="L1160" s="40">
        <f t="shared" si="123"/>
        <v>0</v>
      </c>
      <c r="M1160" s="40">
        <f t="shared" si="123"/>
        <v>0</v>
      </c>
      <c r="N1160" s="40">
        <f t="shared" si="123"/>
        <v>0</v>
      </c>
      <c r="O1160" s="40">
        <f t="shared" si="123"/>
        <v>0</v>
      </c>
      <c r="P1160" s="40">
        <f t="shared" si="123"/>
        <v>7324037.2599999998</v>
      </c>
      <c r="Q1160" s="40">
        <f t="shared" si="123"/>
        <v>24849408.489999998</v>
      </c>
      <c r="R1160" s="40">
        <f t="shared" si="123"/>
        <v>8448000</v>
      </c>
      <c r="S1160" s="40">
        <f t="shared" si="123"/>
        <v>0</v>
      </c>
    </row>
    <row r="1161" spans="1:19" ht="15.75" hidden="1" x14ac:dyDescent="0.25">
      <c r="A1161" s="181" t="s">
        <v>393</v>
      </c>
      <c r="B1161" s="182"/>
      <c r="C1161" s="183"/>
      <c r="D1161" s="75"/>
      <c r="E1161" s="34"/>
      <c r="F1161" s="34"/>
      <c r="G1161" s="34"/>
      <c r="H1161" s="34"/>
      <c r="I1161" s="34"/>
      <c r="J1161" s="34"/>
      <c r="K1161" s="34"/>
      <c r="L1161" s="60"/>
      <c r="M1161" s="39"/>
      <c r="N1161" s="40"/>
      <c r="O1161" s="39"/>
      <c r="P1161" s="39"/>
      <c r="Q1161" s="39"/>
      <c r="R1161" s="39"/>
      <c r="S1161" s="39"/>
    </row>
    <row r="1162" spans="1:19" hidden="1" x14ac:dyDescent="0.25">
      <c r="A1162" s="24">
        <v>344</v>
      </c>
      <c r="B1162" s="79" t="s">
        <v>395</v>
      </c>
      <c r="C1162" s="32">
        <f>ROUND(SUM(D1162+E1162+F1162+G1162+H1162+I1162+J1162+K1162+M1162+O1162+P1162+Q1162+R1162+S1162),2)</f>
        <v>13508232.93</v>
      </c>
      <c r="D1162" s="33">
        <v>392286.29</v>
      </c>
      <c r="E1162" s="34"/>
      <c r="F1162" s="34">
        <v>3496201.3</v>
      </c>
      <c r="G1162" s="34">
        <v>9619745.3399999999</v>
      </c>
      <c r="H1162" s="34"/>
      <c r="I1162" s="34"/>
      <c r="J1162" s="34"/>
      <c r="K1162" s="34"/>
      <c r="L1162" s="80"/>
      <c r="M1162" s="34"/>
      <c r="N1162" s="118"/>
      <c r="O1162" s="39"/>
      <c r="P1162" s="34"/>
      <c r="Q1162" s="34"/>
      <c r="R1162" s="34"/>
      <c r="S1162" s="34"/>
    </row>
    <row r="1163" spans="1:19" hidden="1" x14ac:dyDescent="0.25">
      <c r="A1163" s="24">
        <v>345</v>
      </c>
      <c r="B1163" s="79" t="s">
        <v>397</v>
      </c>
      <c r="C1163" s="32">
        <f t="shared" ref="C1163:C1169" si="124">ROUND(SUM(D1163+E1163+F1163+G1163+H1163+I1163+J1163+K1163+M1163+O1163+P1163+Q1163+R1163+S1163),2)</f>
        <v>19044039.050000001</v>
      </c>
      <c r="D1163" s="33">
        <v>634580.55000000005</v>
      </c>
      <c r="E1163" s="34"/>
      <c r="F1163" s="34"/>
      <c r="G1163" s="34">
        <v>9594734.9000000004</v>
      </c>
      <c r="H1163" s="34"/>
      <c r="I1163" s="34"/>
      <c r="J1163" s="34"/>
      <c r="K1163" s="34"/>
      <c r="L1163" s="80"/>
      <c r="M1163" s="34"/>
      <c r="N1163" s="118"/>
      <c r="O1163" s="39"/>
      <c r="P1163" s="34"/>
      <c r="Q1163" s="34"/>
      <c r="R1163" s="34">
        <v>8814723.5999999996</v>
      </c>
      <c r="S1163" s="34"/>
    </row>
    <row r="1164" spans="1:19" hidden="1" x14ac:dyDescent="0.25">
      <c r="A1164" s="24">
        <v>346</v>
      </c>
      <c r="B1164" s="37" t="s">
        <v>400</v>
      </c>
      <c r="C1164" s="32">
        <f t="shared" si="124"/>
        <v>8253886.5499999998</v>
      </c>
      <c r="D1164" s="33">
        <f>ROUND((F1164+G1164+H1164+I1164+J1164+K1164+M1164+O1164+P1164+Q1164+R1164+S1164)*0.0214,2)</f>
        <v>172932.42</v>
      </c>
      <c r="E1164" s="34"/>
      <c r="F1164" s="34">
        <v>1743677.48</v>
      </c>
      <c r="G1164" s="34"/>
      <c r="H1164" s="34"/>
      <c r="I1164" s="34"/>
      <c r="J1164" s="34"/>
      <c r="K1164" s="34"/>
      <c r="L1164" s="35"/>
      <c r="M1164" s="34"/>
      <c r="N1164" s="34" t="s">
        <v>64</v>
      </c>
      <c r="O1164" s="39">
        <v>6337276.6500000004</v>
      </c>
      <c r="P1164" s="34"/>
      <c r="Q1164" s="38"/>
      <c r="R1164" s="34"/>
      <c r="S1164" s="34"/>
    </row>
    <row r="1165" spans="1:19" hidden="1" x14ac:dyDescent="0.25">
      <c r="A1165" s="24">
        <v>347</v>
      </c>
      <c r="B1165" s="37" t="s">
        <v>403</v>
      </c>
      <c r="C1165" s="32">
        <f t="shared" si="124"/>
        <v>14239113.33</v>
      </c>
      <c r="D1165" s="33">
        <f>ROUND((F1165+G1165+H1165+I1165+J1165+K1165+M1165+O1165+P1165+Q1165+R1165+S1165)*0.0214,2)</f>
        <v>298332.71000000002</v>
      </c>
      <c r="E1165" s="34"/>
      <c r="F1165" s="34"/>
      <c r="G1165" s="34"/>
      <c r="H1165" s="34"/>
      <c r="I1165" s="34"/>
      <c r="J1165" s="34"/>
      <c r="K1165" s="34"/>
      <c r="L1165" s="35"/>
      <c r="M1165" s="34"/>
      <c r="N1165" s="34" t="s">
        <v>64</v>
      </c>
      <c r="O1165" s="39">
        <v>13940780.619999999</v>
      </c>
      <c r="P1165" s="34"/>
      <c r="Q1165" s="36"/>
      <c r="R1165" s="34"/>
      <c r="S1165" s="34"/>
    </row>
    <row r="1166" spans="1:19" hidden="1" x14ac:dyDescent="0.25">
      <c r="A1166" s="24">
        <v>348</v>
      </c>
      <c r="B1166" s="37" t="s">
        <v>405</v>
      </c>
      <c r="C1166" s="32">
        <f t="shared" si="124"/>
        <v>26190955.09</v>
      </c>
      <c r="D1166" s="33">
        <f>ROUND((F1166+G1166+H1166+I1166+J1166+K1166+M1166+O1166+P1166+Q1166+R1166+S1166)*0.0214,2)</f>
        <v>548743.32999999996</v>
      </c>
      <c r="E1166" s="34"/>
      <c r="F1166" s="39">
        <v>3313305.47</v>
      </c>
      <c r="G1166" s="34">
        <v>9655132.3499999996</v>
      </c>
      <c r="H1166" s="39"/>
      <c r="I1166" s="39"/>
      <c r="J1166" s="39"/>
      <c r="K1166" s="34"/>
      <c r="L1166" s="35"/>
      <c r="M1166" s="34"/>
      <c r="N1166" s="34" t="s">
        <v>64</v>
      </c>
      <c r="O1166" s="36">
        <v>12673773.939999999</v>
      </c>
      <c r="P1166" s="34"/>
      <c r="Q1166" s="39"/>
      <c r="R1166" s="34"/>
      <c r="S1166" s="34"/>
    </row>
    <row r="1167" spans="1:19" hidden="1" x14ac:dyDescent="0.25">
      <c r="A1167" s="24">
        <v>349</v>
      </c>
      <c r="B1167" s="37" t="s">
        <v>407</v>
      </c>
      <c r="C1167" s="32">
        <f t="shared" si="124"/>
        <v>20750484.07</v>
      </c>
      <c r="D1167" s="33">
        <f>ROUND((F1167+G1167+H1167+I1167+J1167+K1167+M1167+O1167+P1167+Q1167+R1167+S1167)*0.0214,2)</f>
        <v>434756.57</v>
      </c>
      <c r="E1167" s="34"/>
      <c r="F1167" s="38">
        <v>2415374.4900000002</v>
      </c>
      <c r="G1167" s="34"/>
      <c r="H1167" s="34"/>
      <c r="I1167" s="34"/>
      <c r="J1167" s="34"/>
      <c r="K1167" s="34"/>
      <c r="L1167" s="35"/>
      <c r="M1167" s="34"/>
      <c r="N1167" s="34" t="s">
        <v>64</v>
      </c>
      <c r="O1167" s="36">
        <v>17900353.010000002</v>
      </c>
      <c r="P1167" s="34"/>
      <c r="Q1167" s="38"/>
      <c r="R1167" s="34"/>
      <c r="S1167" s="34"/>
    </row>
    <row r="1168" spans="1:19" hidden="1" x14ac:dyDescent="0.25">
      <c r="A1168" s="24">
        <v>350</v>
      </c>
      <c r="B1168" s="37" t="s">
        <v>408</v>
      </c>
      <c r="C1168" s="32">
        <f t="shared" si="124"/>
        <v>19988692.27</v>
      </c>
      <c r="D1168" s="33">
        <f>ROUND((F1168+G1168+H1168+I1168+J1168+K1168+M1168+O1168+P1168+Q1168+R1168+S1168)*0.0214,2)</f>
        <v>418795.78</v>
      </c>
      <c r="E1168" s="34"/>
      <c r="F1168" s="34"/>
      <c r="G1168" s="34"/>
      <c r="H1168" s="34"/>
      <c r="I1168" s="34"/>
      <c r="J1168" s="34"/>
      <c r="K1168" s="34"/>
      <c r="L1168" s="35"/>
      <c r="M1168" s="34"/>
      <c r="N1168" s="34" t="s">
        <v>64</v>
      </c>
      <c r="O1168" s="36">
        <v>13251323.390000001</v>
      </c>
      <c r="P1168" s="34">
        <v>6318573.0999999996</v>
      </c>
      <c r="Q1168" s="34"/>
      <c r="R1168" s="34"/>
      <c r="S1168" s="34"/>
    </row>
    <row r="1169" spans="1:19" hidden="1" x14ac:dyDescent="0.25">
      <c r="A1169" s="187" t="s">
        <v>409</v>
      </c>
      <c r="B1169" s="188"/>
      <c r="C1169" s="71">
        <f t="shared" si="124"/>
        <v>121975403.29000001</v>
      </c>
      <c r="D1169" s="40">
        <f>ROUND(SUM(D1162:D1168),2)</f>
        <v>2900427.65</v>
      </c>
      <c r="E1169" s="40">
        <f t="shared" ref="E1169:S1169" si="125">ROUND(SUM(E1162:E1168),2)</f>
        <v>0</v>
      </c>
      <c r="F1169" s="40">
        <f t="shared" si="125"/>
        <v>10968558.74</v>
      </c>
      <c r="G1169" s="40">
        <f t="shared" si="125"/>
        <v>28869612.59</v>
      </c>
      <c r="H1169" s="40">
        <f t="shared" si="125"/>
        <v>0</v>
      </c>
      <c r="I1169" s="40">
        <f t="shared" si="125"/>
        <v>0</v>
      </c>
      <c r="J1169" s="40">
        <f t="shared" si="125"/>
        <v>0</v>
      </c>
      <c r="K1169" s="40">
        <f t="shared" si="125"/>
        <v>0</v>
      </c>
      <c r="L1169" s="40">
        <f t="shared" si="125"/>
        <v>0</v>
      </c>
      <c r="M1169" s="40">
        <f t="shared" si="125"/>
        <v>0</v>
      </c>
      <c r="N1169" s="119" t="s">
        <v>23</v>
      </c>
      <c r="O1169" s="40">
        <f t="shared" si="125"/>
        <v>64103507.609999999</v>
      </c>
      <c r="P1169" s="40">
        <f t="shared" si="125"/>
        <v>6318573.0999999996</v>
      </c>
      <c r="Q1169" s="40">
        <f t="shared" si="125"/>
        <v>0</v>
      </c>
      <c r="R1169" s="40">
        <f t="shared" si="125"/>
        <v>8814723.5999999996</v>
      </c>
      <c r="S1169" s="40">
        <f t="shared" si="125"/>
        <v>0</v>
      </c>
    </row>
    <row r="1170" spans="1:19" ht="15.75" hidden="1" x14ac:dyDescent="0.25">
      <c r="A1170" s="130" t="s">
        <v>410</v>
      </c>
      <c r="B1170" s="131"/>
      <c r="C1170" s="134"/>
      <c r="D1170" s="19"/>
      <c r="E1170" s="34"/>
      <c r="F1170" s="34"/>
      <c r="G1170" s="34"/>
      <c r="H1170" s="34"/>
      <c r="I1170" s="34"/>
      <c r="J1170" s="34"/>
      <c r="K1170" s="34"/>
      <c r="L1170" s="66"/>
      <c r="M1170" s="39"/>
      <c r="N1170" s="71"/>
      <c r="O1170" s="39"/>
      <c r="P1170" s="39"/>
      <c r="Q1170" s="39"/>
      <c r="R1170" s="39"/>
      <c r="S1170" s="39"/>
    </row>
    <row r="1171" spans="1:19" hidden="1" x14ac:dyDescent="0.25">
      <c r="A1171" s="24">
        <v>351</v>
      </c>
      <c r="B1171" s="37" t="s">
        <v>411</v>
      </c>
      <c r="C1171" s="32">
        <f t="shared" ref="C1171:C1188" si="126">ROUND(SUM(D1171+E1171+F1171+G1171+H1171+I1171+J1171+K1171+M1171+O1171+P1171+Q1171+R1171+S1171),2)</f>
        <v>31765024.890000001</v>
      </c>
      <c r="D1171" s="33">
        <f>ROUND((F1171+G1171+H1171+I1171+J1171+K1171+M1171+O1171+P1171+Q1171+R1171+S1171)*0.0214,2)</f>
        <v>665529.21</v>
      </c>
      <c r="E1171" s="34"/>
      <c r="F1171" s="34">
        <v>3492074.87</v>
      </c>
      <c r="G1171" s="34">
        <v>11095528.98</v>
      </c>
      <c r="H1171" s="34">
        <v>8053967.5800000001</v>
      </c>
      <c r="I1171" s="34">
        <v>3851586.87</v>
      </c>
      <c r="J1171" s="34">
        <v>4606337.38</v>
      </c>
      <c r="K1171" s="34"/>
      <c r="L1171" s="35"/>
      <c r="M1171" s="34"/>
      <c r="N1171" s="34"/>
      <c r="O1171" s="39"/>
      <c r="P1171" s="34"/>
      <c r="Q1171" s="38"/>
      <c r="R1171" s="34"/>
      <c r="S1171" s="34"/>
    </row>
    <row r="1172" spans="1:19" hidden="1" x14ac:dyDescent="0.25">
      <c r="A1172" s="24">
        <v>352</v>
      </c>
      <c r="B1172" s="37" t="s">
        <v>413</v>
      </c>
      <c r="C1172" s="32">
        <f t="shared" si="126"/>
        <v>2558788.36</v>
      </c>
      <c r="D1172" s="33">
        <f>ROUND((F1172+G1172+H1172+I1172+J1172+K1172+M1172+O1172+P1172+Q1172+R1172+S1172)*0.0214,2)</f>
        <v>53610.8</v>
      </c>
      <c r="E1172" s="34"/>
      <c r="F1172" s="34">
        <v>281299.34000000003</v>
      </c>
      <c r="G1172" s="34">
        <v>893785.24</v>
      </c>
      <c r="H1172" s="34">
        <v>648776.4</v>
      </c>
      <c r="I1172" s="34">
        <v>310259.34000000003</v>
      </c>
      <c r="J1172" s="34">
        <v>371057.24</v>
      </c>
      <c r="K1172" s="34"/>
      <c r="L1172" s="35"/>
      <c r="M1172" s="34"/>
      <c r="N1172" s="34"/>
      <c r="O1172" s="39"/>
      <c r="P1172" s="34"/>
      <c r="Q1172" s="38"/>
      <c r="R1172" s="34"/>
      <c r="S1172" s="34"/>
    </row>
    <row r="1173" spans="1:19" hidden="1" x14ac:dyDescent="0.25">
      <c r="A1173" s="24">
        <v>353</v>
      </c>
      <c r="B1173" s="37" t="s">
        <v>417</v>
      </c>
      <c r="C1173" s="32">
        <f t="shared" si="126"/>
        <v>3206378.25</v>
      </c>
      <c r="D1173" s="33">
        <f>ROUND((F1173+G1173+H1173+I1173+J1173+K1173+M1173+O1173+P1173+Q1173+R1173+S1173)*0.0214,2)</f>
        <v>67178.87</v>
      </c>
      <c r="E1173" s="34"/>
      <c r="F1173" s="34"/>
      <c r="G1173" s="34"/>
      <c r="H1173" s="34"/>
      <c r="I1173" s="34"/>
      <c r="J1173" s="34"/>
      <c r="K1173" s="34"/>
      <c r="L1173" s="35"/>
      <c r="M1173" s="34"/>
      <c r="N1173" s="34"/>
      <c r="O1173" s="39"/>
      <c r="P1173" s="34"/>
      <c r="Q1173" s="38"/>
      <c r="R1173" s="34">
        <v>3139199.38</v>
      </c>
      <c r="S1173" s="34"/>
    </row>
    <row r="1174" spans="1:19" hidden="1" x14ac:dyDescent="0.25">
      <c r="A1174" s="24">
        <v>354</v>
      </c>
      <c r="B1174" s="37" t="s">
        <v>418</v>
      </c>
      <c r="C1174" s="32">
        <f t="shared" si="126"/>
        <v>3092861.11</v>
      </c>
      <c r="D1174" s="33">
        <f>ROUND((F1174+G1174+H1174+I1174+J1174+K1174+M1174+O1174+P1174+Q1174+R1174+S1174)*0.0214,2)</f>
        <v>64800.5</v>
      </c>
      <c r="E1174" s="34"/>
      <c r="F1174" s="34"/>
      <c r="G1174" s="34"/>
      <c r="H1174" s="34"/>
      <c r="I1174" s="34"/>
      <c r="J1174" s="34"/>
      <c r="K1174" s="34"/>
      <c r="L1174" s="35"/>
      <c r="M1174" s="34"/>
      <c r="N1174" s="34"/>
      <c r="O1174" s="39"/>
      <c r="P1174" s="34"/>
      <c r="Q1174" s="38"/>
      <c r="R1174" s="34">
        <v>3028060.61</v>
      </c>
      <c r="S1174" s="34"/>
    </row>
    <row r="1175" spans="1:19" hidden="1" x14ac:dyDescent="0.25">
      <c r="A1175" s="24">
        <v>355</v>
      </c>
      <c r="B1175" s="37" t="s">
        <v>950</v>
      </c>
      <c r="C1175" s="32">
        <f t="shared" si="126"/>
        <v>62645.25</v>
      </c>
      <c r="D1175" s="33"/>
      <c r="E1175" s="34">
        <v>62645.25</v>
      </c>
      <c r="F1175" s="38"/>
      <c r="G1175" s="38"/>
      <c r="H1175" s="38"/>
      <c r="I1175" s="38"/>
      <c r="J1175" s="38"/>
      <c r="K1175" s="34"/>
      <c r="L1175" s="35"/>
      <c r="M1175" s="34"/>
      <c r="N1175" s="34"/>
      <c r="O1175" s="39"/>
      <c r="P1175" s="34"/>
      <c r="Q1175" s="34"/>
      <c r="R1175" s="34"/>
      <c r="S1175" s="34"/>
    </row>
    <row r="1176" spans="1:19" hidden="1" x14ac:dyDescent="0.25">
      <c r="A1176" s="24">
        <v>356</v>
      </c>
      <c r="B1176" s="37" t="s">
        <v>951</v>
      </c>
      <c r="C1176" s="32">
        <f t="shared" si="126"/>
        <v>165108.82999999999</v>
      </c>
      <c r="D1176" s="33"/>
      <c r="E1176" s="34">
        <v>165108.82999999999</v>
      </c>
      <c r="F1176" s="34"/>
      <c r="G1176" s="34"/>
      <c r="H1176" s="34"/>
      <c r="I1176" s="34"/>
      <c r="J1176" s="34"/>
      <c r="K1176" s="34"/>
      <c r="L1176" s="35"/>
      <c r="M1176" s="34"/>
      <c r="N1176" s="34"/>
      <c r="O1176" s="36"/>
      <c r="P1176" s="34"/>
      <c r="Q1176" s="34"/>
      <c r="R1176" s="34"/>
      <c r="S1176" s="34"/>
    </row>
    <row r="1177" spans="1:19" hidden="1" x14ac:dyDescent="0.25">
      <c r="A1177" s="24">
        <v>357</v>
      </c>
      <c r="B1177" s="37" t="s">
        <v>952</v>
      </c>
      <c r="C1177" s="32">
        <f t="shared" si="126"/>
        <v>203924.13</v>
      </c>
      <c r="D1177" s="33"/>
      <c r="E1177" s="34">
        <v>203924.13</v>
      </c>
      <c r="F1177" s="34"/>
      <c r="G1177" s="34"/>
      <c r="H1177" s="34"/>
      <c r="I1177" s="34"/>
      <c r="J1177" s="34"/>
      <c r="K1177" s="34"/>
      <c r="L1177" s="35"/>
      <c r="M1177" s="34"/>
      <c r="N1177" s="34"/>
      <c r="O1177" s="36"/>
      <c r="P1177" s="34"/>
      <c r="Q1177" s="34"/>
      <c r="R1177" s="34"/>
      <c r="S1177" s="34"/>
    </row>
    <row r="1178" spans="1:19" hidden="1" x14ac:dyDescent="0.25">
      <c r="A1178" s="24">
        <v>358</v>
      </c>
      <c r="B1178" s="37" t="s">
        <v>953</v>
      </c>
      <c r="C1178" s="32">
        <f t="shared" si="126"/>
        <v>167887.59</v>
      </c>
      <c r="D1178" s="33"/>
      <c r="E1178" s="34">
        <v>167887.59</v>
      </c>
      <c r="F1178" s="34"/>
      <c r="G1178" s="34"/>
      <c r="H1178" s="34"/>
      <c r="I1178" s="34"/>
      <c r="J1178" s="34"/>
      <c r="K1178" s="34"/>
      <c r="L1178" s="35"/>
      <c r="M1178" s="34"/>
      <c r="N1178" s="34"/>
      <c r="O1178" s="36"/>
      <c r="P1178" s="34"/>
      <c r="Q1178" s="34"/>
      <c r="R1178" s="34"/>
      <c r="S1178" s="34"/>
    </row>
    <row r="1179" spans="1:19" hidden="1" x14ac:dyDescent="0.25">
      <c r="A1179" s="24">
        <v>359</v>
      </c>
      <c r="B1179" s="37" t="s">
        <v>419</v>
      </c>
      <c r="C1179" s="32">
        <f t="shared" si="126"/>
        <v>10119797.9</v>
      </c>
      <c r="D1179" s="33">
        <f>ROUND((F1179+G1179+H1179+I1179+J1179+K1179+M1179+O1179+P1179+Q1179+R1179+S1179)*0.0214,2)</f>
        <v>212026.31</v>
      </c>
      <c r="E1179" s="34"/>
      <c r="F1179" s="34"/>
      <c r="G1179" s="34"/>
      <c r="H1179" s="34"/>
      <c r="I1179" s="34"/>
      <c r="J1179" s="34">
        <v>3459237.5</v>
      </c>
      <c r="K1179" s="34"/>
      <c r="L1179" s="35"/>
      <c r="M1179" s="34"/>
      <c r="N1179" s="34"/>
      <c r="O1179" s="39"/>
      <c r="P1179" s="34"/>
      <c r="Q1179" s="38">
        <v>6448534.0899999999</v>
      </c>
      <c r="R1179" s="34"/>
      <c r="S1179" s="34"/>
    </row>
    <row r="1180" spans="1:19" hidden="1" x14ac:dyDescent="0.25">
      <c r="A1180" s="24">
        <v>360</v>
      </c>
      <c r="B1180" s="37" t="s">
        <v>420</v>
      </c>
      <c r="C1180" s="32">
        <f t="shared" si="126"/>
        <v>10014845.630000001</v>
      </c>
      <c r="D1180" s="33">
        <v>209827.39</v>
      </c>
      <c r="E1180" s="34"/>
      <c r="F1180" s="34"/>
      <c r="G1180" s="34"/>
      <c r="H1180" s="34"/>
      <c r="I1180" s="34"/>
      <c r="J1180" s="34">
        <v>3423361.8</v>
      </c>
      <c r="K1180" s="34"/>
      <c r="L1180" s="35"/>
      <c r="M1180" s="34"/>
      <c r="N1180" s="34"/>
      <c r="O1180" s="39"/>
      <c r="P1180" s="34"/>
      <c r="Q1180" s="38">
        <v>6381656.4400000004</v>
      </c>
      <c r="R1180" s="34"/>
      <c r="S1180" s="34"/>
    </row>
    <row r="1181" spans="1:19" hidden="1" x14ac:dyDescent="0.25">
      <c r="A1181" s="24">
        <v>361</v>
      </c>
      <c r="B1181" s="37" t="s">
        <v>421</v>
      </c>
      <c r="C1181" s="32">
        <f t="shared" si="126"/>
        <v>10192364.9</v>
      </c>
      <c r="D1181" s="33">
        <f>ROUND((F1181+G1181+H1181+I1181+J1181+K1181+M1181+O1181+P1181+Q1181+R1181+S1181)*0.0214,2)</f>
        <v>213546.71</v>
      </c>
      <c r="E1181" s="34"/>
      <c r="F1181" s="34"/>
      <c r="G1181" s="34"/>
      <c r="H1181" s="34"/>
      <c r="I1181" s="34"/>
      <c r="J1181" s="34">
        <v>3484042.98</v>
      </c>
      <c r="K1181" s="34"/>
      <c r="L1181" s="35"/>
      <c r="M1181" s="34"/>
      <c r="N1181" s="34"/>
      <c r="O1181" s="34"/>
      <c r="P1181" s="34"/>
      <c r="Q1181" s="36">
        <v>6494775.21</v>
      </c>
      <c r="R1181" s="34"/>
      <c r="S1181" s="34"/>
    </row>
    <row r="1182" spans="1:19" hidden="1" x14ac:dyDescent="0.25">
      <c r="A1182" s="24">
        <v>362</v>
      </c>
      <c r="B1182" s="37" t="s">
        <v>422</v>
      </c>
      <c r="C1182" s="32">
        <f t="shared" si="126"/>
        <v>10474667.27</v>
      </c>
      <c r="D1182" s="33">
        <f>ROUND((F1182+G1182+H1182+I1182+J1182+K1182+M1182+O1182+P1182+Q1182+R1182+S1182)*0.0214,2)</f>
        <v>219461.41</v>
      </c>
      <c r="E1182" s="34"/>
      <c r="F1182" s="34"/>
      <c r="G1182" s="34"/>
      <c r="H1182" s="34"/>
      <c r="I1182" s="34"/>
      <c r="J1182" s="34"/>
      <c r="K1182" s="34"/>
      <c r="L1182" s="35"/>
      <c r="M1182" s="34"/>
      <c r="N1182" s="34"/>
      <c r="O1182" s="39"/>
      <c r="P1182" s="34">
        <v>3845651.88</v>
      </c>
      <c r="Q1182" s="36">
        <v>6409553.9800000004</v>
      </c>
      <c r="R1182" s="34"/>
      <c r="S1182" s="34"/>
    </row>
    <row r="1183" spans="1:19" hidden="1" x14ac:dyDescent="0.25">
      <c r="A1183" s="24">
        <v>363</v>
      </c>
      <c r="B1183" s="37" t="s">
        <v>423</v>
      </c>
      <c r="C1183" s="32">
        <f t="shared" si="126"/>
        <v>6574822.6299999999</v>
      </c>
      <c r="D1183" s="33">
        <f>ROUND((F1183+G1183+H1183+I1183+J1183+K1183+M1183+O1183+P1183+Q1183+R1183+S1183)*0.0214,2)</f>
        <v>137753.28</v>
      </c>
      <c r="E1183" s="34"/>
      <c r="F1183" s="39"/>
      <c r="G1183" s="34"/>
      <c r="H1183" s="39"/>
      <c r="I1183" s="39"/>
      <c r="J1183" s="39"/>
      <c r="K1183" s="34"/>
      <c r="L1183" s="35"/>
      <c r="M1183" s="34"/>
      <c r="N1183" s="34"/>
      <c r="O1183" s="39"/>
      <c r="P1183" s="34"/>
      <c r="Q1183" s="36">
        <v>6437069.3499999996</v>
      </c>
      <c r="R1183" s="34"/>
      <c r="S1183" s="34"/>
    </row>
    <row r="1184" spans="1:19" hidden="1" x14ac:dyDescent="0.25">
      <c r="A1184" s="24">
        <v>364</v>
      </c>
      <c r="B1184" s="37" t="s">
        <v>424</v>
      </c>
      <c r="C1184" s="32">
        <f t="shared" si="126"/>
        <v>20885270.379999999</v>
      </c>
      <c r="D1184" s="33">
        <f>ROUND((F1184+G1184+H1184+I1184+J1184+K1184+M1184+O1184+P1184+Q1184+R1184+S1184)*0.0214,2)</f>
        <v>437580.56</v>
      </c>
      <c r="E1184" s="34"/>
      <c r="F1184" s="34"/>
      <c r="G1184" s="34">
        <v>5987177.9100000001</v>
      </c>
      <c r="H1184" s="34">
        <v>4345954.6500000004</v>
      </c>
      <c r="I1184" s="34">
        <v>2078279.24</v>
      </c>
      <c r="J1184" s="34">
        <v>2485556.73</v>
      </c>
      <c r="K1184" s="34"/>
      <c r="L1184" s="35"/>
      <c r="M1184" s="34"/>
      <c r="N1184" s="34"/>
      <c r="O1184" s="39"/>
      <c r="P1184" s="34"/>
      <c r="Q1184" s="38">
        <v>5550721.29</v>
      </c>
      <c r="R1184" s="34"/>
      <c r="S1184" s="34"/>
    </row>
    <row r="1185" spans="1:19" hidden="1" x14ac:dyDescent="0.25">
      <c r="A1185" s="24">
        <v>365</v>
      </c>
      <c r="B1185" s="37" t="s">
        <v>425</v>
      </c>
      <c r="C1185" s="32">
        <f t="shared" si="126"/>
        <v>27587765.420000002</v>
      </c>
      <c r="D1185" s="33">
        <f>ROUND((F1185+G1185+H1185+I1185+J1185+K1185+M1185+O1185+P1185+Q1185+R1185+S1185)*0.0214,2)</f>
        <v>578008.79</v>
      </c>
      <c r="E1185" s="34"/>
      <c r="F1185" s="34">
        <v>3600476.14</v>
      </c>
      <c r="G1185" s="34"/>
      <c r="H1185" s="34"/>
      <c r="I1185" s="34"/>
      <c r="J1185" s="34"/>
      <c r="K1185" s="34"/>
      <c r="L1185" s="35"/>
      <c r="M1185" s="34"/>
      <c r="N1185" s="34" t="s">
        <v>124</v>
      </c>
      <c r="O1185" s="39">
        <v>14555826.1</v>
      </c>
      <c r="P1185" s="34"/>
      <c r="Q1185" s="38">
        <v>8853454.3900000006</v>
      </c>
      <c r="R1185" s="34"/>
      <c r="S1185" s="34"/>
    </row>
    <row r="1186" spans="1:19" hidden="1" x14ac:dyDescent="0.25">
      <c r="A1186" s="24">
        <v>366</v>
      </c>
      <c r="B1186" s="37" t="s">
        <v>954</v>
      </c>
      <c r="C1186" s="32">
        <f t="shared" si="126"/>
        <v>579620.63</v>
      </c>
      <c r="D1186" s="33"/>
      <c r="E1186" s="34">
        <v>579620.63</v>
      </c>
      <c r="F1186" s="34"/>
      <c r="G1186" s="34"/>
      <c r="H1186" s="34"/>
      <c r="I1186" s="34"/>
      <c r="J1186" s="34"/>
      <c r="K1186" s="34"/>
      <c r="L1186" s="35"/>
      <c r="M1186" s="34"/>
      <c r="N1186" s="34"/>
      <c r="O1186" s="36"/>
      <c r="P1186" s="34"/>
      <c r="Q1186" s="34"/>
      <c r="R1186" s="34"/>
      <c r="S1186" s="34"/>
    </row>
    <row r="1187" spans="1:19" hidden="1" x14ac:dyDescent="0.25">
      <c r="A1187" s="24">
        <v>367</v>
      </c>
      <c r="B1187" s="37" t="s">
        <v>955</v>
      </c>
      <c r="C1187" s="32">
        <f t="shared" si="126"/>
        <v>134644.69</v>
      </c>
      <c r="D1187" s="33"/>
      <c r="E1187" s="34">
        <v>134644.69000000003</v>
      </c>
      <c r="F1187" s="34"/>
      <c r="G1187" s="34"/>
      <c r="H1187" s="34"/>
      <c r="I1187" s="34"/>
      <c r="J1187" s="34"/>
      <c r="K1187" s="34"/>
      <c r="L1187" s="35"/>
      <c r="M1187" s="34"/>
      <c r="N1187" s="34"/>
      <c r="O1187" s="36"/>
      <c r="P1187" s="34"/>
      <c r="Q1187" s="34"/>
      <c r="R1187" s="34"/>
      <c r="S1187" s="34"/>
    </row>
    <row r="1188" spans="1:19" hidden="1" x14ac:dyDescent="0.25">
      <c r="A1188" s="189" t="s">
        <v>956</v>
      </c>
      <c r="B1188" s="190"/>
      <c r="C1188" s="71">
        <f t="shared" si="126"/>
        <v>137786417.86000001</v>
      </c>
      <c r="D1188" s="40">
        <f t="shared" ref="D1188:S1188" si="127">ROUND(SUM(D1171:D1187),2)</f>
        <v>2859323.83</v>
      </c>
      <c r="E1188" s="40">
        <f t="shared" si="127"/>
        <v>1313831.1200000001</v>
      </c>
      <c r="F1188" s="40">
        <f t="shared" si="127"/>
        <v>7373850.3499999996</v>
      </c>
      <c r="G1188" s="40">
        <f t="shared" si="127"/>
        <v>17976492.129999999</v>
      </c>
      <c r="H1188" s="40">
        <f t="shared" si="127"/>
        <v>13048698.630000001</v>
      </c>
      <c r="I1188" s="40">
        <f t="shared" si="127"/>
        <v>6240125.4500000002</v>
      </c>
      <c r="J1188" s="40">
        <f t="shared" si="127"/>
        <v>17829593.629999999</v>
      </c>
      <c r="K1188" s="40">
        <f t="shared" si="127"/>
        <v>0</v>
      </c>
      <c r="L1188" s="40">
        <f t="shared" si="127"/>
        <v>0</v>
      </c>
      <c r="M1188" s="40">
        <f t="shared" si="127"/>
        <v>0</v>
      </c>
      <c r="N1188" s="119" t="s">
        <v>23</v>
      </c>
      <c r="O1188" s="40">
        <f t="shared" si="127"/>
        <v>14555826.1</v>
      </c>
      <c r="P1188" s="40">
        <f t="shared" si="127"/>
        <v>3845651.88</v>
      </c>
      <c r="Q1188" s="40">
        <f t="shared" si="127"/>
        <v>46575764.75</v>
      </c>
      <c r="R1188" s="40">
        <f t="shared" si="127"/>
        <v>6167259.9900000002</v>
      </c>
      <c r="S1188" s="40">
        <f t="shared" si="127"/>
        <v>0</v>
      </c>
    </row>
    <row r="1189" spans="1:19" ht="15.75" hidden="1" x14ac:dyDescent="0.25">
      <c r="A1189" s="193" t="s">
        <v>432</v>
      </c>
      <c r="B1189" s="194"/>
      <c r="C1189" s="195"/>
      <c r="D1189" s="34"/>
      <c r="E1189" s="34"/>
      <c r="F1189" s="34"/>
      <c r="G1189" s="34"/>
      <c r="H1189" s="34"/>
      <c r="I1189" s="34"/>
      <c r="J1189" s="34"/>
      <c r="K1189" s="34"/>
      <c r="L1189" s="66"/>
      <c r="M1189" s="39"/>
      <c r="N1189" s="40"/>
      <c r="O1189" s="39"/>
      <c r="P1189" s="39"/>
      <c r="Q1189" s="39"/>
      <c r="R1189" s="39"/>
      <c r="S1189" s="39"/>
    </row>
    <row r="1190" spans="1:19" hidden="1" x14ac:dyDescent="0.25">
      <c r="A1190" s="24">
        <v>368</v>
      </c>
      <c r="B1190" s="37" t="s">
        <v>372</v>
      </c>
      <c r="C1190" s="32">
        <f t="shared" ref="C1190:C1196" si="128">ROUND(SUM(D1190+E1190+F1190+G1190+H1190+I1190+J1190+K1190+M1190+O1190+P1190+Q1190+R1190+S1190),2)</f>
        <v>3040165.28</v>
      </c>
      <c r="D1190" s="33">
        <f>ROUND((F1190+G1190+H1190+I1190+J1190+K1190+M1190+O1190+P1190+Q1190+R1190+S1190)*0.0214,2)</f>
        <v>63696.43</v>
      </c>
      <c r="E1190" s="34"/>
      <c r="F1190" s="34"/>
      <c r="G1190" s="34"/>
      <c r="H1190" s="34"/>
      <c r="I1190" s="34"/>
      <c r="J1190" s="34"/>
      <c r="K1190" s="34"/>
      <c r="L1190" s="35"/>
      <c r="M1190" s="34"/>
      <c r="N1190" s="34"/>
      <c r="O1190" s="36"/>
      <c r="P1190" s="34">
        <v>2976468.85</v>
      </c>
      <c r="Q1190" s="34"/>
      <c r="R1190" s="34"/>
      <c r="S1190" s="34"/>
    </row>
    <row r="1191" spans="1:19" hidden="1" x14ac:dyDescent="0.25">
      <c r="A1191" s="24">
        <v>369</v>
      </c>
      <c r="B1191" s="37" t="s">
        <v>376</v>
      </c>
      <c r="C1191" s="32">
        <f t="shared" si="128"/>
        <v>67941893.640000001</v>
      </c>
      <c r="D1191" s="33">
        <f>ROUND((F1191+G1191+H1191+I1191+J1191+K1191+M1191+O1191+P1191+Q1191+R1191+S1191)*0.0214,2)</f>
        <v>1423493.76</v>
      </c>
      <c r="E1191" s="34"/>
      <c r="F1191" s="34">
        <v>5434877.9000000004</v>
      </c>
      <c r="G1191" s="38"/>
      <c r="H1191" s="34">
        <v>9470264.3800000008</v>
      </c>
      <c r="I1191" s="34">
        <v>4453702.08</v>
      </c>
      <c r="J1191" s="34">
        <v>5924026.1299999999</v>
      </c>
      <c r="K1191" s="34"/>
      <c r="L1191" s="35"/>
      <c r="M1191" s="34"/>
      <c r="N1191" s="34" t="s">
        <v>64</v>
      </c>
      <c r="O1191" s="39">
        <v>13764218.73</v>
      </c>
      <c r="P1191" s="34">
        <v>7958246.9800000004</v>
      </c>
      <c r="Q1191" s="39">
        <v>19513063.68</v>
      </c>
      <c r="R1191" s="34"/>
      <c r="S1191" s="34"/>
    </row>
    <row r="1192" spans="1:19" hidden="1" x14ac:dyDescent="0.25">
      <c r="A1192" s="24">
        <v>370</v>
      </c>
      <c r="B1192" s="37" t="s">
        <v>434</v>
      </c>
      <c r="C1192" s="32">
        <f t="shared" si="128"/>
        <v>23995180.039999999</v>
      </c>
      <c r="D1192" s="33">
        <f>ROUND((F1192+G1192+H1192+I1192+J1192+K1192+M1192+O1192+P1192+Q1192+R1192+S1192)*0.0214,2)</f>
        <v>502738.25</v>
      </c>
      <c r="E1192" s="34"/>
      <c r="F1192" s="34">
        <v>1992063.8</v>
      </c>
      <c r="G1192" s="38">
        <v>6295409.8600000003</v>
      </c>
      <c r="H1192" s="34">
        <v>4569693.13</v>
      </c>
      <c r="I1192" s="34">
        <v>2185273.23</v>
      </c>
      <c r="J1192" s="34">
        <v>2613518.19</v>
      </c>
      <c r="K1192" s="34"/>
      <c r="L1192" s="35"/>
      <c r="M1192" s="34"/>
      <c r="N1192" s="34"/>
      <c r="O1192" s="39"/>
      <c r="P1192" s="34"/>
      <c r="Q1192" s="39">
        <v>5836483.5800000001</v>
      </c>
      <c r="R1192" s="34"/>
      <c r="S1192" s="34"/>
    </row>
    <row r="1193" spans="1:19" hidden="1" x14ac:dyDescent="0.25">
      <c r="A1193" s="24">
        <v>371</v>
      </c>
      <c r="B1193" s="68" t="s">
        <v>435</v>
      </c>
      <c r="C1193" s="32">
        <f t="shared" si="128"/>
        <v>24058841.170000002</v>
      </c>
      <c r="D1193" s="33">
        <f>ROUND((F1193+G1193+H1193+I1193+J1193+K1193+M1193+O1193+P1193+Q1193+R1193+S1193)*0.0214,2)</f>
        <v>504072.06</v>
      </c>
      <c r="E1193" s="34"/>
      <c r="F1193" s="36">
        <v>1997348.91</v>
      </c>
      <c r="G1193" s="38">
        <v>6312112.0899999999</v>
      </c>
      <c r="H1193" s="36">
        <v>4581816.8899999997</v>
      </c>
      <c r="I1193" s="36">
        <v>2191070.9300000002</v>
      </c>
      <c r="J1193" s="36">
        <v>2620452.06</v>
      </c>
      <c r="K1193" s="34"/>
      <c r="L1193" s="35"/>
      <c r="M1193" s="34"/>
      <c r="N1193" s="34"/>
      <c r="O1193" s="39"/>
      <c r="P1193" s="34"/>
      <c r="Q1193" s="39">
        <v>5851968.2300000004</v>
      </c>
      <c r="R1193" s="34"/>
      <c r="S1193" s="34"/>
    </row>
    <row r="1194" spans="1:19" hidden="1" x14ac:dyDescent="0.25">
      <c r="A1194" s="24">
        <v>372</v>
      </c>
      <c r="B1194" s="25" t="s">
        <v>355</v>
      </c>
      <c r="C1194" s="26">
        <f>ROUND(SUM(D1194+E1194+F1194+G1194+H1194+I1194+J1194+K1194+M1194+O1194+Q1194+S1194),2)</f>
        <v>5354173.49</v>
      </c>
      <c r="D1194" s="26">
        <f>ROUND((F1194+G1194+H1194+I1194+J1194+K1194+M1194+O1194+Q1194+S1194)*0.0214,2)</f>
        <v>112178.69</v>
      </c>
      <c r="E1194" s="26"/>
      <c r="F1194" s="26"/>
      <c r="G1194" s="26">
        <v>2845698</v>
      </c>
      <c r="H1194" s="26"/>
      <c r="I1194" s="122"/>
      <c r="J1194" s="122">
        <v>2396296.7999999998</v>
      </c>
      <c r="K1194" s="122"/>
      <c r="L1194" s="123"/>
      <c r="M1194" s="122"/>
      <c r="N1194" s="122"/>
      <c r="O1194" s="122"/>
      <c r="P1194" s="122"/>
      <c r="Q1194" s="122"/>
      <c r="R1194" s="122"/>
      <c r="S1194" s="122"/>
    </row>
    <row r="1195" spans="1:19" hidden="1" x14ac:dyDescent="0.25">
      <c r="A1195" s="24">
        <v>373</v>
      </c>
      <c r="B1195" s="37" t="s">
        <v>436</v>
      </c>
      <c r="C1195" s="32">
        <f t="shared" si="128"/>
        <v>28308221.23</v>
      </c>
      <c r="D1195" s="33">
        <f>ROUND((F1195+G1195+H1195+I1195+J1195+K1195+M1195+O1195+P1195+Q1195+R1195+S1195)*0.0214,2)</f>
        <v>593103.52</v>
      </c>
      <c r="E1195" s="34"/>
      <c r="F1195" s="34">
        <v>2350129.6</v>
      </c>
      <c r="G1195" s="34">
        <v>7426985.54</v>
      </c>
      <c r="H1195" s="34">
        <v>5391077.8700000001</v>
      </c>
      <c r="I1195" s="34">
        <v>2578067.67</v>
      </c>
      <c r="J1195" s="34">
        <v>3083288.01</v>
      </c>
      <c r="K1195" s="38"/>
      <c r="L1195" s="35"/>
      <c r="M1195" s="34"/>
      <c r="N1195" s="34"/>
      <c r="O1195" s="39"/>
      <c r="P1195" s="34"/>
      <c r="Q1195" s="34">
        <v>6885569.0199999996</v>
      </c>
      <c r="R1195" s="34"/>
      <c r="S1195" s="34"/>
    </row>
    <row r="1196" spans="1:19" hidden="1" x14ac:dyDescent="0.25">
      <c r="A1196" s="179" t="s">
        <v>442</v>
      </c>
      <c r="B1196" s="180"/>
      <c r="C1196" s="71">
        <f t="shared" si="128"/>
        <v>152698474.84999999</v>
      </c>
      <c r="D1196" s="40">
        <f>ROUND(SUM(D1190:D1195),2)</f>
        <v>3199282.71</v>
      </c>
      <c r="E1196" s="40">
        <f t="shared" ref="E1196:M1196" si="129">ROUND(SUM(E1190:E1195),2)</f>
        <v>0</v>
      </c>
      <c r="F1196" s="40">
        <f t="shared" si="129"/>
        <v>11774420.210000001</v>
      </c>
      <c r="G1196" s="40">
        <f t="shared" si="129"/>
        <v>22880205.489999998</v>
      </c>
      <c r="H1196" s="40">
        <f t="shared" si="129"/>
        <v>24012852.27</v>
      </c>
      <c r="I1196" s="40">
        <f t="shared" si="129"/>
        <v>11408113.91</v>
      </c>
      <c r="J1196" s="40">
        <f t="shared" si="129"/>
        <v>16637581.189999999</v>
      </c>
      <c r="K1196" s="40">
        <f t="shared" si="129"/>
        <v>0</v>
      </c>
      <c r="L1196" s="40">
        <f t="shared" si="129"/>
        <v>0</v>
      </c>
      <c r="M1196" s="40">
        <f t="shared" si="129"/>
        <v>0</v>
      </c>
      <c r="N1196" s="119" t="s">
        <v>23</v>
      </c>
      <c r="O1196" s="40">
        <f>ROUND(SUM(O1190:O1195),2)</f>
        <v>13764218.73</v>
      </c>
      <c r="P1196" s="40">
        <f>ROUND(SUM(P1190:P1195),2)</f>
        <v>10934715.83</v>
      </c>
      <c r="Q1196" s="40">
        <f>ROUND(SUM(Q1190:Q1195),2)</f>
        <v>38087084.509999998</v>
      </c>
      <c r="R1196" s="40">
        <f>ROUND(SUM(R1190:R1195),2)</f>
        <v>0</v>
      </c>
      <c r="S1196" s="40">
        <f>ROUND(SUM(S1190:S1195),2)</f>
        <v>0</v>
      </c>
    </row>
    <row r="1197" spans="1:19" ht="15.75" hidden="1" x14ac:dyDescent="0.25">
      <c r="A1197" s="181" t="s">
        <v>443</v>
      </c>
      <c r="B1197" s="182"/>
      <c r="C1197" s="183"/>
      <c r="D1197" s="75"/>
      <c r="E1197" s="34"/>
      <c r="F1197" s="34"/>
      <c r="G1197" s="34"/>
      <c r="H1197" s="34"/>
      <c r="I1197" s="34"/>
      <c r="J1197" s="34"/>
      <c r="K1197" s="34"/>
      <c r="L1197" s="17"/>
      <c r="M1197" s="34"/>
      <c r="N1197" s="40"/>
      <c r="O1197" s="34"/>
      <c r="P1197" s="34"/>
      <c r="Q1197" s="34"/>
      <c r="R1197" s="34"/>
      <c r="S1197" s="34"/>
    </row>
    <row r="1198" spans="1:19" hidden="1" x14ac:dyDescent="0.25">
      <c r="A1198" s="24">
        <v>374</v>
      </c>
      <c r="B1198" s="68" t="s">
        <v>957</v>
      </c>
      <c r="C1198" s="32">
        <f t="shared" ref="C1198:C1229" si="130">ROUND(SUM(D1198+E1198+F1198+G1198+H1198+I1198+J1198+K1198+M1198+O1198+P1198+Q1198+R1198+S1198),2)</f>
        <v>114463.09</v>
      </c>
      <c r="D1198" s="33"/>
      <c r="E1198" s="34">
        <v>114463.09</v>
      </c>
      <c r="F1198" s="38"/>
      <c r="G1198" s="38"/>
      <c r="H1198" s="38"/>
      <c r="I1198" s="38"/>
      <c r="J1198" s="38"/>
      <c r="K1198" s="34"/>
      <c r="L1198" s="35"/>
      <c r="M1198" s="34"/>
      <c r="N1198" s="34"/>
      <c r="O1198" s="39"/>
      <c r="P1198" s="34"/>
      <c r="Q1198" s="34"/>
      <c r="R1198" s="34"/>
      <c r="S1198" s="34"/>
    </row>
    <row r="1199" spans="1:19" hidden="1" x14ac:dyDescent="0.25">
      <c r="A1199" s="24">
        <v>375</v>
      </c>
      <c r="B1199" s="31" t="s">
        <v>958</v>
      </c>
      <c r="C1199" s="32">
        <f t="shared" si="130"/>
        <v>2868698.98</v>
      </c>
      <c r="D1199" s="33">
        <f t="shared" ref="D1199:D1208" si="131">ROUND((F1199+G1199+H1199+I1199+J1199+K1199+M1199+O1199+P1199+Q1199+R1199+S1199)*0.0214,2)</f>
        <v>58850</v>
      </c>
      <c r="E1199" s="34">
        <v>59848.98</v>
      </c>
      <c r="F1199" s="38"/>
      <c r="G1199" s="38"/>
      <c r="H1199" s="38"/>
      <c r="I1199" s="38"/>
      <c r="J1199" s="38"/>
      <c r="K1199" s="34"/>
      <c r="L1199" s="35">
        <v>1</v>
      </c>
      <c r="M1199" s="34">
        <v>2750000</v>
      </c>
      <c r="N1199" s="34"/>
      <c r="O1199" s="39"/>
      <c r="P1199" s="34"/>
      <c r="Q1199" s="34"/>
      <c r="R1199" s="34"/>
      <c r="S1199" s="34"/>
    </row>
    <row r="1200" spans="1:19" hidden="1" x14ac:dyDescent="0.25">
      <c r="A1200" s="24">
        <v>376</v>
      </c>
      <c r="B1200" s="31" t="s">
        <v>446</v>
      </c>
      <c r="C1200" s="32">
        <f t="shared" si="130"/>
        <v>11401361.890000001</v>
      </c>
      <c r="D1200" s="33">
        <f t="shared" si="131"/>
        <v>238877.17</v>
      </c>
      <c r="E1200" s="34"/>
      <c r="F1200" s="34"/>
      <c r="G1200" s="34"/>
      <c r="H1200" s="34"/>
      <c r="I1200" s="34"/>
      <c r="J1200" s="34"/>
      <c r="K1200" s="34"/>
      <c r="L1200" s="35"/>
      <c r="M1200" s="34"/>
      <c r="N1200" s="34" t="s">
        <v>64</v>
      </c>
      <c r="O1200" s="36">
        <v>11162484.720000001</v>
      </c>
      <c r="P1200" s="34"/>
      <c r="Q1200" s="39"/>
      <c r="R1200" s="34"/>
      <c r="S1200" s="34"/>
    </row>
    <row r="1201" spans="1:19" hidden="1" x14ac:dyDescent="0.25">
      <c r="A1201" s="24">
        <v>377</v>
      </c>
      <c r="B1201" s="31" t="s">
        <v>447</v>
      </c>
      <c r="C1201" s="32">
        <f t="shared" si="130"/>
        <v>34255973</v>
      </c>
      <c r="D1201" s="33">
        <f t="shared" si="131"/>
        <v>717718.64</v>
      </c>
      <c r="E1201" s="34"/>
      <c r="F1201" s="34"/>
      <c r="G1201" s="34"/>
      <c r="H1201" s="34"/>
      <c r="I1201" s="34"/>
      <c r="J1201" s="34"/>
      <c r="K1201" s="34"/>
      <c r="L1201" s="35"/>
      <c r="M1201" s="34"/>
      <c r="N1201" s="34" t="s">
        <v>64</v>
      </c>
      <c r="O1201" s="36">
        <v>19401467.280000001</v>
      </c>
      <c r="P1201" s="34"/>
      <c r="Q1201" s="36">
        <v>14136787.08</v>
      </c>
      <c r="R1201" s="34"/>
      <c r="S1201" s="34"/>
    </row>
    <row r="1202" spans="1:19" hidden="1" x14ac:dyDescent="0.25">
      <c r="A1202" s="24">
        <v>378</v>
      </c>
      <c r="B1202" s="31" t="s">
        <v>448</v>
      </c>
      <c r="C1202" s="32">
        <f t="shared" si="130"/>
        <v>9990540.6600000001</v>
      </c>
      <c r="D1202" s="33">
        <f t="shared" si="131"/>
        <v>209318.16</v>
      </c>
      <c r="E1202" s="34"/>
      <c r="F1202" s="39"/>
      <c r="G1202" s="34"/>
      <c r="H1202" s="39"/>
      <c r="I1202" s="39"/>
      <c r="J1202" s="39"/>
      <c r="K1202" s="34"/>
      <c r="L1202" s="35"/>
      <c r="M1202" s="34"/>
      <c r="N1202" s="34" t="s">
        <v>64</v>
      </c>
      <c r="O1202" s="36">
        <v>3779592.11</v>
      </c>
      <c r="P1202" s="34"/>
      <c r="Q1202" s="36">
        <v>6001630.3899999997</v>
      </c>
      <c r="R1202" s="34"/>
      <c r="S1202" s="34"/>
    </row>
    <row r="1203" spans="1:19" hidden="1" x14ac:dyDescent="0.25">
      <c r="A1203" s="24">
        <v>379</v>
      </c>
      <c r="B1203" s="37" t="s">
        <v>449</v>
      </c>
      <c r="C1203" s="32">
        <f t="shared" si="130"/>
        <v>19019785.280000001</v>
      </c>
      <c r="D1203" s="33">
        <f t="shared" si="131"/>
        <v>398495.6</v>
      </c>
      <c r="E1203" s="34"/>
      <c r="F1203" s="38">
        <v>1728213.31</v>
      </c>
      <c r="G1203" s="34"/>
      <c r="H1203" s="38">
        <v>3011408.4</v>
      </c>
      <c r="I1203" s="38">
        <v>1416213.46</v>
      </c>
      <c r="J1203" s="38">
        <v>1883755.44</v>
      </c>
      <c r="K1203" s="34"/>
      <c r="L1203" s="35"/>
      <c r="M1203" s="34"/>
      <c r="N1203" s="34" t="s">
        <v>64</v>
      </c>
      <c r="O1203" s="36">
        <v>4376824.37</v>
      </c>
      <c r="P1203" s="34"/>
      <c r="Q1203" s="38">
        <v>6204874.7000000002</v>
      </c>
      <c r="R1203" s="34"/>
      <c r="S1203" s="34"/>
    </row>
    <row r="1204" spans="1:19" hidden="1" x14ac:dyDescent="0.25">
      <c r="A1204" s="24">
        <v>380</v>
      </c>
      <c r="B1204" s="37" t="s">
        <v>453</v>
      </c>
      <c r="C1204" s="32">
        <f t="shared" si="130"/>
        <v>3845743.62</v>
      </c>
      <c r="D1204" s="33">
        <f t="shared" si="131"/>
        <v>80574.62</v>
      </c>
      <c r="E1204" s="34"/>
      <c r="F1204" s="34"/>
      <c r="G1204" s="34"/>
      <c r="H1204" s="34"/>
      <c r="I1204" s="34"/>
      <c r="J1204" s="34"/>
      <c r="K1204" s="34"/>
      <c r="L1204" s="35"/>
      <c r="M1204" s="34"/>
      <c r="N1204" s="34" t="s">
        <v>64</v>
      </c>
      <c r="O1204" s="36">
        <v>3765169</v>
      </c>
      <c r="P1204" s="34"/>
      <c r="Q1204" s="34"/>
      <c r="R1204" s="34"/>
      <c r="S1204" s="34"/>
    </row>
    <row r="1205" spans="1:19" hidden="1" x14ac:dyDescent="0.25">
      <c r="A1205" s="24">
        <v>381</v>
      </c>
      <c r="B1205" s="37" t="s">
        <v>454</v>
      </c>
      <c r="C1205" s="32">
        <f t="shared" si="130"/>
        <v>11455127</v>
      </c>
      <c r="D1205" s="33">
        <f t="shared" si="131"/>
        <v>240003.64</v>
      </c>
      <c r="E1205" s="34"/>
      <c r="F1205" s="34"/>
      <c r="G1205" s="34"/>
      <c r="H1205" s="34"/>
      <c r="I1205" s="34"/>
      <c r="J1205" s="34"/>
      <c r="K1205" s="34"/>
      <c r="L1205" s="35"/>
      <c r="M1205" s="34"/>
      <c r="N1205" s="34" t="s">
        <v>64</v>
      </c>
      <c r="O1205" s="36">
        <v>11215123.359999999</v>
      </c>
      <c r="P1205" s="34"/>
      <c r="Q1205" s="34"/>
      <c r="R1205" s="34"/>
      <c r="S1205" s="34"/>
    </row>
    <row r="1206" spans="1:19" hidden="1" x14ac:dyDescent="0.25">
      <c r="A1206" s="24">
        <v>382</v>
      </c>
      <c r="B1206" s="37" t="s">
        <v>455</v>
      </c>
      <c r="C1206" s="32">
        <f t="shared" si="130"/>
        <v>17673249.190000001</v>
      </c>
      <c r="D1206" s="33">
        <f t="shared" si="131"/>
        <v>370283.47</v>
      </c>
      <c r="E1206" s="34"/>
      <c r="F1206" s="34"/>
      <c r="G1206" s="34"/>
      <c r="H1206" s="34"/>
      <c r="I1206" s="34"/>
      <c r="J1206" s="34"/>
      <c r="K1206" s="34"/>
      <c r="L1206" s="35"/>
      <c r="M1206" s="34"/>
      <c r="N1206" s="34" t="s">
        <v>64</v>
      </c>
      <c r="O1206" s="36">
        <v>17302965.719999999</v>
      </c>
      <c r="P1206" s="34"/>
      <c r="Q1206" s="34"/>
      <c r="R1206" s="34"/>
      <c r="S1206" s="34"/>
    </row>
    <row r="1207" spans="1:19" hidden="1" x14ac:dyDescent="0.25">
      <c r="A1207" s="24">
        <v>383</v>
      </c>
      <c r="B1207" s="37" t="s">
        <v>456</v>
      </c>
      <c r="C1207" s="32">
        <f t="shared" si="130"/>
        <v>22754378.43</v>
      </c>
      <c r="D1207" s="33">
        <f t="shared" si="131"/>
        <v>476741.43</v>
      </c>
      <c r="E1207" s="34"/>
      <c r="F1207" s="39"/>
      <c r="G1207" s="34"/>
      <c r="H1207" s="34"/>
      <c r="I1207" s="34"/>
      <c r="J1207" s="34"/>
      <c r="K1207" s="34"/>
      <c r="L1207" s="35"/>
      <c r="M1207" s="34"/>
      <c r="N1207" s="44" t="s">
        <v>64</v>
      </c>
      <c r="O1207" s="49">
        <v>22277637</v>
      </c>
      <c r="P1207" s="34"/>
      <c r="Q1207" s="39"/>
      <c r="R1207" s="34"/>
      <c r="S1207" s="34"/>
    </row>
    <row r="1208" spans="1:19" hidden="1" x14ac:dyDescent="0.25">
      <c r="A1208" s="24">
        <v>384</v>
      </c>
      <c r="B1208" s="37" t="s">
        <v>459</v>
      </c>
      <c r="C1208" s="32">
        <f t="shared" si="130"/>
        <v>16465302.619999999</v>
      </c>
      <c r="D1208" s="33">
        <f t="shared" si="131"/>
        <v>344975.01</v>
      </c>
      <c r="E1208" s="34"/>
      <c r="F1208" s="36">
        <v>2027498.02</v>
      </c>
      <c r="G1208" s="39"/>
      <c r="H1208" s="39"/>
      <c r="I1208" s="39"/>
      <c r="J1208" s="39"/>
      <c r="K1208" s="34"/>
      <c r="L1208" s="35"/>
      <c r="M1208" s="34"/>
      <c r="N1208" s="34" t="s">
        <v>64</v>
      </c>
      <c r="O1208" s="36">
        <v>8152528.4299999997</v>
      </c>
      <c r="P1208" s="34"/>
      <c r="Q1208" s="38">
        <v>5940301.1600000001</v>
      </c>
      <c r="R1208" s="34"/>
      <c r="S1208" s="34"/>
    </row>
    <row r="1209" spans="1:19" hidden="1" x14ac:dyDescent="0.25">
      <c r="A1209" s="24">
        <v>385</v>
      </c>
      <c r="B1209" s="37" t="s">
        <v>959</v>
      </c>
      <c r="C1209" s="32">
        <f t="shared" si="130"/>
        <v>170462.94</v>
      </c>
      <c r="D1209" s="33"/>
      <c r="E1209" s="34">
        <v>170462.94</v>
      </c>
      <c r="F1209" s="34"/>
      <c r="G1209" s="39"/>
      <c r="H1209" s="34"/>
      <c r="I1209" s="34"/>
      <c r="J1209" s="34"/>
      <c r="K1209" s="34"/>
      <c r="L1209" s="35"/>
      <c r="M1209" s="34"/>
      <c r="N1209" s="74"/>
      <c r="O1209" s="74"/>
      <c r="P1209" s="34"/>
      <c r="Q1209" s="36"/>
      <c r="R1209" s="34"/>
      <c r="S1209" s="34"/>
    </row>
    <row r="1210" spans="1:19" hidden="1" x14ac:dyDescent="0.25">
      <c r="A1210" s="24">
        <v>386</v>
      </c>
      <c r="B1210" s="37" t="s">
        <v>960</v>
      </c>
      <c r="C1210" s="32">
        <f t="shared" si="130"/>
        <v>429256.87</v>
      </c>
      <c r="D1210" s="33"/>
      <c r="E1210" s="34">
        <v>429256.87</v>
      </c>
      <c r="F1210" s="39"/>
      <c r="G1210" s="39"/>
      <c r="H1210" s="39"/>
      <c r="I1210" s="39"/>
      <c r="J1210" s="39"/>
      <c r="K1210" s="34"/>
      <c r="L1210" s="35"/>
      <c r="M1210" s="34"/>
      <c r="N1210" s="34"/>
      <c r="O1210" s="36"/>
      <c r="P1210" s="39"/>
      <c r="Q1210" s="38"/>
      <c r="R1210" s="34"/>
      <c r="S1210" s="34"/>
    </row>
    <row r="1211" spans="1:19" hidden="1" x14ac:dyDescent="0.25">
      <c r="A1211" s="24">
        <v>387</v>
      </c>
      <c r="B1211" s="37" t="s">
        <v>961</v>
      </c>
      <c r="C1211" s="32">
        <f t="shared" si="130"/>
        <v>1420846.43</v>
      </c>
      <c r="D1211" s="33"/>
      <c r="E1211" s="34">
        <v>1420846.43</v>
      </c>
      <c r="F1211" s="39"/>
      <c r="G1211" s="34"/>
      <c r="H1211" s="39"/>
      <c r="I1211" s="39"/>
      <c r="J1211" s="39"/>
      <c r="K1211" s="34"/>
      <c r="L1211" s="35"/>
      <c r="M1211" s="34"/>
      <c r="N1211" s="34"/>
      <c r="O1211" s="38"/>
      <c r="P1211" s="34"/>
      <c r="Q1211" s="38"/>
      <c r="R1211" s="34"/>
      <c r="S1211" s="34"/>
    </row>
    <row r="1212" spans="1:19" hidden="1" x14ac:dyDescent="0.25">
      <c r="A1212" s="24">
        <v>388</v>
      </c>
      <c r="B1212" s="37" t="s">
        <v>962</v>
      </c>
      <c r="C1212" s="32">
        <f t="shared" si="130"/>
        <v>1212737.23</v>
      </c>
      <c r="D1212" s="33"/>
      <c r="E1212" s="34">
        <v>1212737.23</v>
      </c>
      <c r="F1212" s="36"/>
      <c r="G1212" s="39"/>
      <c r="H1212" s="34"/>
      <c r="I1212" s="34"/>
      <c r="J1212" s="34"/>
      <c r="K1212" s="34"/>
      <c r="L1212" s="35"/>
      <c r="M1212" s="34"/>
      <c r="N1212" s="34"/>
      <c r="O1212" s="36"/>
      <c r="P1212" s="34"/>
      <c r="Q1212" s="36"/>
      <c r="R1212" s="34"/>
      <c r="S1212" s="34"/>
    </row>
    <row r="1213" spans="1:19" hidden="1" x14ac:dyDescent="0.25">
      <c r="A1213" s="24">
        <v>389</v>
      </c>
      <c r="B1213" s="37" t="s">
        <v>963</v>
      </c>
      <c r="C1213" s="32">
        <f t="shared" si="130"/>
        <v>1590640.22</v>
      </c>
      <c r="D1213" s="33"/>
      <c r="E1213" s="34">
        <v>1590640.22</v>
      </c>
      <c r="F1213" s="38"/>
      <c r="G1213" s="34"/>
      <c r="H1213" s="34"/>
      <c r="I1213" s="34"/>
      <c r="J1213" s="34"/>
      <c r="K1213" s="34"/>
      <c r="L1213" s="35"/>
      <c r="M1213" s="34"/>
      <c r="N1213" s="34"/>
      <c r="O1213" s="36"/>
      <c r="P1213" s="34"/>
      <c r="Q1213" s="36"/>
      <c r="R1213" s="34"/>
      <c r="S1213" s="34"/>
    </row>
    <row r="1214" spans="1:19" hidden="1" x14ac:dyDescent="0.25">
      <c r="A1214" s="24">
        <v>390</v>
      </c>
      <c r="B1214" s="37" t="s">
        <v>463</v>
      </c>
      <c r="C1214" s="32">
        <f t="shared" si="130"/>
        <v>39838594.460000001</v>
      </c>
      <c r="D1214" s="33">
        <f t="shared" ref="D1214:D1233" si="132">ROUND((F1214+G1214+H1214+I1214+J1214+K1214+M1214+O1214+P1214+Q1214+R1214+S1214)*0.0214,2)</f>
        <v>834683.69</v>
      </c>
      <c r="E1214" s="34"/>
      <c r="F1214" s="38">
        <v>3027283.55</v>
      </c>
      <c r="G1214" s="38">
        <v>9566957.9900000002</v>
      </c>
      <c r="H1214" s="38">
        <v>6944434.6200000001</v>
      </c>
      <c r="I1214" s="38">
        <v>3320898.5</v>
      </c>
      <c r="J1214" s="38">
        <v>3971690.36</v>
      </c>
      <c r="K1214" s="34"/>
      <c r="L1214" s="35"/>
      <c r="M1214" s="34"/>
      <c r="N1214" s="34" t="s">
        <v>64</v>
      </c>
      <c r="O1214" s="38">
        <v>12172645.75</v>
      </c>
      <c r="P1214" s="34"/>
      <c r="Q1214" s="39"/>
      <c r="R1214" s="34"/>
      <c r="S1214" s="34"/>
    </row>
    <row r="1215" spans="1:19" hidden="1" x14ac:dyDescent="0.25">
      <c r="A1215" s="24">
        <v>391</v>
      </c>
      <c r="B1215" s="37" t="s">
        <v>464</v>
      </c>
      <c r="C1215" s="32">
        <f t="shared" si="130"/>
        <v>22471733.370000001</v>
      </c>
      <c r="D1215" s="33">
        <f t="shared" si="132"/>
        <v>470819.56</v>
      </c>
      <c r="E1215" s="34"/>
      <c r="F1215" s="39"/>
      <c r="G1215" s="36">
        <v>9892651.3599999994</v>
      </c>
      <c r="H1215" s="34">
        <v>1529865.89</v>
      </c>
      <c r="I1215" s="34">
        <v>482963.35999999993</v>
      </c>
      <c r="J1215" s="34">
        <v>923941.84000000008</v>
      </c>
      <c r="K1215" s="34"/>
      <c r="L1215" s="35"/>
      <c r="M1215" s="34"/>
      <c r="N1215" s="34"/>
      <c r="O1215" s="34"/>
      <c r="P1215" s="34"/>
      <c r="Q1215" s="38">
        <v>9171491.3599999994</v>
      </c>
      <c r="R1215" s="34"/>
      <c r="S1215" s="34"/>
    </row>
    <row r="1216" spans="1:19" hidden="1" x14ac:dyDescent="0.25">
      <c r="A1216" s="24">
        <v>392</v>
      </c>
      <c r="B1216" s="37" t="s">
        <v>465</v>
      </c>
      <c r="C1216" s="32">
        <f t="shared" si="130"/>
        <v>7786567.7999999998</v>
      </c>
      <c r="D1216" s="33">
        <f t="shared" si="132"/>
        <v>163141.32999999999</v>
      </c>
      <c r="E1216" s="34"/>
      <c r="F1216" s="34"/>
      <c r="G1216" s="38">
        <v>7623426.4699999997</v>
      </c>
      <c r="H1216" s="34"/>
      <c r="I1216" s="34"/>
      <c r="J1216" s="34"/>
      <c r="K1216" s="39"/>
      <c r="L1216" s="35"/>
      <c r="M1216" s="34"/>
      <c r="N1216" s="34"/>
      <c r="O1216" s="34"/>
      <c r="P1216" s="34"/>
      <c r="Q1216" s="34"/>
      <c r="R1216" s="34"/>
      <c r="S1216" s="34"/>
    </row>
    <row r="1217" spans="1:19" hidden="1" x14ac:dyDescent="0.25">
      <c r="A1217" s="24">
        <v>393</v>
      </c>
      <c r="B1217" s="37" t="s">
        <v>466</v>
      </c>
      <c r="C1217" s="32">
        <f t="shared" si="130"/>
        <v>11028208.68</v>
      </c>
      <c r="D1217" s="33">
        <f t="shared" si="132"/>
        <v>231059</v>
      </c>
      <c r="E1217" s="34"/>
      <c r="F1217" s="34"/>
      <c r="G1217" s="38"/>
      <c r="H1217" s="34">
        <v>5266550.5199999996</v>
      </c>
      <c r="I1217" s="34">
        <v>2518537.69</v>
      </c>
      <c r="J1217" s="34">
        <v>3012061.47</v>
      </c>
      <c r="K1217" s="34"/>
      <c r="L1217" s="35"/>
      <c r="M1217" s="34"/>
      <c r="N1217" s="34"/>
      <c r="O1217" s="34"/>
      <c r="P1217" s="34"/>
      <c r="Q1217" s="34"/>
      <c r="R1217" s="34"/>
      <c r="S1217" s="34"/>
    </row>
    <row r="1218" spans="1:19" hidden="1" x14ac:dyDescent="0.25">
      <c r="A1218" s="24">
        <v>394</v>
      </c>
      <c r="B1218" s="37" t="s">
        <v>467</v>
      </c>
      <c r="C1218" s="32">
        <f t="shared" si="130"/>
        <v>113255972.7</v>
      </c>
      <c r="D1218" s="33">
        <f t="shared" si="132"/>
        <v>2372897.7999999998</v>
      </c>
      <c r="E1218" s="34"/>
      <c r="F1218" s="38">
        <v>7726221.4699999997</v>
      </c>
      <c r="G1218" s="38">
        <v>24416753.510000002</v>
      </c>
      <c r="H1218" s="38">
        <v>17723559.420000002</v>
      </c>
      <c r="I1218" s="38">
        <v>8475584.4199999999</v>
      </c>
      <c r="J1218" s="38">
        <v>10136532.92</v>
      </c>
      <c r="K1218" s="34"/>
      <c r="L1218" s="35"/>
      <c r="M1218" s="34"/>
      <c r="N1218" s="34" t="s">
        <v>64</v>
      </c>
      <c r="O1218" s="38">
        <v>31066979.829999998</v>
      </c>
      <c r="P1218" s="36">
        <v>11337443.33</v>
      </c>
      <c r="Q1218" s="34"/>
      <c r="R1218" s="34"/>
      <c r="S1218" s="34"/>
    </row>
    <row r="1219" spans="1:19" hidden="1" x14ac:dyDescent="0.25">
      <c r="A1219" s="24">
        <v>395</v>
      </c>
      <c r="B1219" s="37" t="s">
        <v>468</v>
      </c>
      <c r="C1219" s="32">
        <f t="shared" si="130"/>
        <v>9014887.9900000002</v>
      </c>
      <c r="D1219" s="33">
        <f t="shared" si="132"/>
        <v>188876.64</v>
      </c>
      <c r="E1219" s="34"/>
      <c r="F1219" s="36">
        <v>1547634.6</v>
      </c>
      <c r="G1219" s="34"/>
      <c r="H1219" s="38">
        <v>3550195.13</v>
      </c>
      <c r="I1219" s="38">
        <v>1697739.03</v>
      </c>
      <c r="J1219" s="38">
        <v>2030442.59</v>
      </c>
      <c r="K1219" s="34"/>
      <c r="L1219" s="35"/>
      <c r="M1219" s="34"/>
      <c r="N1219" s="34"/>
      <c r="O1219" s="34"/>
      <c r="P1219" s="34"/>
      <c r="Q1219" s="34"/>
      <c r="R1219" s="34"/>
      <c r="S1219" s="34"/>
    </row>
    <row r="1220" spans="1:19" hidden="1" x14ac:dyDescent="0.25">
      <c r="A1220" s="24">
        <v>396</v>
      </c>
      <c r="B1220" s="37" t="s">
        <v>469</v>
      </c>
      <c r="C1220" s="32">
        <f t="shared" si="130"/>
        <v>35100544.170000002</v>
      </c>
      <c r="D1220" s="33">
        <f t="shared" si="132"/>
        <v>735413.79</v>
      </c>
      <c r="E1220" s="34"/>
      <c r="F1220" s="36">
        <v>3092866.88</v>
      </c>
      <c r="G1220" s="38">
        <v>9774217.4000000004</v>
      </c>
      <c r="H1220" s="34"/>
      <c r="I1220" s="34"/>
      <c r="J1220" s="34"/>
      <c r="K1220" s="34"/>
      <c r="L1220" s="35"/>
      <c r="M1220" s="34"/>
      <c r="N1220" s="34" t="s">
        <v>64</v>
      </c>
      <c r="O1220" s="38">
        <v>12436355.02</v>
      </c>
      <c r="P1220" s="34"/>
      <c r="Q1220" s="38">
        <v>9061691.0800000001</v>
      </c>
      <c r="R1220" s="34"/>
      <c r="S1220" s="34"/>
    </row>
    <row r="1221" spans="1:19" hidden="1" x14ac:dyDescent="0.25">
      <c r="A1221" s="24">
        <v>397</v>
      </c>
      <c r="B1221" s="37" t="s">
        <v>470</v>
      </c>
      <c r="C1221" s="32">
        <f t="shared" si="130"/>
        <v>25132096.629999999</v>
      </c>
      <c r="D1221" s="33">
        <f t="shared" si="132"/>
        <v>526558.52</v>
      </c>
      <c r="E1221" s="34"/>
      <c r="F1221" s="39"/>
      <c r="G1221" s="34">
        <v>9889083.0299999993</v>
      </c>
      <c r="H1221" s="34">
        <v>7178263.1900000004</v>
      </c>
      <c r="I1221" s="34">
        <v>3432769.55</v>
      </c>
      <c r="J1221" s="34">
        <v>4105422.34</v>
      </c>
      <c r="K1221" s="34"/>
      <c r="L1221" s="35"/>
      <c r="M1221" s="34"/>
      <c r="N1221" s="34"/>
      <c r="O1221" s="38"/>
      <c r="P1221" s="34"/>
      <c r="Q1221" s="38"/>
      <c r="R1221" s="34"/>
      <c r="S1221" s="34"/>
    </row>
    <row r="1222" spans="1:19" hidden="1" x14ac:dyDescent="0.25">
      <c r="A1222" s="24">
        <v>398</v>
      </c>
      <c r="B1222" s="37" t="s">
        <v>471</v>
      </c>
      <c r="C1222" s="32">
        <f t="shared" si="130"/>
        <v>17838060.010000002</v>
      </c>
      <c r="D1222" s="33">
        <f t="shared" si="132"/>
        <v>373736.52</v>
      </c>
      <c r="E1222" s="34"/>
      <c r="F1222" s="34"/>
      <c r="G1222" s="39"/>
      <c r="H1222" s="34">
        <v>5153757.84</v>
      </c>
      <c r="I1222" s="34">
        <v>2464598.66</v>
      </c>
      <c r="J1222" s="34">
        <v>2947552.74</v>
      </c>
      <c r="K1222" s="34"/>
      <c r="L1222" s="35"/>
      <c r="M1222" s="34"/>
      <c r="N1222" s="34"/>
      <c r="O1222" s="34"/>
      <c r="P1222" s="39"/>
      <c r="Q1222" s="38">
        <v>6898414.25</v>
      </c>
      <c r="R1222" s="34"/>
      <c r="S1222" s="34"/>
    </row>
    <row r="1223" spans="1:19" hidden="1" x14ac:dyDescent="0.25">
      <c r="A1223" s="24">
        <v>399</v>
      </c>
      <c r="B1223" s="37" t="s">
        <v>472</v>
      </c>
      <c r="C1223" s="32">
        <f t="shared" si="130"/>
        <v>13794011.939999999</v>
      </c>
      <c r="D1223" s="33">
        <f t="shared" si="132"/>
        <v>289007.09999999998</v>
      </c>
      <c r="E1223" s="34"/>
      <c r="F1223" s="38">
        <v>2518412.11</v>
      </c>
      <c r="G1223" s="38">
        <v>7958799.5300000003</v>
      </c>
      <c r="H1223" s="34">
        <v>1397121.6</v>
      </c>
      <c r="I1223" s="34">
        <v>693930</v>
      </c>
      <c r="J1223" s="34">
        <v>936741.6</v>
      </c>
      <c r="K1223" s="34"/>
      <c r="L1223" s="35"/>
      <c r="M1223" s="34"/>
      <c r="N1223" s="34"/>
      <c r="O1223" s="34"/>
      <c r="P1223" s="39"/>
      <c r="Q1223" s="34"/>
      <c r="R1223" s="34"/>
      <c r="S1223" s="34"/>
    </row>
    <row r="1224" spans="1:19" hidden="1" x14ac:dyDescent="0.25">
      <c r="A1224" s="24">
        <v>400</v>
      </c>
      <c r="B1224" s="37" t="s">
        <v>476</v>
      </c>
      <c r="C1224" s="32">
        <f t="shared" si="130"/>
        <v>6568953.6699999999</v>
      </c>
      <c r="D1224" s="33">
        <f t="shared" si="132"/>
        <v>137630.32</v>
      </c>
      <c r="E1224" s="34"/>
      <c r="F1224" s="38"/>
      <c r="G1224" s="38"/>
      <c r="H1224" s="34">
        <v>3138346.92</v>
      </c>
      <c r="I1224" s="34">
        <v>2134907.38</v>
      </c>
      <c r="J1224" s="34">
        <v>1158069.0499999998</v>
      </c>
      <c r="K1224" s="34"/>
      <c r="L1224" s="35"/>
      <c r="M1224" s="34"/>
      <c r="N1224" s="34"/>
      <c r="O1224" s="34"/>
      <c r="P1224" s="34"/>
      <c r="Q1224" s="34"/>
      <c r="R1224" s="34"/>
      <c r="S1224" s="34"/>
    </row>
    <row r="1225" spans="1:19" hidden="1" x14ac:dyDescent="0.25">
      <c r="A1225" s="24">
        <v>401</v>
      </c>
      <c r="B1225" s="37" t="s">
        <v>479</v>
      </c>
      <c r="C1225" s="32">
        <f t="shared" si="130"/>
        <v>857177.49</v>
      </c>
      <c r="D1225" s="33">
        <f t="shared" si="132"/>
        <v>17959.27</v>
      </c>
      <c r="E1225" s="34"/>
      <c r="F1225" s="34"/>
      <c r="G1225" s="34"/>
      <c r="H1225" s="39"/>
      <c r="I1225" s="39"/>
      <c r="J1225" s="39"/>
      <c r="K1225" s="38">
        <v>839218.22</v>
      </c>
      <c r="L1225" s="35"/>
      <c r="M1225" s="34"/>
      <c r="N1225" s="34"/>
      <c r="O1225" s="34"/>
      <c r="P1225" s="34"/>
      <c r="Q1225" s="34"/>
      <c r="R1225" s="34"/>
      <c r="S1225" s="34"/>
    </row>
    <row r="1226" spans="1:19" hidden="1" x14ac:dyDescent="0.25">
      <c r="A1226" s="24">
        <v>402</v>
      </c>
      <c r="B1226" s="37" t="s">
        <v>480</v>
      </c>
      <c r="C1226" s="32">
        <f t="shared" si="130"/>
        <v>2439927.42</v>
      </c>
      <c r="D1226" s="33">
        <f t="shared" si="132"/>
        <v>51120.47</v>
      </c>
      <c r="E1226" s="34"/>
      <c r="F1226" s="38">
        <v>2388806.9500000002</v>
      </c>
      <c r="G1226" s="39"/>
      <c r="H1226" s="39"/>
      <c r="I1226" s="39"/>
      <c r="J1226" s="39"/>
      <c r="K1226" s="34"/>
      <c r="L1226" s="35"/>
      <c r="M1226" s="34"/>
      <c r="N1226" s="34"/>
      <c r="O1226" s="39"/>
      <c r="P1226" s="39"/>
      <c r="Q1226" s="39"/>
      <c r="R1226" s="34"/>
      <c r="S1226" s="34"/>
    </row>
    <row r="1227" spans="1:19" hidden="1" x14ac:dyDescent="0.25">
      <c r="A1227" s="24">
        <v>403</v>
      </c>
      <c r="B1227" s="37" t="s">
        <v>481</v>
      </c>
      <c r="C1227" s="32">
        <f t="shared" si="130"/>
        <v>2140572.4</v>
      </c>
      <c r="D1227" s="33">
        <f t="shared" si="132"/>
        <v>44848.49</v>
      </c>
      <c r="E1227" s="34"/>
      <c r="F1227" s="38">
        <v>2095723.91</v>
      </c>
      <c r="G1227" s="39"/>
      <c r="H1227" s="39"/>
      <c r="I1227" s="39"/>
      <c r="J1227" s="39"/>
      <c r="K1227" s="34"/>
      <c r="L1227" s="35"/>
      <c r="M1227" s="34"/>
      <c r="N1227" s="34"/>
      <c r="O1227" s="39"/>
      <c r="P1227" s="39"/>
      <c r="Q1227" s="39"/>
      <c r="R1227" s="34"/>
      <c r="S1227" s="34"/>
    </row>
    <row r="1228" spans="1:19" hidden="1" x14ac:dyDescent="0.25">
      <c r="A1228" s="24">
        <v>404</v>
      </c>
      <c r="B1228" s="37" t="s">
        <v>482</v>
      </c>
      <c r="C1228" s="32">
        <f t="shared" si="130"/>
        <v>2435633.39</v>
      </c>
      <c r="D1228" s="33">
        <f t="shared" si="132"/>
        <v>51030.5</v>
      </c>
      <c r="E1228" s="34"/>
      <c r="F1228" s="36">
        <v>2384602.89</v>
      </c>
      <c r="G1228" s="34"/>
      <c r="H1228" s="34"/>
      <c r="I1228" s="34"/>
      <c r="J1228" s="34"/>
      <c r="K1228" s="34"/>
      <c r="L1228" s="35"/>
      <c r="M1228" s="34"/>
      <c r="N1228" s="34"/>
      <c r="O1228" s="34"/>
      <c r="P1228" s="34"/>
      <c r="Q1228" s="39"/>
      <c r="R1228" s="34"/>
      <c r="S1228" s="34"/>
    </row>
    <row r="1229" spans="1:19" hidden="1" x14ac:dyDescent="0.25">
      <c r="A1229" s="24">
        <v>405</v>
      </c>
      <c r="B1229" s="37" t="s">
        <v>1202</v>
      </c>
      <c r="C1229" s="32">
        <f t="shared" si="130"/>
        <v>2129691.13</v>
      </c>
      <c r="D1229" s="33">
        <f t="shared" si="132"/>
        <v>44620.51</v>
      </c>
      <c r="E1229" s="34"/>
      <c r="F1229" s="38"/>
      <c r="G1229" s="34">
        <v>2085070.62</v>
      </c>
      <c r="H1229" s="34"/>
      <c r="I1229" s="34"/>
      <c r="J1229" s="34"/>
      <c r="K1229" s="34"/>
      <c r="L1229" s="35"/>
      <c r="M1229" s="34"/>
      <c r="N1229" s="34"/>
      <c r="O1229" s="34"/>
      <c r="P1229" s="34"/>
      <c r="Q1229" s="34"/>
      <c r="R1229" s="34"/>
      <c r="S1229" s="34"/>
    </row>
    <row r="1230" spans="1:19" hidden="1" x14ac:dyDescent="0.25">
      <c r="A1230" s="24">
        <v>406</v>
      </c>
      <c r="B1230" s="37" t="s">
        <v>490</v>
      </c>
      <c r="C1230" s="32">
        <f t="shared" ref="C1230:C1261" si="133">ROUND(SUM(D1230+E1230+F1230+G1230+H1230+I1230+J1230+K1230+M1230+O1230+P1230+Q1230+R1230+S1230),2)</f>
        <v>6011878.1399999997</v>
      </c>
      <c r="D1230" s="33">
        <f t="shared" si="132"/>
        <v>125958.68</v>
      </c>
      <c r="E1230" s="34"/>
      <c r="F1230" s="38"/>
      <c r="G1230" s="34">
        <v>1600000</v>
      </c>
      <c r="H1230" s="34">
        <v>1100000</v>
      </c>
      <c r="I1230" s="34">
        <v>400000</v>
      </c>
      <c r="J1230" s="34">
        <v>2785919.46</v>
      </c>
      <c r="K1230" s="34"/>
      <c r="L1230" s="35"/>
      <c r="M1230" s="34"/>
      <c r="N1230" s="34"/>
      <c r="O1230" s="34"/>
      <c r="P1230" s="34"/>
      <c r="Q1230" s="34"/>
      <c r="R1230" s="34"/>
      <c r="S1230" s="34"/>
    </row>
    <row r="1231" spans="1:19" hidden="1" x14ac:dyDescent="0.25">
      <c r="A1231" s="24">
        <v>407</v>
      </c>
      <c r="B1231" s="37" t="s">
        <v>491</v>
      </c>
      <c r="C1231" s="32">
        <f t="shared" si="133"/>
        <v>12352366.73</v>
      </c>
      <c r="D1231" s="33">
        <f t="shared" si="132"/>
        <v>258802.28</v>
      </c>
      <c r="E1231" s="34"/>
      <c r="F1231" s="34"/>
      <c r="G1231" s="38">
        <v>8142805.2800000003</v>
      </c>
      <c r="H1231" s="34"/>
      <c r="I1231" s="34"/>
      <c r="J1231" s="34"/>
      <c r="K1231" s="39"/>
      <c r="L1231" s="35"/>
      <c r="M1231" s="34"/>
      <c r="N1231" s="34"/>
      <c r="O1231" s="39"/>
      <c r="P1231" s="38">
        <v>3950759.17</v>
      </c>
      <c r="Q1231" s="34"/>
      <c r="R1231" s="34"/>
      <c r="S1231" s="34"/>
    </row>
    <row r="1232" spans="1:19" hidden="1" x14ac:dyDescent="0.25">
      <c r="A1232" s="24">
        <v>408</v>
      </c>
      <c r="B1232" s="37" t="s">
        <v>492</v>
      </c>
      <c r="C1232" s="32">
        <f t="shared" si="133"/>
        <v>1286382.8400000001</v>
      </c>
      <c r="D1232" s="33">
        <f t="shared" si="132"/>
        <v>26951.82</v>
      </c>
      <c r="E1232" s="34"/>
      <c r="F1232" s="34"/>
      <c r="G1232" s="39"/>
      <c r="H1232" s="34"/>
      <c r="I1232" s="34"/>
      <c r="J1232" s="34"/>
      <c r="K1232" s="34"/>
      <c r="L1232" s="35"/>
      <c r="M1232" s="34"/>
      <c r="N1232" s="34"/>
      <c r="O1232" s="39"/>
      <c r="P1232" s="38">
        <v>1259431.02</v>
      </c>
      <c r="Q1232" s="34"/>
      <c r="R1232" s="34"/>
      <c r="S1232" s="34"/>
    </row>
    <row r="1233" spans="1:19" hidden="1" x14ac:dyDescent="0.25">
      <c r="A1233" s="24">
        <v>409</v>
      </c>
      <c r="B1233" s="37" t="s">
        <v>493</v>
      </c>
      <c r="C1233" s="32">
        <f t="shared" si="133"/>
        <v>19132458.899999999</v>
      </c>
      <c r="D1233" s="33">
        <f t="shared" si="132"/>
        <v>400856.3</v>
      </c>
      <c r="E1233" s="34"/>
      <c r="F1233" s="34"/>
      <c r="G1233" s="34"/>
      <c r="H1233" s="38">
        <v>9136768.6300000008</v>
      </c>
      <c r="I1233" s="38">
        <v>4369294.68</v>
      </c>
      <c r="J1233" s="38">
        <v>5225539.29</v>
      </c>
      <c r="K1233" s="39"/>
      <c r="L1233" s="35"/>
      <c r="M1233" s="34"/>
      <c r="N1233" s="34"/>
      <c r="O1233" s="34"/>
      <c r="P1233" s="34"/>
      <c r="Q1233" s="34"/>
      <c r="R1233" s="34"/>
      <c r="S1233" s="34"/>
    </row>
    <row r="1234" spans="1:19" hidden="1" x14ac:dyDescent="0.25">
      <c r="A1234" s="24">
        <v>410</v>
      </c>
      <c r="B1234" s="37" t="s">
        <v>964</v>
      </c>
      <c r="C1234" s="32">
        <f t="shared" si="133"/>
        <v>407943.21</v>
      </c>
      <c r="D1234" s="33"/>
      <c r="E1234" s="34">
        <v>407943.21</v>
      </c>
      <c r="F1234" s="34"/>
      <c r="G1234" s="34"/>
      <c r="H1234" s="34"/>
      <c r="I1234" s="34"/>
      <c r="J1234" s="34"/>
      <c r="K1234" s="34"/>
      <c r="L1234" s="35"/>
      <c r="M1234" s="34"/>
      <c r="N1234" s="34"/>
      <c r="O1234" s="36"/>
      <c r="P1234" s="34"/>
      <c r="Q1234" s="36"/>
      <c r="R1234" s="34"/>
      <c r="S1234" s="34"/>
    </row>
    <row r="1235" spans="1:19" hidden="1" x14ac:dyDescent="0.25">
      <c r="A1235" s="24">
        <v>411</v>
      </c>
      <c r="B1235" s="37" t="s">
        <v>965</v>
      </c>
      <c r="C1235" s="32">
        <f t="shared" si="133"/>
        <v>1274843.26</v>
      </c>
      <c r="D1235" s="33"/>
      <c r="E1235" s="34">
        <v>1274843.26</v>
      </c>
      <c r="F1235" s="34"/>
      <c r="G1235" s="36"/>
      <c r="H1235" s="36"/>
      <c r="I1235" s="36"/>
      <c r="J1235" s="36"/>
      <c r="K1235" s="34"/>
      <c r="L1235" s="35"/>
      <c r="M1235" s="34"/>
      <c r="N1235" s="34"/>
      <c r="O1235" s="36"/>
      <c r="P1235" s="36"/>
      <c r="Q1235" s="36"/>
      <c r="R1235" s="34"/>
      <c r="S1235" s="34"/>
    </row>
    <row r="1236" spans="1:19" hidden="1" x14ac:dyDescent="0.25">
      <c r="A1236" s="24">
        <v>412</v>
      </c>
      <c r="B1236" s="37" t="s">
        <v>966</v>
      </c>
      <c r="C1236" s="32">
        <f t="shared" si="133"/>
        <v>1261398.1200000001</v>
      </c>
      <c r="D1236" s="33"/>
      <c r="E1236" s="34">
        <v>1261398.1200000001</v>
      </c>
      <c r="F1236" s="34"/>
      <c r="G1236" s="36"/>
      <c r="H1236" s="36"/>
      <c r="I1236" s="36"/>
      <c r="J1236" s="36"/>
      <c r="K1236" s="34"/>
      <c r="L1236" s="35"/>
      <c r="M1236" s="34"/>
      <c r="N1236" s="34"/>
      <c r="O1236" s="36"/>
      <c r="P1236" s="36"/>
      <c r="Q1236" s="36"/>
      <c r="R1236" s="34"/>
      <c r="S1236" s="34"/>
    </row>
    <row r="1237" spans="1:19" hidden="1" x14ac:dyDescent="0.25">
      <c r="A1237" s="24">
        <v>413</v>
      </c>
      <c r="B1237" s="37" t="s">
        <v>495</v>
      </c>
      <c r="C1237" s="32">
        <f t="shared" si="133"/>
        <v>9305638.9900000002</v>
      </c>
      <c r="D1237" s="33">
        <f>ROUND((F1237+G1237+H1237+I1237+J1237+K1237+M1237+O1237+P1237+Q1237+R1237+S1237)*0.0214,2)</f>
        <v>194968.35</v>
      </c>
      <c r="E1237" s="34"/>
      <c r="F1237" s="34"/>
      <c r="G1237" s="36">
        <v>4122360.26</v>
      </c>
      <c r="H1237" s="38">
        <v>2380122.71</v>
      </c>
      <c r="I1237" s="38">
        <v>1119347.21</v>
      </c>
      <c r="J1237" s="38">
        <v>1488840.46</v>
      </c>
      <c r="K1237" s="34"/>
      <c r="L1237" s="35"/>
      <c r="M1237" s="34"/>
      <c r="N1237" s="34"/>
      <c r="O1237" s="38"/>
      <c r="P1237" s="38"/>
      <c r="Q1237" s="38"/>
      <c r="R1237" s="34"/>
      <c r="S1237" s="34"/>
    </row>
    <row r="1238" spans="1:19" hidden="1" x14ac:dyDescent="0.25">
      <c r="A1238" s="24">
        <v>414</v>
      </c>
      <c r="B1238" s="37" t="s">
        <v>1199</v>
      </c>
      <c r="C1238" s="32">
        <f t="shared" si="133"/>
        <v>1669452.37</v>
      </c>
      <c r="D1238" s="33">
        <f>ROUND((F1238+G1238+H1238+I1238+J1238+K1238+M1238+O1238+P1238+Q1238+R1238+S1238)*0.0214,2)</f>
        <v>34977.760000000002</v>
      </c>
      <c r="E1238" s="34"/>
      <c r="F1238" s="34"/>
      <c r="G1238" s="36">
        <v>1634474.61</v>
      </c>
      <c r="H1238" s="38"/>
      <c r="I1238" s="38"/>
      <c r="J1238" s="38"/>
      <c r="K1238" s="34"/>
      <c r="L1238" s="35"/>
      <c r="M1238" s="34"/>
      <c r="N1238" s="34"/>
      <c r="O1238" s="38"/>
      <c r="P1238" s="38"/>
      <c r="Q1238" s="38"/>
      <c r="R1238" s="34"/>
      <c r="S1238" s="34"/>
    </row>
    <row r="1239" spans="1:19" hidden="1" x14ac:dyDescent="0.25">
      <c r="A1239" s="24">
        <v>415</v>
      </c>
      <c r="B1239" s="37" t="s">
        <v>498</v>
      </c>
      <c r="C1239" s="32">
        <f t="shared" si="133"/>
        <v>1240736.24</v>
      </c>
      <c r="D1239" s="33">
        <f>ROUND((F1239+G1239+H1239+I1239+J1239+K1239+M1239+O1239+P1239+Q1239+R1239+S1239)*0.0214,2)</f>
        <v>25995.45</v>
      </c>
      <c r="E1239" s="34"/>
      <c r="F1239" s="34"/>
      <c r="G1239" s="39"/>
      <c r="H1239" s="34"/>
      <c r="I1239" s="34"/>
      <c r="J1239" s="34"/>
      <c r="K1239" s="38">
        <v>1214740.79</v>
      </c>
      <c r="L1239" s="35"/>
      <c r="M1239" s="34"/>
      <c r="N1239" s="34"/>
      <c r="O1239" s="38"/>
      <c r="P1239" s="34"/>
      <c r="Q1239" s="34"/>
      <c r="R1239" s="34"/>
      <c r="S1239" s="34"/>
    </row>
    <row r="1240" spans="1:19" hidden="1" x14ac:dyDescent="0.25">
      <c r="A1240" s="24">
        <v>416</v>
      </c>
      <c r="B1240" s="37" t="s">
        <v>499</v>
      </c>
      <c r="C1240" s="32">
        <f t="shared" si="133"/>
        <v>4965819.6399999997</v>
      </c>
      <c r="D1240" s="33">
        <f>ROUND((F1240+G1240+H1240+I1240+J1240+K1240+M1240+O1240+P1240+Q1240+R1240+S1240)*0.0214,2)</f>
        <v>104042.04</v>
      </c>
      <c r="E1240" s="34"/>
      <c r="F1240" s="34"/>
      <c r="G1240" s="36">
        <v>2643488.67</v>
      </c>
      <c r="H1240" s="34"/>
      <c r="I1240" s="34"/>
      <c r="J1240" s="34"/>
      <c r="K1240" s="34"/>
      <c r="L1240" s="35"/>
      <c r="M1240" s="34"/>
      <c r="N1240" s="34" t="s">
        <v>64</v>
      </c>
      <c r="O1240" s="38">
        <v>2218288.9300000002</v>
      </c>
      <c r="P1240" s="34"/>
      <c r="Q1240" s="34"/>
      <c r="R1240" s="34"/>
      <c r="S1240" s="34"/>
    </row>
    <row r="1241" spans="1:19" hidden="1" x14ac:dyDescent="0.25">
      <c r="A1241" s="24">
        <v>417</v>
      </c>
      <c r="B1241" s="37" t="s">
        <v>967</v>
      </c>
      <c r="C1241" s="32">
        <f t="shared" si="133"/>
        <v>2409153.61</v>
      </c>
      <c r="D1241" s="33"/>
      <c r="E1241" s="34">
        <v>2409153.61</v>
      </c>
      <c r="F1241" s="38"/>
      <c r="G1241" s="36"/>
      <c r="H1241" s="38"/>
      <c r="I1241" s="38"/>
      <c r="J1241" s="38"/>
      <c r="K1241" s="34"/>
      <c r="L1241" s="35"/>
      <c r="M1241" s="34"/>
      <c r="N1241" s="34"/>
      <c r="O1241" s="38"/>
      <c r="P1241" s="34"/>
      <c r="Q1241" s="38"/>
      <c r="R1241" s="34"/>
      <c r="S1241" s="34"/>
    </row>
    <row r="1242" spans="1:19" hidden="1" x14ac:dyDescent="0.25">
      <c r="A1242" s="24">
        <v>418</v>
      </c>
      <c r="B1242" s="37" t="s">
        <v>968</v>
      </c>
      <c r="C1242" s="32">
        <f t="shared" si="133"/>
        <v>923718.4</v>
      </c>
      <c r="D1242" s="33"/>
      <c r="E1242" s="34">
        <v>923718.4</v>
      </c>
      <c r="F1242" s="34"/>
      <c r="G1242" s="36"/>
      <c r="H1242" s="34"/>
      <c r="I1242" s="34"/>
      <c r="J1242" s="34"/>
      <c r="K1242" s="34"/>
      <c r="L1242" s="35"/>
      <c r="M1242" s="34"/>
      <c r="N1242" s="34"/>
      <c r="O1242" s="34"/>
      <c r="P1242" s="34"/>
      <c r="Q1242" s="34"/>
      <c r="R1242" s="34"/>
      <c r="S1242" s="34"/>
    </row>
    <row r="1243" spans="1:19" hidden="1" x14ac:dyDescent="0.25">
      <c r="A1243" s="24">
        <v>419</v>
      </c>
      <c r="B1243" s="37" t="s">
        <v>502</v>
      </c>
      <c r="C1243" s="32">
        <f t="shared" si="133"/>
        <v>2828792.9</v>
      </c>
      <c r="D1243" s="33">
        <f>ROUND((F1243+G1243+H1243+I1243+J1243+K1243+M1243+O1243+P1243+Q1243+R1243+S1243)*0.0214,2)</f>
        <v>59267.839999999997</v>
      </c>
      <c r="E1243" s="34"/>
      <c r="F1243" s="34"/>
      <c r="G1243" s="34">
        <v>2769525.06</v>
      </c>
      <c r="H1243" s="34"/>
      <c r="I1243" s="34"/>
      <c r="J1243" s="34"/>
      <c r="K1243" s="34"/>
      <c r="L1243" s="35"/>
      <c r="M1243" s="34"/>
      <c r="N1243" s="34"/>
      <c r="O1243" s="34"/>
      <c r="P1243" s="34"/>
      <c r="Q1243" s="34"/>
      <c r="R1243" s="34"/>
      <c r="S1243" s="34"/>
    </row>
    <row r="1244" spans="1:19" hidden="1" x14ac:dyDescent="0.25">
      <c r="A1244" s="24">
        <v>420</v>
      </c>
      <c r="B1244" s="37" t="s">
        <v>508</v>
      </c>
      <c r="C1244" s="32">
        <f t="shared" si="133"/>
        <v>1266360.95</v>
      </c>
      <c r="D1244" s="33">
        <f>ROUND((F1244+G1244+H1244+I1244+J1244+K1244+M1244+O1244+P1244+Q1244+R1244+S1244)*0.0214,2)</f>
        <v>26532.33</v>
      </c>
      <c r="E1244" s="34"/>
      <c r="F1244" s="39"/>
      <c r="G1244" s="34"/>
      <c r="H1244" s="39"/>
      <c r="I1244" s="39"/>
      <c r="J1244" s="39"/>
      <c r="K1244" s="38">
        <v>1239828.6200000001</v>
      </c>
      <c r="L1244" s="35"/>
      <c r="M1244" s="34"/>
      <c r="N1244" s="34"/>
      <c r="O1244" s="34"/>
      <c r="P1244" s="34"/>
      <c r="Q1244" s="34"/>
      <c r="R1244" s="34"/>
      <c r="S1244" s="34"/>
    </row>
    <row r="1245" spans="1:19" hidden="1" x14ac:dyDescent="0.25">
      <c r="A1245" s="24">
        <v>421</v>
      </c>
      <c r="B1245" s="37" t="s">
        <v>504</v>
      </c>
      <c r="C1245" s="32">
        <f t="shared" si="133"/>
        <v>9677250.8399999999</v>
      </c>
      <c r="D1245" s="33">
        <f>ROUND((F1245+G1245+H1245+I1245+J1245+K1245+M1245+O1245+P1245+Q1245+R1245+S1245)*0.0214,2)</f>
        <v>202754.23</v>
      </c>
      <c r="E1245" s="34"/>
      <c r="F1245" s="34"/>
      <c r="G1245" s="34"/>
      <c r="H1245" s="38">
        <v>4387670.57</v>
      </c>
      <c r="I1245" s="38">
        <v>2577387.0699999998</v>
      </c>
      <c r="J1245" s="38">
        <v>2509438.9700000002</v>
      </c>
      <c r="K1245" s="38"/>
      <c r="L1245" s="35"/>
      <c r="M1245" s="34"/>
      <c r="N1245" s="34"/>
      <c r="O1245" s="34"/>
      <c r="P1245" s="34"/>
      <c r="Q1245" s="34"/>
      <c r="R1245" s="34"/>
      <c r="S1245" s="34"/>
    </row>
    <row r="1246" spans="1:19" hidden="1" x14ac:dyDescent="0.25">
      <c r="A1246" s="24">
        <v>422</v>
      </c>
      <c r="B1246" s="37" t="s">
        <v>969</v>
      </c>
      <c r="C1246" s="32">
        <f t="shared" si="133"/>
        <v>460585.77</v>
      </c>
      <c r="D1246" s="33"/>
      <c r="E1246" s="34">
        <v>460585.77</v>
      </c>
      <c r="F1246" s="38"/>
      <c r="G1246" s="39"/>
      <c r="H1246" s="34"/>
      <c r="I1246" s="34"/>
      <c r="J1246" s="34"/>
      <c r="K1246" s="34"/>
      <c r="L1246" s="35"/>
      <c r="M1246" s="34"/>
      <c r="N1246" s="34"/>
      <c r="O1246" s="38"/>
      <c r="P1246" s="34"/>
      <c r="Q1246" s="38"/>
      <c r="R1246" s="34"/>
      <c r="S1246" s="34"/>
    </row>
    <row r="1247" spans="1:19" hidden="1" x14ac:dyDescent="0.25">
      <c r="A1247" s="24">
        <v>423</v>
      </c>
      <c r="B1247" s="37" t="s">
        <v>970</v>
      </c>
      <c r="C1247" s="32">
        <f t="shared" si="133"/>
        <v>630136.82999999996</v>
      </c>
      <c r="D1247" s="33"/>
      <c r="E1247" s="34">
        <v>630136.82999999996</v>
      </c>
      <c r="F1247" s="39"/>
      <c r="G1247" s="34"/>
      <c r="H1247" s="38"/>
      <c r="I1247" s="38"/>
      <c r="J1247" s="38"/>
      <c r="K1247" s="34"/>
      <c r="L1247" s="35"/>
      <c r="M1247" s="34"/>
      <c r="N1247" s="34"/>
      <c r="O1247" s="34"/>
      <c r="P1247" s="34"/>
      <c r="Q1247" s="38"/>
      <c r="R1247" s="34"/>
      <c r="S1247" s="34"/>
    </row>
    <row r="1248" spans="1:19" hidden="1" x14ac:dyDescent="0.25">
      <c r="A1248" s="24">
        <v>424</v>
      </c>
      <c r="B1248" s="37" t="s">
        <v>509</v>
      </c>
      <c r="C1248" s="32">
        <f t="shared" si="133"/>
        <v>1638662</v>
      </c>
      <c r="D1248" s="33">
        <f>ROUND((F1248+G1248+H1248+I1248+J1248+K1248+M1248+O1248+P1248+Q1248+R1248+S1248)*0.0214,2)</f>
        <v>34332.65</v>
      </c>
      <c r="E1248" s="34"/>
      <c r="F1248" s="36">
        <v>1604329.35</v>
      </c>
      <c r="G1248" s="39"/>
      <c r="H1248" s="39"/>
      <c r="I1248" s="39"/>
      <c r="J1248" s="39"/>
      <c r="K1248" s="34"/>
      <c r="L1248" s="35"/>
      <c r="M1248" s="34"/>
      <c r="N1248" s="34"/>
      <c r="O1248" s="39"/>
      <c r="P1248" s="34"/>
      <c r="Q1248" s="39"/>
      <c r="R1248" s="34"/>
      <c r="S1248" s="34"/>
    </row>
    <row r="1249" spans="1:19" hidden="1" x14ac:dyDescent="0.25">
      <c r="A1249" s="24">
        <v>425</v>
      </c>
      <c r="B1249" s="37" t="s">
        <v>971</v>
      </c>
      <c r="C1249" s="32">
        <f t="shared" si="133"/>
        <v>5778326.6200000001</v>
      </c>
      <c r="D1249" s="33">
        <f>ROUND((F1249+G1249+H1249+I1249+J1249+K1249+M1249+O1249+P1249+Q1249+R1249+S1249)*0.0214,2)</f>
        <v>117700</v>
      </c>
      <c r="E1249" s="34">
        <v>160626.62</v>
      </c>
      <c r="F1249" s="36"/>
      <c r="G1249" s="39"/>
      <c r="H1249" s="39"/>
      <c r="I1249" s="39"/>
      <c r="J1249" s="39"/>
      <c r="K1249" s="34"/>
      <c r="L1249" s="35">
        <v>2</v>
      </c>
      <c r="M1249" s="34">
        <v>5500000</v>
      </c>
      <c r="N1249" s="34"/>
      <c r="O1249" s="34"/>
      <c r="P1249" s="34"/>
      <c r="Q1249" s="39"/>
      <c r="R1249" s="34"/>
      <c r="S1249" s="34"/>
    </row>
    <row r="1250" spans="1:19" hidden="1" x14ac:dyDescent="0.25">
      <c r="A1250" s="24">
        <v>426</v>
      </c>
      <c r="B1250" s="37" t="s">
        <v>972</v>
      </c>
      <c r="C1250" s="32">
        <f t="shared" si="133"/>
        <v>851001.07</v>
      </c>
      <c r="D1250" s="33"/>
      <c r="E1250" s="34">
        <v>851001.07</v>
      </c>
      <c r="F1250" s="39"/>
      <c r="G1250" s="39"/>
      <c r="H1250" s="39"/>
      <c r="I1250" s="39"/>
      <c r="J1250" s="39"/>
      <c r="K1250" s="34"/>
      <c r="L1250" s="35"/>
      <c r="M1250" s="34"/>
      <c r="N1250" s="34"/>
      <c r="O1250" s="38"/>
      <c r="P1250" s="34"/>
      <c r="Q1250" s="36"/>
      <c r="R1250" s="34"/>
      <c r="S1250" s="34"/>
    </row>
    <row r="1251" spans="1:19" hidden="1" x14ac:dyDescent="0.25">
      <c r="A1251" s="24">
        <v>427</v>
      </c>
      <c r="B1251" s="37" t="s">
        <v>973</v>
      </c>
      <c r="C1251" s="32">
        <f t="shared" si="133"/>
        <v>245000</v>
      </c>
      <c r="D1251" s="33"/>
      <c r="E1251" s="34">
        <v>245000</v>
      </c>
      <c r="F1251" s="34"/>
      <c r="G1251" s="39"/>
      <c r="H1251" s="39"/>
      <c r="I1251" s="39"/>
      <c r="J1251" s="39"/>
      <c r="K1251" s="34"/>
      <c r="L1251" s="35"/>
      <c r="M1251" s="34"/>
      <c r="N1251" s="34"/>
      <c r="O1251" s="38"/>
      <c r="P1251" s="34"/>
      <c r="Q1251" s="36"/>
      <c r="R1251" s="34"/>
      <c r="S1251" s="34"/>
    </row>
    <row r="1252" spans="1:19" hidden="1" x14ac:dyDescent="0.25">
      <c r="A1252" s="24">
        <v>428</v>
      </c>
      <c r="B1252" s="37" t="s">
        <v>512</v>
      </c>
      <c r="C1252" s="32">
        <f t="shared" si="133"/>
        <v>3699606.66</v>
      </c>
      <c r="D1252" s="33">
        <f>ROUND((F1252+G1252+H1252+I1252+J1252+K1252+M1252+O1252+P1252+Q1252+R1252+S1252)*0.0214,2)</f>
        <v>77512.81</v>
      </c>
      <c r="E1252" s="34"/>
      <c r="F1252" s="34"/>
      <c r="G1252" s="34">
        <v>1994087.26</v>
      </c>
      <c r="H1252" s="34">
        <v>688013.26</v>
      </c>
      <c r="I1252" s="34">
        <v>273137.53999999998</v>
      </c>
      <c r="J1252" s="34">
        <v>666855.79</v>
      </c>
      <c r="K1252" s="34"/>
      <c r="L1252" s="35"/>
      <c r="M1252" s="34"/>
      <c r="N1252" s="34"/>
      <c r="O1252" s="38"/>
      <c r="P1252" s="34"/>
      <c r="Q1252" s="38"/>
      <c r="R1252" s="34"/>
      <c r="S1252" s="34"/>
    </row>
    <row r="1253" spans="1:19" hidden="1" x14ac:dyDescent="0.25">
      <c r="A1253" s="24">
        <v>429</v>
      </c>
      <c r="B1253" s="37" t="s">
        <v>515</v>
      </c>
      <c r="C1253" s="32">
        <f t="shared" si="133"/>
        <v>785735.25</v>
      </c>
      <c r="D1253" s="33"/>
      <c r="E1253" s="34">
        <v>785735.25</v>
      </c>
      <c r="F1253" s="34"/>
      <c r="G1253" s="36"/>
      <c r="H1253" s="34"/>
      <c r="I1253" s="34"/>
      <c r="J1253" s="34"/>
      <c r="K1253" s="34"/>
      <c r="L1253" s="35"/>
      <c r="M1253" s="34"/>
      <c r="N1253" s="34"/>
      <c r="O1253" s="34"/>
      <c r="P1253" s="34"/>
      <c r="Q1253" s="34"/>
      <c r="R1253" s="34"/>
      <c r="S1253" s="34"/>
    </row>
    <row r="1254" spans="1:19" hidden="1" x14ac:dyDescent="0.25">
      <c r="A1254" s="24">
        <v>430</v>
      </c>
      <c r="B1254" s="37" t="s">
        <v>516</v>
      </c>
      <c r="C1254" s="32">
        <f t="shared" si="133"/>
        <v>6975461.5</v>
      </c>
      <c r="D1254" s="33">
        <f>ROUND((F1254+G1254+H1254+I1254+J1254+K1254+M1254+O1254+P1254+Q1254+R1254+S1254)*0.0214,2)</f>
        <v>146147.32</v>
      </c>
      <c r="E1254" s="34"/>
      <c r="F1254" s="34"/>
      <c r="G1254" s="36">
        <v>3426791.9299999997</v>
      </c>
      <c r="H1254" s="36">
        <v>1807935.0899999999</v>
      </c>
      <c r="I1254" s="36">
        <v>727840.66999999993</v>
      </c>
      <c r="J1254" s="36">
        <v>866746.49000000011</v>
      </c>
      <c r="K1254" s="34"/>
      <c r="L1254" s="35"/>
      <c r="M1254" s="34"/>
      <c r="N1254" s="34"/>
      <c r="O1254" s="34"/>
      <c r="P1254" s="34"/>
      <c r="Q1254" s="34"/>
      <c r="R1254" s="34"/>
      <c r="S1254" s="34"/>
    </row>
    <row r="1255" spans="1:19" hidden="1" x14ac:dyDescent="0.25">
      <c r="A1255" s="24">
        <v>431</v>
      </c>
      <c r="B1255" s="37" t="s">
        <v>974</v>
      </c>
      <c r="C1255" s="32">
        <f t="shared" si="133"/>
        <v>335790.62</v>
      </c>
      <c r="D1255" s="33"/>
      <c r="E1255" s="34">
        <v>335790.62</v>
      </c>
      <c r="F1255" s="39"/>
      <c r="G1255" s="36"/>
      <c r="H1255" s="39"/>
      <c r="I1255" s="39"/>
      <c r="J1255" s="39"/>
      <c r="K1255" s="34"/>
      <c r="L1255" s="35"/>
      <c r="M1255" s="34"/>
      <c r="N1255" s="34"/>
      <c r="O1255" s="39"/>
      <c r="P1255" s="34"/>
      <c r="Q1255" s="34"/>
      <c r="R1255" s="34"/>
      <c r="S1255" s="34"/>
    </row>
    <row r="1256" spans="1:19" hidden="1" x14ac:dyDescent="0.25">
      <c r="A1256" s="24">
        <v>432</v>
      </c>
      <c r="B1256" s="37" t="s">
        <v>975</v>
      </c>
      <c r="C1256" s="32">
        <f t="shared" si="133"/>
        <v>236009.03</v>
      </c>
      <c r="D1256" s="33"/>
      <c r="E1256" s="34">
        <v>236009.03</v>
      </c>
      <c r="F1256" s="39"/>
      <c r="G1256" s="39"/>
      <c r="H1256" s="39"/>
      <c r="I1256" s="39"/>
      <c r="J1256" s="39"/>
      <c r="K1256" s="34"/>
      <c r="L1256" s="35"/>
      <c r="M1256" s="34"/>
      <c r="N1256" s="34"/>
      <c r="O1256" s="34"/>
      <c r="P1256" s="34"/>
      <c r="Q1256" s="38"/>
      <c r="R1256" s="34"/>
      <c r="S1256" s="34"/>
    </row>
    <row r="1257" spans="1:19" hidden="1" x14ac:dyDescent="0.25">
      <c r="A1257" s="24">
        <v>433</v>
      </c>
      <c r="B1257" s="37" t="s">
        <v>976</v>
      </c>
      <c r="C1257" s="32">
        <f t="shared" si="133"/>
        <v>672436.99</v>
      </c>
      <c r="D1257" s="33"/>
      <c r="E1257" s="34">
        <v>672436.99</v>
      </c>
      <c r="F1257" s="34"/>
      <c r="G1257" s="39"/>
      <c r="H1257" s="34"/>
      <c r="I1257" s="34"/>
      <c r="J1257" s="34"/>
      <c r="K1257" s="34"/>
      <c r="L1257" s="35"/>
      <c r="M1257" s="34"/>
      <c r="N1257" s="34"/>
      <c r="O1257" s="36"/>
      <c r="P1257" s="39"/>
      <c r="Q1257" s="36"/>
      <c r="R1257" s="34"/>
      <c r="S1257" s="34"/>
    </row>
    <row r="1258" spans="1:19" hidden="1" x14ac:dyDescent="0.25">
      <c r="A1258" s="24">
        <v>434</v>
      </c>
      <c r="B1258" s="37" t="s">
        <v>522</v>
      </c>
      <c r="C1258" s="32">
        <f t="shared" si="133"/>
        <v>7924402.0300000003</v>
      </c>
      <c r="D1258" s="33">
        <f t="shared" ref="D1258:D1264" si="134">ROUND((F1258+G1258+H1258+I1258+J1258+K1258+M1258+O1258+P1258+Q1258+R1258+S1258)*0.0214,2)</f>
        <v>166029.18</v>
      </c>
      <c r="E1258" s="34"/>
      <c r="F1258" s="34"/>
      <c r="G1258" s="38">
        <v>7758372.8499999996</v>
      </c>
      <c r="H1258" s="39"/>
      <c r="I1258" s="39"/>
      <c r="J1258" s="39"/>
      <c r="K1258" s="34"/>
      <c r="L1258" s="35"/>
      <c r="M1258" s="34"/>
      <c r="N1258" s="34"/>
      <c r="O1258" s="39"/>
      <c r="P1258" s="34"/>
      <c r="Q1258" s="39"/>
      <c r="R1258" s="34"/>
      <c r="S1258" s="34"/>
    </row>
    <row r="1259" spans="1:19" hidden="1" x14ac:dyDescent="0.25">
      <c r="A1259" s="24">
        <v>435</v>
      </c>
      <c r="B1259" s="37" t="s">
        <v>523</v>
      </c>
      <c r="C1259" s="32">
        <f t="shared" si="133"/>
        <v>7900557.2800000003</v>
      </c>
      <c r="D1259" s="33">
        <f t="shared" si="134"/>
        <v>165529.59</v>
      </c>
      <c r="E1259" s="34"/>
      <c r="F1259" s="34"/>
      <c r="G1259" s="36">
        <v>7735027.6900000004</v>
      </c>
      <c r="H1259" s="39"/>
      <c r="I1259" s="34"/>
      <c r="J1259" s="34"/>
      <c r="K1259" s="34"/>
      <c r="L1259" s="35"/>
      <c r="M1259" s="34"/>
      <c r="N1259" s="34"/>
      <c r="O1259" s="39"/>
      <c r="P1259" s="34"/>
      <c r="Q1259" s="39"/>
      <c r="R1259" s="34"/>
      <c r="S1259" s="34"/>
    </row>
    <row r="1260" spans="1:19" hidden="1" x14ac:dyDescent="0.25">
      <c r="A1260" s="24">
        <v>436</v>
      </c>
      <c r="B1260" s="37" t="s">
        <v>526</v>
      </c>
      <c r="C1260" s="32">
        <f t="shared" si="133"/>
        <v>9896342.6600000001</v>
      </c>
      <c r="D1260" s="33">
        <f t="shared" si="134"/>
        <v>207344.56</v>
      </c>
      <c r="E1260" s="34"/>
      <c r="F1260" s="34"/>
      <c r="G1260" s="36">
        <v>9688998.0999999996</v>
      </c>
      <c r="H1260" s="39"/>
      <c r="I1260" s="39"/>
      <c r="J1260" s="39"/>
      <c r="K1260" s="34"/>
      <c r="L1260" s="35"/>
      <c r="M1260" s="34"/>
      <c r="N1260" s="34"/>
      <c r="O1260" s="34"/>
      <c r="P1260" s="39"/>
      <c r="Q1260" s="39"/>
      <c r="R1260" s="34"/>
      <c r="S1260" s="34"/>
    </row>
    <row r="1261" spans="1:19" hidden="1" x14ac:dyDescent="0.25">
      <c r="A1261" s="24">
        <v>437</v>
      </c>
      <c r="B1261" s="37" t="s">
        <v>527</v>
      </c>
      <c r="C1261" s="32">
        <f t="shared" si="133"/>
        <v>2113845.92</v>
      </c>
      <c r="D1261" s="33">
        <f t="shared" si="134"/>
        <v>44288.53</v>
      </c>
      <c r="E1261" s="34"/>
      <c r="F1261" s="34"/>
      <c r="G1261" s="38">
        <v>2069557.39</v>
      </c>
      <c r="H1261" s="34"/>
      <c r="I1261" s="34"/>
      <c r="J1261" s="34"/>
      <c r="K1261" s="34"/>
      <c r="L1261" s="35"/>
      <c r="M1261" s="34"/>
      <c r="N1261" s="34"/>
      <c r="O1261" s="39"/>
      <c r="P1261" s="39"/>
      <c r="Q1261" s="39"/>
      <c r="R1261" s="34"/>
      <c r="S1261" s="34"/>
    </row>
    <row r="1262" spans="1:19" hidden="1" x14ac:dyDescent="0.25">
      <c r="A1262" s="24">
        <v>438</v>
      </c>
      <c r="B1262" s="37" t="s">
        <v>528</v>
      </c>
      <c r="C1262" s="32">
        <f t="shared" ref="C1262:C1293" si="135">ROUND(SUM(D1262+E1262+F1262+G1262+H1262+I1262+J1262+K1262+M1262+O1262+P1262+Q1262+R1262+S1262),2)</f>
        <v>9874436.5199999996</v>
      </c>
      <c r="D1262" s="33">
        <f t="shared" si="134"/>
        <v>206885.59</v>
      </c>
      <c r="E1262" s="34"/>
      <c r="F1262" s="34"/>
      <c r="G1262" s="38">
        <v>9667550.9299999997</v>
      </c>
      <c r="H1262" s="34"/>
      <c r="I1262" s="34"/>
      <c r="J1262" s="39"/>
      <c r="K1262" s="34"/>
      <c r="L1262" s="35"/>
      <c r="M1262" s="34"/>
      <c r="N1262" s="34"/>
      <c r="O1262" s="34"/>
      <c r="P1262" s="34"/>
      <c r="Q1262" s="34"/>
      <c r="R1262" s="34"/>
      <c r="S1262" s="34"/>
    </row>
    <row r="1263" spans="1:19" hidden="1" x14ac:dyDescent="0.25">
      <c r="A1263" s="24">
        <v>439</v>
      </c>
      <c r="B1263" s="37" t="s">
        <v>529</v>
      </c>
      <c r="C1263" s="32">
        <f t="shared" si="135"/>
        <v>9806973.3499999996</v>
      </c>
      <c r="D1263" s="33">
        <f t="shared" si="134"/>
        <v>205472.13</v>
      </c>
      <c r="E1263" s="34"/>
      <c r="F1263" s="39"/>
      <c r="G1263" s="36">
        <v>9601501.2200000007</v>
      </c>
      <c r="H1263" s="39"/>
      <c r="I1263" s="39"/>
      <c r="J1263" s="39"/>
      <c r="K1263" s="39"/>
      <c r="L1263" s="12"/>
      <c r="M1263" s="39"/>
      <c r="N1263" s="39"/>
      <c r="O1263" s="39"/>
      <c r="P1263" s="39"/>
      <c r="Q1263" s="39"/>
      <c r="R1263" s="34"/>
      <c r="S1263" s="34"/>
    </row>
    <row r="1264" spans="1:19" hidden="1" x14ac:dyDescent="0.25">
      <c r="A1264" s="24">
        <v>440</v>
      </c>
      <c r="B1264" s="37" t="s">
        <v>530</v>
      </c>
      <c r="C1264" s="32">
        <f t="shared" si="135"/>
        <v>2100469.6</v>
      </c>
      <c r="D1264" s="33">
        <f t="shared" si="134"/>
        <v>44008.27</v>
      </c>
      <c r="E1264" s="34"/>
      <c r="F1264" s="39"/>
      <c r="G1264" s="36">
        <v>2056461.33</v>
      </c>
      <c r="H1264" s="39"/>
      <c r="I1264" s="39"/>
      <c r="J1264" s="39"/>
      <c r="K1264" s="39"/>
      <c r="L1264" s="12"/>
      <c r="M1264" s="39"/>
      <c r="N1264" s="39"/>
      <c r="O1264" s="39"/>
      <c r="P1264" s="39"/>
      <c r="Q1264" s="39"/>
      <c r="R1264" s="34"/>
      <c r="S1264" s="34"/>
    </row>
    <row r="1265" spans="1:19" hidden="1" x14ac:dyDescent="0.25">
      <c r="A1265" s="24">
        <v>441</v>
      </c>
      <c r="B1265" s="37" t="s">
        <v>977</v>
      </c>
      <c r="C1265" s="32">
        <f t="shared" si="135"/>
        <v>799730.17</v>
      </c>
      <c r="D1265" s="33"/>
      <c r="E1265" s="34">
        <v>799730.17</v>
      </c>
      <c r="F1265" s="36"/>
      <c r="G1265" s="39"/>
      <c r="H1265" s="39"/>
      <c r="I1265" s="39"/>
      <c r="J1265" s="39"/>
      <c r="K1265" s="39"/>
      <c r="L1265" s="12"/>
      <c r="M1265" s="39"/>
      <c r="N1265" s="39"/>
      <c r="O1265" s="39"/>
      <c r="P1265" s="39"/>
      <c r="Q1265" s="36"/>
      <c r="R1265" s="34"/>
      <c r="S1265" s="34"/>
    </row>
    <row r="1266" spans="1:19" hidden="1" x14ac:dyDescent="0.25">
      <c r="A1266" s="24">
        <v>442</v>
      </c>
      <c r="B1266" s="37" t="s">
        <v>978</v>
      </c>
      <c r="C1266" s="32">
        <f t="shared" si="135"/>
        <v>501905.3</v>
      </c>
      <c r="D1266" s="33"/>
      <c r="E1266" s="34">
        <v>501905.3</v>
      </c>
      <c r="F1266" s="34"/>
      <c r="G1266" s="34"/>
      <c r="H1266" s="34"/>
      <c r="I1266" s="34"/>
      <c r="J1266" s="34"/>
      <c r="K1266" s="34"/>
      <c r="L1266" s="35"/>
      <c r="M1266" s="34"/>
      <c r="N1266" s="39"/>
      <c r="O1266" s="39"/>
      <c r="P1266" s="34"/>
      <c r="Q1266" s="36"/>
      <c r="R1266" s="34"/>
      <c r="S1266" s="34"/>
    </row>
    <row r="1267" spans="1:19" hidden="1" x14ac:dyDescent="0.25">
      <c r="A1267" s="24">
        <v>443</v>
      </c>
      <c r="B1267" s="37" t="s">
        <v>979</v>
      </c>
      <c r="C1267" s="32">
        <f t="shared" si="135"/>
        <v>371974.87</v>
      </c>
      <c r="D1267" s="33"/>
      <c r="E1267" s="34">
        <v>371974.87</v>
      </c>
      <c r="F1267" s="34"/>
      <c r="G1267" s="34"/>
      <c r="H1267" s="34"/>
      <c r="I1267" s="34"/>
      <c r="J1267" s="34"/>
      <c r="K1267" s="34"/>
      <c r="L1267" s="35"/>
      <c r="M1267" s="34"/>
      <c r="N1267" s="34"/>
      <c r="O1267" s="34"/>
      <c r="P1267" s="34"/>
      <c r="Q1267" s="36"/>
      <c r="R1267" s="34"/>
      <c r="S1267" s="34"/>
    </row>
    <row r="1268" spans="1:19" hidden="1" x14ac:dyDescent="0.25">
      <c r="A1268" s="24">
        <v>444</v>
      </c>
      <c r="B1268" s="37" t="s">
        <v>535</v>
      </c>
      <c r="C1268" s="32">
        <f t="shared" si="135"/>
        <v>17011937.899999999</v>
      </c>
      <c r="D1268" s="33">
        <f>ROUND((F1268+G1268+H1268+I1268+J1268+K1268+M1268+O1268+P1268+Q1268+R1268+S1268)*0.0214,2)</f>
        <v>356427.91</v>
      </c>
      <c r="E1268" s="34"/>
      <c r="F1268" s="36"/>
      <c r="G1268" s="38"/>
      <c r="H1268" s="36">
        <v>8124096.54</v>
      </c>
      <c r="I1268" s="36">
        <v>3885055.93</v>
      </c>
      <c r="J1268" s="36">
        <v>4646357.5199999996</v>
      </c>
      <c r="K1268" s="34"/>
      <c r="L1268" s="35"/>
      <c r="M1268" s="34"/>
      <c r="N1268" s="34"/>
      <c r="O1268" s="34"/>
      <c r="P1268" s="34"/>
      <c r="Q1268" s="36"/>
      <c r="R1268" s="34"/>
      <c r="S1268" s="34"/>
    </row>
    <row r="1269" spans="1:19" hidden="1" x14ac:dyDescent="0.25">
      <c r="A1269" s="24">
        <v>445</v>
      </c>
      <c r="B1269" s="37" t="s">
        <v>537</v>
      </c>
      <c r="C1269" s="32">
        <f t="shared" si="135"/>
        <v>14457353.4</v>
      </c>
      <c r="D1269" s="33">
        <f>ROUND((F1269+G1269+H1269+I1269+J1269+K1269+M1269+O1269+P1269+Q1269+R1269+S1269)*0.0214,2)</f>
        <v>302905.19</v>
      </c>
      <c r="E1269" s="34"/>
      <c r="F1269" s="38"/>
      <c r="G1269" s="38"/>
      <c r="H1269" s="38">
        <v>6904147.7400000002</v>
      </c>
      <c r="I1269" s="38">
        <v>3301659.45</v>
      </c>
      <c r="J1269" s="38">
        <v>3948641.02</v>
      </c>
      <c r="K1269" s="34"/>
      <c r="L1269" s="35"/>
      <c r="M1269" s="34"/>
      <c r="N1269" s="34"/>
      <c r="O1269" s="34"/>
      <c r="P1269" s="34"/>
      <c r="Q1269" s="36"/>
      <c r="R1269" s="34"/>
      <c r="S1269" s="34"/>
    </row>
    <row r="1270" spans="1:19" hidden="1" x14ac:dyDescent="0.25">
      <c r="A1270" s="24">
        <v>446</v>
      </c>
      <c r="B1270" s="37" t="s">
        <v>541</v>
      </c>
      <c r="C1270" s="32">
        <f t="shared" si="135"/>
        <v>2609420.17</v>
      </c>
      <c r="D1270" s="33">
        <f>ROUND((F1270+G1270+H1270+I1270+J1270+K1270+M1270+O1270+P1270+Q1270+R1270+S1270)*0.0214,2)</f>
        <v>54671.62</v>
      </c>
      <c r="E1270" s="34"/>
      <c r="F1270" s="34"/>
      <c r="G1270" s="34">
        <v>2554748.5499999998</v>
      </c>
      <c r="H1270" s="34"/>
      <c r="I1270" s="34"/>
      <c r="J1270" s="34"/>
      <c r="K1270" s="34"/>
      <c r="L1270" s="35"/>
      <c r="M1270" s="34"/>
      <c r="N1270" s="34"/>
      <c r="O1270" s="34"/>
      <c r="P1270" s="34"/>
      <c r="Q1270" s="36"/>
      <c r="R1270" s="34"/>
      <c r="S1270" s="34"/>
    </row>
    <row r="1271" spans="1:19" hidden="1" x14ac:dyDescent="0.25">
      <c r="A1271" s="24">
        <v>447</v>
      </c>
      <c r="B1271" s="37" t="s">
        <v>980</v>
      </c>
      <c r="C1271" s="32">
        <f t="shared" si="135"/>
        <v>1355216.82</v>
      </c>
      <c r="D1271" s="33"/>
      <c r="E1271" s="34">
        <v>1355216.82</v>
      </c>
      <c r="F1271" s="38"/>
      <c r="G1271" s="38"/>
      <c r="H1271" s="38"/>
      <c r="I1271" s="38"/>
      <c r="J1271" s="38"/>
      <c r="K1271" s="34"/>
      <c r="L1271" s="35"/>
      <c r="M1271" s="34"/>
      <c r="N1271" s="39"/>
      <c r="O1271" s="39"/>
      <c r="P1271" s="34"/>
      <c r="Q1271" s="39"/>
      <c r="R1271" s="34"/>
      <c r="S1271" s="34"/>
    </row>
    <row r="1272" spans="1:19" hidden="1" x14ac:dyDescent="0.25">
      <c r="A1272" s="24">
        <v>448</v>
      </c>
      <c r="B1272" s="37" t="s">
        <v>981</v>
      </c>
      <c r="C1272" s="32">
        <f t="shared" si="135"/>
        <v>584574.38</v>
      </c>
      <c r="D1272" s="33"/>
      <c r="E1272" s="34">
        <v>584574.38</v>
      </c>
      <c r="F1272" s="39"/>
      <c r="G1272" s="39"/>
      <c r="H1272" s="39"/>
      <c r="I1272" s="39"/>
      <c r="J1272" s="39"/>
      <c r="K1272" s="34"/>
      <c r="L1272" s="35"/>
      <c r="M1272" s="34"/>
      <c r="N1272" s="39"/>
      <c r="O1272" s="36"/>
      <c r="P1272" s="39"/>
      <c r="Q1272" s="36"/>
      <c r="R1272" s="34"/>
      <c r="S1272" s="34"/>
    </row>
    <row r="1273" spans="1:19" hidden="1" x14ac:dyDescent="0.25">
      <c r="A1273" s="24">
        <v>449</v>
      </c>
      <c r="B1273" s="37" t="s">
        <v>982</v>
      </c>
      <c r="C1273" s="32">
        <f t="shared" si="135"/>
        <v>228183.85</v>
      </c>
      <c r="D1273" s="33"/>
      <c r="E1273" s="34">
        <v>228183.85</v>
      </c>
      <c r="F1273" s="39"/>
      <c r="G1273" s="39"/>
      <c r="H1273" s="34"/>
      <c r="I1273" s="34"/>
      <c r="J1273" s="34"/>
      <c r="K1273" s="34"/>
      <c r="L1273" s="35"/>
      <c r="M1273" s="34"/>
      <c r="N1273" s="34"/>
      <c r="O1273" s="38"/>
      <c r="P1273" s="34"/>
      <c r="Q1273" s="34"/>
      <c r="R1273" s="34"/>
      <c r="S1273" s="34"/>
    </row>
    <row r="1274" spans="1:19" hidden="1" x14ac:dyDescent="0.25">
      <c r="A1274" s="24">
        <v>450</v>
      </c>
      <c r="B1274" s="37" t="s">
        <v>542</v>
      </c>
      <c r="C1274" s="32">
        <f t="shared" si="135"/>
        <v>14098334.66</v>
      </c>
      <c r="D1274" s="33">
        <f>ROUND((F1274+G1274+H1274+I1274+J1274+K1274+M1274+O1274+P1274+Q1274+R1274+S1274)*0.0214,2)</f>
        <v>295383.15999999997</v>
      </c>
      <c r="E1274" s="34"/>
      <c r="F1274" s="36">
        <v>2420337.4</v>
      </c>
      <c r="G1274" s="39"/>
      <c r="H1274" s="38">
        <v>5552131</v>
      </c>
      <c r="I1274" s="38">
        <v>2655084.9</v>
      </c>
      <c r="J1274" s="38">
        <v>3175398.2</v>
      </c>
      <c r="K1274" s="34"/>
      <c r="L1274" s="35"/>
      <c r="M1274" s="34"/>
      <c r="N1274" s="34"/>
      <c r="O1274" s="34"/>
      <c r="P1274" s="34"/>
      <c r="Q1274" s="34"/>
      <c r="R1274" s="34"/>
      <c r="S1274" s="34"/>
    </row>
    <row r="1275" spans="1:19" hidden="1" x14ac:dyDescent="0.25">
      <c r="A1275" s="24">
        <v>451</v>
      </c>
      <c r="B1275" s="37" t="s">
        <v>543</v>
      </c>
      <c r="C1275" s="32">
        <f t="shared" si="135"/>
        <v>5932881.5599999996</v>
      </c>
      <c r="D1275" s="33">
        <f>ROUND((F1275+G1275+H1275+I1275+J1275+K1275+M1275+O1275+P1275+Q1275+R1275+S1275)*0.0214,2)</f>
        <v>124303.57</v>
      </c>
      <c r="E1275" s="34"/>
      <c r="F1275" s="34"/>
      <c r="G1275" s="38">
        <v>5808577.9900000002</v>
      </c>
      <c r="H1275" s="39"/>
      <c r="I1275" s="39"/>
      <c r="J1275" s="39"/>
      <c r="K1275" s="34"/>
      <c r="L1275" s="35"/>
      <c r="M1275" s="34"/>
      <c r="N1275" s="34"/>
      <c r="O1275" s="34"/>
      <c r="P1275" s="34"/>
      <c r="Q1275" s="39"/>
      <c r="R1275" s="34"/>
      <c r="S1275" s="34"/>
    </row>
    <row r="1276" spans="1:19" hidden="1" x14ac:dyDescent="0.25">
      <c r="A1276" s="24">
        <v>452</v>
      </c>
      <c r="B1276" s="37" t="s">
        <v>983</v>
      </c>
      <c r="C1276" s="32">
        <f t="shared" si="135"/>
        <v>622235.34</v>
      </c>
      <c r="D1276" s="33"/>
      <c r="E1276" s="34">
        <v>622235.34</v>
      </c>
      <c r="F1276" s="34"/>
      <c r="G1276" s="39"/>
      <c r="H1276" s="34"/>
      <c r="I1276" s="34"/>
      <c r="J1276" s="34"/>
      <c r="K1276" s="39"/>
      <c r="L1276" s="35"/>
      <c r="M1276" s="34"/>
      <c r="N1276" s="34"/>
      <c r="O1276" s="38"/>
      <c r="P1276" s="34"/>
      <c r="Q1276" s="38"/>
      <c r="R1276" s="34"/>
      <c r="S1276" s="34"/>
    </row>
    <row r="1277" spans="1:19" hidden="1" x14ac:dyDescent="0.25">
      <c r="A1277" s="24">
        <v>453</v>
      </c>
      <c r="B1277" s="37" t="s">
        <v>1172</v>
      </c>
      <c r="C1277" s="32">
        <f t="shared" si="135"/>
        <v>245551.03</v>
      </c>
      <c r="D1277" s="33"/>
      <c r="E1277" s="34">
        <v>245551.03</v>
      </c>
      <c r="F1277" s="34"/>
      <c r="G1277" s="39"/>
      <c r="H1277" s="34"/>
      <c r="I1277" s="34"/>
      <c r="J1277" s="34"/>
      <c r="K1277" s="34"/>
      <c r="L1277" s="35"/>
      <c r="M1277" s="34"/>
      <c r="N1277" s="34"/>
      <c r="O1277" s="38"/>
      <c r="P1277" s="34"/>
      <c r="Q1277" s="34"/>
      <c r="R1277" s="34"/>
      <c r="S1277" s="34"/>
    </row>
    <row r="1278" spans="1:19" hidden="1" x14ac:dyDescent="0.25">
      <c r="A1278" s="24">
        <v>454</v>
      </c>
      <c r="B1278" s="37" t="s">
        <v>984</v>
      </c>
      <c r="C1278" s="32">
        <f t="shared" si="135"/>
        <v>140354.85999999999</v>
      </c>
      <c r="D1278" s="33"/>
      <c r="E1278" s="34">
        <v>140354.85999999999</v>
      </c>
      <c r="F1278" s="34"/>
      <c r="G1278" s="39"/>
      <c r="H1278" s="39"/>
      <c r="I1278" s="39"/>
      <c r="J1278" s="39"/>
      <c r="K1278" s="34"/>
      <c r="L1278" s="35"/>
      <c r="M1278" s="34"/>
      <c r="N1278" s="34"/>
      <c r="O1278" s="38"/>
      <c r="P1278" s="34"/>
      <c r="Q1278" s="34"/>
      <c r="R1278" s="34"/>
      <c r="S1278" s="34"/>
    </row>
    <row r="1279" spans="1:19" hidden="1" x14ac:dyDescent="0.25">
      <c r="A1279" s="24">
        <v>455</v>
      </c>
      <c r="B1279" s="46" t="s">
        <v>547</v>
      </c>
      <c r="C1279" s="32">
        <f t="shared" si="135"/>
        <v>103306532.70999999</v>
      </c>
      <c r="D1279" s="33">
        <f t="shared" ref="D1279:D1286" si="136">ROUND((F1279+G1279+H1279+I1279+J1279+K1279+M1279+O1279+P1279+Q1279+R1279+S1279)*0.0214,2)</f>
        <v>2164440.77</v>
      </c>
      <c r="E1279" s="28"/>
      <c r="F1279" s="30"/>
      <c r="G1279" s="30">
        <v>10000000</v>
      </c>
      <c r="H1279" s="30">
        <v>7400000</v>
      </c>
      <c r="I1279" s="30">
        <v>3700000</v>
      </c>
      <c r="J1279" s="30">
        <v>5200000</v>
      </c>
      <c r="K1279" s="28"/>
      <c r="L1279" s="29"/>
      <c r="M1279" s="28"/>
      <c r="N1279" s="28" t="s">
        <v>64</v>
      </c>
      <c r="O1279" s="47">
        <v>27501591.940000001</v>
      </c>
      <c r="P1279" s="28"/>
      <c r="Q1279" s="47"/>
      <c r="R1279" s="28">
        <v>47340500</v>
      </c>
      <c r="S1279" s="28"/>
    </row>
    <row r="1280" spans="1:19" hidden="1" x14ac:dyDescent="0.25">
      <c r="A1280" s="24">
        <v>456</v>
      </c>
      <c r="B1280" s="37" t="s">
        <v>548</v>
      </c>
      <c r="C1280" s="32">
        <f t="shared" si="135"/>
        <v>36782757.5</v>
      </c>
      <c r="D1280" s="33">
        <f t="shared" si="136"/>
        <v>770658.91</v>
      </c>
      <c r="E1280" s="34"/>
      <c r="F1280" s="38">
        <v>3560598.59</v>
      </c>
      <c r="G1280" s="38">
        <v>5000000</v>
      </c>
      <c r="H1280" s="38">
        <v>3100000</v>
      </c>
      <c r="I1280" s="38">
        <v>1400000</v>
      </c>
      <c r="J1280" s="38">
        <v>2600000</v>
      </c>
      <c r="K1280" s="34"/>
      <c r="L1280" s="35"/>
      <c r="M1280" s="34"/>
      <c r="N1280" s="39"/>
      <c r="O1280" s="39"/>
      <c r="P1280" s="34"/>
      <c r="Q1280" s="36"/>
      <c r="R1280" s="34">
        <v>20351500</v>
      </c>
      <c r="S1280" s="34"/>
    </row>
    <row r="1281" spans="1:19" hidden="1" x14ac:dyDescent="0.25">
      <c r="A1281" s="24">
        <v>457</v>
      </c>
      <c r="B1281" s="37" t="s">
        <v>550</v>
      </c>
      <c r="C1281" s="32">
        <f t="shared" si="135"/>
        <v>47833986.18</v>
      </c>
      <c r="D1281" s="33">
        <f t="shared" si="136"/>
        <v>1002200.22</v>
      </c>
      <c r="E1281" s="34"/>
      <c r="F1281" s="34"/>
      <c r="G1281" s="38">
        <v>9558037.4800000004</v>
      </c>
      <c r="H1281" s="38">
        <v>6937959.4299999997</v>
      </c>
      <c r="I1281" s="38">
        <v>3317802</v>
      </c>
      <c r="J1281" s="38">
        <v>3967987.05</v>
      </c>
      <c r="K1281" s="34"/>
      <c r="L1281" s="35"/>
      <c r="M1281" s="34"/>
      <c r="N1281" s="28"/>
      <c r="O1281" s="48"/>
      <c r="P1281" s="34"/>
      <c r="Q1281" s="36"/>
      <c r="R1281" s="34">
        <v>23050000</v>
      </c>
      <c r="S1281" s="34"/>
    </row>
    <row r="1282" spans="1:19" hidden="1" x14ac:dyDescent="0.25">
      <c r="A1282" s="24">
        <v>458</v>
      </c>
      <c r="B1282" s="37" t="s">
        <v>552</v>
      </c>
      <c r="C1282" s="32">
        <f t="shared" si="135"/>
        <v>14657380.82</v>
      </c>
      <c r="D1282" s="33">
        <f t="shared" si="136"/>
        <v>307096.09000000003</v>
      </c>
      <c r="E1282" s="34"/>
      <c r="F1282" s="34"/>
      <c r="G1282" s="34"/>
      <c r="H1282" s="34">
        <v>6999680.3899999997</v>
      </c>
      <c r="I1282" s="34">
        <v>3347317.58</v>
      </c>
      <c r="J1282" s="34">
        <v>4003286.76</v>
      </c>
      <c r="K1282" s="34"/>
      <c r="L1282" s="35"/>
      <c r="M1282" s="34"/>
      <c r="N1282" s="34"/>
      <c r="O1282" s="36"/>
      <c r="P1282" s="34"/>
      <c r="Q1282" s="39"/>
      <c r="R1282" s="34"/>
      <c r="S1282" s="34"/>
    </row>
    <row r="1283" spans="1:19" hidden="1" x14ac:dyDescent="0.25">
      <c r="A1283" s="24">
        <v>459</v>
      </c>
      <c r="B1283" s="37" t="s">
        <v>555</v>
      </c>
      <c r="C1283" s="32">
        <f t="shared" si="135"/>
        <v>3564888.51</v>
      </c>
      <c r="D1283" s="33">
        <f t="shared" si="136"/>
        <v>74690.240000000005</v>
      </c>
      <c r="E1283" s="34"/>
      <c r="F1283" s="34"/>
      <c r="G1283" s="34">
        <v>1449937.1700000002</v>
      </c>
      <c r="H1283" s="34"/>
      <c r="I1283" s="34"/>
      <c r="J1283" s="34">
        <v>2040261.0999999996</v>
      </c>
      <c r="K1283" s="34"/>
      <c r="L1283" s="35"/>
      <c r="M1283" s="34"/>
      <c r="N1283" s="34"/>
      <c r="O1283" s="36"/>
      <c r="P1283" s="34"/>
      <c r="Q1283" s="39"/>
      <c r="R1283" s="34"/>
      <c r="S1283" s="34"/>
    </row>
    <row r="1284" spans="1:19" hidden="1" x14ac:dyDescent="0.25">
      <c r="A1284" s="24">
        <v>460</v>
      </c>
      <c r="B1284" s="37" t="s">
        <v>556</v>
      </c>
      <c r="C1284" s="32">
        <f t="shared" si="135"/>
        <v>7419397.5700000003</v>
      </c>
      <c r="D1284" s="33">
        <f t="shared" si="136"/>
        <v>155448.51</v>
      </c>
      <c r="E1284" s="34"/>
      <c r="F1284" s="34"/>
      <c r="G1284" s="38">
        <v>7263949.0599999996</v>
      </c>
      <c r="H1284" s="34"/>
      <c r="I1284" s="34"/>
      <c r="J1284" s="34"/>
      <c r="K1284" s="34"/>
      <c r="L1284" s="35"/>
      <c r="M1284" s="34"/>
      <c r="N1284" s="34"/>
      <c r="O1284" s="39"/>
      <c r="P1284" s="34"/>
      <c r="Q1284" s="39"/>
      <c r="R1284" s="34"/>
      <c r="S1284" s="34"/>
    </row>
    <row r="1285" spans="1:19" hidden="1" x14ac:dyDescent="0.25">
      <c r="A1285" s="24">
        <v>461</v>
      </c>
      <c r="B1285" s="37" t="s">
        <v>557</v>
      </c>
      <c r="C1285" s="32">
        <f t="shared" si="135"/>
        <v>5004860</v>
      </c>
      <c r="D1285" s="33">
        <f t="shared" si="136"/>
        <v>104860</v>
      </c>
      <c r="E1285" s="34"/>
      <c r="F1285" s="34"/>
      <c r="G1285" s="38"/>
      <c r="H1285" s="34">
        <v>2500000</v>
      </c>
      <c r="I1285" s="34">
        <v>900000</v>
      </c>
      <c r="J1285" s="34">
        <v>1500000</v>
      </c>
      <c r="K1285" s="34"/>
      <c r="L1285" s="35"/>
      <c r="M1285" s="34"/>
      <c r="N1285" s="34"/>
      <c r="O1285" s="39"/>
      <c r="P1285" s="34"/>
      <c r="Q1285" s="39"/>
      <c r="R1285" s="34"/>
      <c r="S1285" s="34"/>
    </row>
    <row r="1286" spans="1:19" hidden="1" x14ac:dyDescent="0.25">
      <c r="A1286" s="24">
        <v>462</v>
      </c>
      <c r="B1286" s="37" t="s">
        <v>558</v>
      </c>
      <c r="C1286" s="32">
        <f t="shared" si="135"/>
        <v>39566712.619999997</v>
      </c>
      <c r="D1286" s="33">
        <f t="shared" si="136"/>
        <v>828987.32</v>
      </c>
      <c r="E1286" s="34"/>
      <c r="F1286" s="36">
        <v>3006623.6</v>
      </c>
      <c r="G1286" s="38">
        <v>9501667.4800000004</v>
      </c>
      <c r="H1286" s="38">
        <v>6897041.7400000002</v>
      </c>
      <c r="I1286" s="38">
        <v>3298234.75</v>
      </c>
      <c r="J1286" s="38">
        <v>3944585.23</v>
      </c>
      <c r="K1286" s="34"/>
      <c r="L1286" s="35"/>
      <c r="M1286" s="34"/>
      <c r="N1286" s="34" t="s">
        <v>64</v>
      </c>
      <c r="O1286" s="36">
        <v>12089572.5</v>
      </c>
      <c r="P1286" s="34"/>
      <c r="Q1286" s="39"/>
      <c r="R1286" s="34"/>
      <c r="S1286" s="34"/>
    </row>
    <row r="1287" spans="1:19" hidden="1" x14ac:dyDescent="0.25">
      <c r="A1287" s="24">
        <v>463</v>
      </c>
      <c r="B1287" s="37" t="s">
        <v>985</v>
      </c>
      <c r="C1287" s="32">
        <f t="shared" si="135"/>
        <v>952054.99</v>
      </c>
      <c r="D1287" s="33"/>
      <c r="E1287" s="34">
        <v>952054.99</v>
      </c>
      <c r="F1287" s="39"/>
      <c r="G1287" s="38"/>
      <c r="H1287" s="34"/>
      <c r="I1287" s="34"/>
      <c r="J1287" s="34"/>
      <c r="K1287" s="34"/>
      <c r="L1287" s="35"/>
      <c r="M1287" s="34"/>
      <c r="N1287" s="34"/>
      <c r="O1287" s="39"/>
      <c r="P1287" s="34"/>
      <c r="Q1287" s="36"/>
      <c r="R1287" s="34"/>
      <c r="S1287" s="34"/>
    </row>
    <row r="1288" spans="1:19" hidden="1" x14ac:dyDescent="0.25">
      <c r="A1288" s="24">
        <v>464</v>
      </c>
      <c r="B1288" s="37" t="s">
        <v>986</v>
      </c>
      <c r="C1288" s="32">
        <f t="shared" si="135"/>
        <v>1285946.17</v>
      </c>
      <c r="D1288" s="33"/>
      <c r="E1288" s="34">
        <v>1285946.17</v>
      </c>
      <c r="F1288" s="39"/>
      <c r="G1288" s="34"/>
      <c r="H1288" s="34"/>
      <c r="I1288" s="34"/>
      <c r="J1288" s="34"/>
      <c r="K1288" s="34"/>
      <c r="L1288" s="35"/>
      <c r="M1288" s="34"/>
      <c r="N1288" s="34"/>
      <c r="O1288" s="36"/>
      <c r="P1288" s="34"/>
      <c r="Q1288" s="36"/>
      <c r="R1288" s="34"/>
      <c r="S1288" s="34"/>
    </row>
    <row r="1289" spans="1:19" hidden="1" x14ac:dyDescent="0.25">
      <c r="A1289" s="24">
        <v>465</v>
      </c>
      <c r="B1289" s="37" t="s">
        <v>987</v>
      </c>
      <c r="C1289" s="32">
        <f t="shared" si="135"/>
        <v>1372087.81</v>
      </c>
      <c r="D1289" s="33"/>
      <c r="E1289" s="34">
        <v>1372087.81</v>
      </c>
      <c r="F1289" s="39"/>
      <c r="G1289" s="39"/>
      <c r="H1289" s="39"/>
      <c r="I1289" s="39"/>
      <c r="J1289" s="39"/>
      <c r="K1289" s="34"/>
      <c r="L1289" s="35"/>
      <c r="M1289" s="34"/>
      <c r="N1289" s="34"/>
      <c r="O1289" s="36"/>
      <c r="P1289" s="34"/>
      <c r="Q1289" s="36"/>
      <c r="R1289" s="34"/>
      <c r="S1289" s="34"/>
    </row>
    <row r="1290" spans="1:19" hidden="1" x14ac:dyDescent="0.25">
      <c r="A1290" s="24">
        <v>466</v>
      </c>
      <c r="B1290" s="37" t="s">
        <v>988</v>
      </c>
      <c r="C1290" s="32">
        <f t="shared" si="135"/>
        <v>834594.91</v>
      </c>
      <c r="D1290" s="33"/>
      <c r="E1290" s="34">
        <v>834594.91</v>
      </c>
      <c r="F1290" s="34"/>
      <c r="G1290" s="39"/>
      <c r="H1290" s="34"/>
      <c r="I1290" s="34"/>
      <c r="J1290" s="34"/>
      <c r="K1290" s="34"/>
      <c r="L1290" s="35"/>
      <c r="M1290" s="34"/>
      <c r="N1290" s="34"/>
      <c r="O1290" s="38"/>
      <c r="P1290" s="34"/>
      <c r="Q1290" s="38"/>
      <c r="R1290" s="34"/>
      <c r="S1290" s="34"/>
    </row>
    <row r="1291" spans="1:19" hidden="1" x14ac:dyDescent="0.25">
      <c r="A1291" s="24">
        <v>467</v>
      </c>
      <c r="B1291" s="37" t="s">
        <v>989</v>
      </c>
      <c r="C1291" s="32">
        <f t="shared" si="135"/>
        <v>554733.75</v>
      </c>
      <c r="D1291" s="33"/>
      <c r="E1291" s="34">
        <v>554733.75</v>
      </c>
      <c r="F1291" s="34"/>
      <c r="G1291" s="39"/>
      <c r="H1291" s="34"/>
      <c r="I1291" s="34"/>
      <c r="J1291" s="34"/>
      <c r="K1291" s="34"/>
      <c r="L1291" s="35"/>
      <c r="M1291" s="34"/>
      <c r="N1291" s="34"/>
      <c r="O1291" s="38"/>
      <c r="P1291" s="34"/>
      <c r="Q1291" s="38"/>
      <c r="R1291" s="34"/>
      <c r="S1291" s="34"/>
    </row>
    <row r="1292" spans="1:19" hidden="1" x14ac:dyDescent="0.25">
      <c r="A1292" s="24">
        <v>468</v>
      </c>
      <c r="B1292" s="37" t="s">
        <v>990</v>
      </c>
      <c r="C1292" s="32">
        <f t="shared" si="135"/>
        <v>1732470.22</v>
      </c>
      <c r="D1292" s="33"/>
      <c r="E1292" s="34">
        <v>1732470.22</v>
      </c>
      <c r="F1292" s="36"/>
      <c r="G1292" s="38"/>
      <c r="H1292" s="34"/>
      <c r="I1292" s="34"/>
      <c r="J1292" s="34"/>
      <c r="K1292" s="34"/>
      <c r="L1292" s="35"/>
      <c r="M1292" s="34"/>
      <c r="N1292" s="34"/>
      <c r="O1292" s="36"/>
      <c r="P1292" s="34"/>
      <c r="Q1292" s="36"/>
      <c r="R1292" s="34"/>
      <c r="S1292" s="34"/>
    </row>
    <row r="1293" spans="1:19" hidden="1" x14ac:dyDescent="0.25">
      <c r="A1293" s="24">
        <v>469</v>
      </c>
      <c r="B1293" s="37" t="s">
        <v>564</v>
      </c>
      <c r="C1293" s="32">
        <f t="shared" si="135"/>
        <v>150910.74</v>
      </c>
      <c r="D1293" s="33"/>
      <c r="E1293" s="34">
        <v>150910.74</v>
      </c>
      <c r="F1293" s="38"/>
      <c r="G1293" s="34"/>
      <c r="H1293" s="39"/>
      <c r="I1293" s="39"/>
      <c r="J1293" s="39"/>
      <c r="K1293" s="34"/>
      <c r="L1293" s="35"/>
      <c r="M1293" s="34"/>
      <c r="N1293" s="34"/>
      <c r="O1293" s="34"/>
      <c r="P1293" s="34"/>
      <c r="Q1293" s="39"/>
      <c r="R1293" s="34"/>
      <c r="S1293" s="34"/>
    </row>
    <row r="1294" spans="1:19" hidden="1" x14ac:dyDescent="0.25">
      <c r="A1294" s="24">
        <v>470</v>
      </c>
      <c r="B1294" s="37" t="s">
        <v>991</v>
      </c>
      <c r="C1294" s="32">
        <f t="shared" ref="C1294:C1325" si="137">ROUND(SUM(D1294+E1294+F1294+G1294+H1294+I1294+J1294+K1294+M1294+O1294+P1294+Q1294+R1294+S1294),2)</f>
        <v>826830.27</v>
      </c>
      <c r="D1294" s="33"/>
      <c r="E1294" s="34">
        <v>826830.27</v>
      </c>
      <c r="F1294" s="34"/>
      <c r="G1294" s="34"/>
      <c r="H1294" s="34"/>
      <c r="I1294" s="34"/>
      <c r="J1294" s="34"/>
      <c r="K1294" s="34"/>
      <c r="L1294" s="35"/>
      <c r="M1294" s="34"/>
      <c r="N1294" s="34"/>
      <c r="O1294" s="36"/>
      <c r="P1294" s="34"/>
      <c r="Q1294" s="36"/>
      <c r="R1294" s="34"/>
      <c r="S1294" s="34"/>
    </row>
    <row r="1295" spans="1:19" hidden="1" x14ac:dyDescent="0.25">
      <c r="A1295" s="24">
        <v>471</v>
      </c>
      <c r="B1295" s="37" t="s">
        <v>992</v>
      </c>
      <c r="C1295" s="32">
        <f t="shared" si="137"/>
        <v>969516.49</v>
      </c>
      <c r="D1295" s="33"/>
      <c r="E1295" s="34">
        <v>969516.49</v>
      </c>
      <c r="F1295" s="38"/>
      <c r="G1295" s="34"/>
      <c r="H1295" s="34"/>
      <c r="I1295" s="34"/>
      <c r="J1295" s="34"/>
      <c r="K1295" s="34"/>
      <c r="L1295" s="35"/>
      <c r="M1295" s="34"/>
      <c r="N1295" s="34"/>
      <c r="O1295" s="36"/>
      <c r="P1295" s="34"/>
      <c r="Q1295" s="36"/>
      <c r="R1295" s="34"/>
      <c r="S1295" s="34"/>
    </row>
    <row r="1296" spans="1:19" hidden="1" x14ac:dyDescent="0.25">
      <c r="A1296" s="24">
        <v>472</v>
      </c>
      <c r="B1296" s="37" t="s">
        <v>993</v>
      </c>
      <c r="C1296" s="32">
        <f t="shared" si="137"/>
        <v>227263.72</v>
      </c>
      <c r="D1296" s="33"/>
      <c r="E1296" s="34">
        <v>227263.72</v>
      </c>
      <c r="F1296" s="34"/>
      <c r="G1296" s="39"/>
      <c r="H1296" s="34"/>
      <c r="I1296" s="34"/>
      <c r="J1296" s="34"/>
      <c r="K1296" s="34"/>
      <c r="L1296" s="35"/>
      <c r="M1296" s="34"/>
      <c r="N1296" s="34"/>
      <c r="O1296" s="39"/>
      <c r="P1296" s="34"/>
      <c r="Q1296" s="38"/>
      <c r="R1296" s="34"/>
      <c r="S1296" s="34"/>
    </row>
    <row r="1297" spans="1:19" hidden="1" x14ac:dyDescent="0.25">
      <c r="A1297" s="24">
        <v>473</v>
      </c>
      <c r="B1297" s="37" t="s">
        <v>994</v>
      </c>
      <c r="C1297" s="32">
        <f t="shared" si="137"/>
        <v>464983</v>
      </c>
      <c r="D1297" s="33"/>
      <c r="E1297" s="34">
        <v>464983</v>
      </c>
      <c r="F1297" s="38"/>
      <c r="G1297" s="39"/>
      <c r="H1297" s="34"/>
      <c r="I1297" s="34"/>
      <c r="J1297" s="34"/>
      <c r="K1297" s="34"/>
      <c r="L1297" s="35"/>
      <c r="M1297" s="34"/>
      <c r="N1297" s="34"/>
      <c r="O1297" s="34"/>
      <c r="P1297" s="34"/>
      <c r="Q1297" s="38"/>
      <c r="R1297" s="34"/>
      <c r="S1297" s="34"/>
    </row>
    <row r="1298" spans="1:19" hidden="1" x14ac:dyDescent="0.25">
      <c r="A1298" s="24">
        <v>474</v>
      </c>
      <c r="B1298" s="37" t="s">
        <v>565</v>
      </c>
      <c r="C1298" s="32">
        <f t="shared" si="137"/>
        <v>33626154.640000001</v>
      </c>
      <c r="D1298" s="33">
        <f>ROUND((F1298+G1298+H1298+I1298+J1298+K1298+M1298+O1298+P1298+Q1298+R1298+S1298)*0.0214,2)</f>
        <v>704522.92</v>
      </c>
      <c r="E1298" s="34"/>
      <c r="F1298" s="38">
        <v>3696677.4</v>
      </c>
      <c r="G1298" s="36">
        <v>11745621.939999999</v>
      </c>
      <c r="H1298" s="38">
        <v>8525853.8399999999</v>
      </c>
      <c r="I1298" s="38">
        <v>4077253.4</v>
      </c>
      <c r="J1298" s="38">
        <v>4876225.1399999997</v>
      </c>
      <c r="K1298" s="34"/>
      <c r="L1298" s="35"/>
      <c r="M1298" s="34"/>
      <c r="N1298" s="34"/>
      <c r="O1298" s="34"/>
      <c r="P1298" s="34"/>
      <c r="Q1298" s="34"/>
      <c r="R1298" s="34"/>
      <c r="S1298" s="34"/>
    </row>
    <row r="1299" spans="1:19" hidden="1" x14ac:dyDescent="0.25">
      <c r="A1299" s="24">
        <v>475</v>
      </c>
      <c r="B1299" s="37" t="s">
        <v>569</v>
      </c>
      <c r="C1299" s="32">
        <f t="shared" si="137"/>
        <v>13926176.16</v>
      </c>
      <c r="D1299" s="33">
        <f>ROUND((F1299+G1299+H1299+I1299+J1299+K1299+M1299+O1299+P1299+Q1299+R1299+S1299)*0.0214,2)</f>
        <v>291776.15999999997</v>
      </c>
      <c r="E1299" s="34"/>
      <c r="F1299" s="38"/>
      <c r="G1299" s="38"/>
      <c r="H1299" s="38"/>
      <c r="I1299" s="38"/>
      <c r="J1299" s="38"/>
      <c r="K1299" s="34"/>
      <c r="L1299" s="35"/>
      <c r="M1299" s="34"/>
      <c r="N1299" s="34"/>
      <c r="O1299" s="34"/>
      <c r="P1299" s="34"/>
      <c r="Q1299" s="39"/>
      <c r="R1299" s="34">
        <v>13634400</v>
      </c>
      <c r="S1299" s="34"/>
    </row>
    <row r="1300" spans="1:19" hidden="1" x14ac:dyDescent="0.25">
      <c r="A1300" s="24">
        <v>476</v>
      </c>
      <c r="B1300" s="37" t="s">
        <v>995</v>
      </c>
      <c r="C1300" s="32">
        <f t="shared" si="137"/>
        <v>1402323.84</v>
      </c>
      <c r="D1300" s="33"/>
      <c r="E1300" s="34">
        <v>1402323.84</v>
      </c>
      <c r="F1300" s="38"/>
      <c r="G1300" s="34"/>
      <c r="H1300" s="34"/>
      <c r="I1300" s="34"/>
      <c r="J1300" s="34"/>
      <c r="K1300" s="34"/>
      <c r="L1300" s="35"/>
      <c r="M1300" s="34"/>
      <c r="N1300" s="34"/>
      <c r="O1300" s="34"/>
      <c r="P1300" s="34"/>
      <c r="Q1300" s="36"/>
      <c r="R1300" s="34"/>
      <c r="S1300" s="34"/>
    </row>
    <row r="1301" spans="1:19" hidden="1" x14ac:dyDescent="0.25">
      <c r="A1301" s="24">
        <v>477</v>
      </c>
      <c r="B1301" s="37" t="s">
        <v>996</v>
      </c>
      <c r="C1301" s="32">
        <f t="shared" si="137"/>
        <v>1243967.07</v>
      </c>
      <c r="D1301" s="33"/>
      <c r="E1301" s="34">
        <v>1243967.07</v>
      </c>
      <c r="F1301" s="34"/>
      <c r="G1301" s="38"/>
      <c r="H1301" s="34"/>
      <c r="I1301" s="34"/>
      <c r="J1301" s="34"/>
      <c r="K1301" s="34"/>
      <c r="L1301" s="35"/>
      <c r="M1301" s="34"/>
      <c r="N1301" s="34"/>
      <c r="O1301" s="36"/>
      <c r="P1301" s="38"/>
      <c r="Q1301" s="36"/>
      <c r="R1301" s="34"/>
      <c r="S1301" s="34"/>
    </row>
    <row r="1302" spans="1:19" hidden="1" x14ac:dyDescent="0.25">
      <c r="A1302" s="24">
        <v>478</v>
      </c>
      <c r="B1302" s="37" t="s">
        <v>570</v>
      </c>
      <c r="C1302" s="32">
        <f t="shared" si="137"/>
        <v>22640485.18</v>
      </c>
      <c r="D1302" s="33">
        <f>ROUND((F1302+G1302+H1302+I1302+J1302+K1302+M1302+O1302+P1302+Q1302+R1302+S1302)*0.0214,2)</f>
        <v>474355.18</v>
      </c>
      <c r="E1302" s="34"/>
      <c r="F1302" s="34"/>
      <c r="G1302" s="39"/>
      <c r="H1302" s="38">
        <v>2500000</v>
      </c>
      <c r="I1302" s="38">
        <v>900000</v>
      </c>
      <c r="J1302" s="38">
        <v>1500000</v>
      </c>
      <c r="K1302" s="34"/>
      <c r="L1302" s="35"/>
      <c r="M1302" s="34"/>
      <c r="N1302" s="34"/>
      <c r="O1302" s="36"/>
      <c r="P1302" s="39"/>
      <c r="Q1302" s="36"/>
      <c r="R1302" s="34">
        <v>17266130</v>
      </c>
      <c r="S1302" s="34"/>
    </row>
    <row r="1303" spans="1:19" hidden="1" x14ac:dyDescent="0.25">
      <c r="A1303" s="24">
        <v>479</v>
      </c>
      <c r="B1303" s="37" t="s">
        <v>572</v>
      </c>
      <c r="C1303" s="32">
        <f t="shared" si="137"/>
        <v>23439374.699999999</v>
      </c>
      <c r="D1303" s="33">
        <f>ROUND((F1303+G1303+H1303+I1303+J1303+K1303+M1303+O1303+P1303+Q1303+R1303+S1303)*0.0214,2)</f>
        <v>491093.22</v>
      </c>
      <c r="E1303" s="34"/>
      <c r="F1303" s="34"/>
      <c r="G1303" s="38">
        <v>2700000</v>
      </c>
      <c r="H1303" s="38"/>
      <c r="I1303" s="34"/>
      <c r="J1303" s="34"/>
      <c r="K1303" s="34"/>
      <c r="L1303" s="35"/>
      <c r="M1303" s="34"/>
      <c r="N1303" s="34" t="s">
        <v>64</v>
      </c>
      <c r="O1303" s="38">
        <v>7294990.3399999999</v>
      </c>
      <c r="P1303" s="34">
        <v>2540251.14</v>
      </c>
      <c r="Q1303" s="36"/>
      <c r="R1303" s="34">
        <v>10413040</v>
      </c>
      <c r="S1303" s="34"/>
    </row>
    <row r="1304" spans="1:19" hidden="1" x14ac:dyDescent="0.25">
      <c r="A1304" s="24">
        <v>480</v>
      </c>
      <c r="B1304" s="37" t="s">
        <v>573</v>
      </c>
      <c r="C1304" s="32">
        <f t="shared" si="137"/>
        <v>34010600.18</v>
      </c>
      <c r="D1304" s="33">
        <f>ROUND((F1304+G1304+H1304+I1304+J1304+K1304+M1304+O1304+P1304+Q1304+R1304+S1304)*0.0214,2)</f>
        <v>712577.68</v>
      </c>
      <c r="E1304" s="34"/>
      <c r="F1304" s="34"/>
      <c r="G1304" s="38">
        <v>4000000</v>
      </c>
      <c r="H1304" s="38">
        <v>2500000</v>
      </c>
      <c r="I1304" s="38">
        <v>900000</v>
      </c>
      <c r="J1304" s="38">
        <v>1500000</v>
      </c>
      <c r="K1304" s="34"/>
      <c r="L1304" s="35"/>
      <c r="M1304" s="34"/>
      <c r="N1304" s="34"/>
      <c r="O1304" s="34"/>
      <c r="P1304" s="38">
        <v>4103462.5</v>
      </c>
      <c r="Q1304" s="36"/>
      <c r="R1304" s="34">
        <v>20294560</v>
      </c>
      <c r="S1304" s="34"/>
    </row>
    <row r="1305" spans="1:19" hidden="1" x14ac:dyDescent="0.25">
      <c r="A1305" s="24">
        <v>481</v>
      </c>
      <c r="B1305" s="37" t="s">
        <v>997</v>
      </c>
      <c r="C1305" s="32">
        <f t="shared" si="137"/>
        <v>60416460.189999998</v>
      </c>
      <c r="D1305" s="33">
        <f>ROUND((F1305+G1305+H1305+I1305+J1305+K1305+M1305+O1305+P1305+Q1305+R1305+S1305)*0.0214,2)</f>
        <v>1206750.28</v>
      </c>
      <c r="E1305" s="34">
        <v>2819510</v>
      </c>
      <c r="F1305" s="39"/>
      <c r="G1305" s="39"/>
      <c r="H1305" s="39"/>
      <c r="I1305" s="39"/>
      <c r="J1305" s="39"/>
      <c r="K1305" s="34"/>
      <c r="L1305" s="35"/>
      <c r="M1305" s="34"/>
      <c r="N1305" s="34" t="s">
        <v>64</v>
      </c>
      <c r="O1305" s="38">
        <v>26934810.219999999</v>
      </c>
      <c r="P1305" s="38">
        <v>9829468.0199999996</v>
      </c>
      <c r="Q1305" s="38">
        <v>19625921.670000002</v>
      </c>
      <c r="R1305" s="34"/>
      <c r="S1305" s="34"/>
    </row>
    <row r="1306" spans="1:19" hidden="1" x14ac:dyDescent="0.25">
      <c r="A1306" s="24">
        <v>482</v>
      </c>
      <c r="B1306" s="37" t="s">
        <v>998</v>
      </c>
      <c r="C1306" s="32">
        <f t="shared" si="137"/>
        <v>134070.65</v>
      </c>
      <c r="D1306" s="33"/>
      <c r="E1306" s="34">
        <v>134070.65</v>
      </c>
      <c r="F1306" s="34"/>
      <c r="G1306" s="34"/>
      <c r="H1306" s="34"/>
      <c r="I1306" s="34"/>
      <c r="J1306" s="34"/>
      <c r="K1306" s="34"/>
      <c r="L1306" s="35"/>
      <c r="M1306" s="34"/>
      <c r="N1306" s="34"/>
      <c r="O1306" s="39"/>
      <c r="P1306" s="38"/>
      <c r="Q1306" s="39"/>
      <c r="R1306" s="34"/>
      <c r="S1306" s="34"/>
    </row>
    <row r="1307" spans="1:19" hidden="1" x14ac:dyDescent="0.25">
      <c r="A1307" s="24">
        <v>483</v>
      </c>
      <c r="B1307" s="37" t="s">
        <v>1155</v>
      </c>
      <c r="C1307" s="32">
        <f t="shared" si="137"/>
        <v>2659886.11</v>
      </c>
      <c r="D1307" s="33">
        <f>ROUND((F1307+G1307+H1307+I1307+J1307+K1307+M1307+O1307+P1307+Q1307+R1307+S1307)*0.0214,2)</f>
        <v>55728.959999999999</v>
      </c>
      <c r="E1307" s="34"/>
      <c r="F1307" s="34"/>
      <c r="G1307" s="38">
        <v>1101598.55</v>
      </c>
      <c r="H1307" s="38">
        <v>866738.46</v>
      </c>
      <c r="I1307" s="38">
        <v>135632</v>
      </c>
      <c r="J1307" s="38">
        <v>500188.14</v>
      </c>
      <c r="K1307" s="34"/>
      <c r="L1307" s="35"/>
      <c r="M1307" s="34"/>
      <c r="N1307" s="34"/>
      <c r="O1307" s="39"/>
      <c r="P1307" s="38"/>
      <c r="Q1307" s="34"/>
      <c r="R1307" s="34"/>
      <c r="S1307" s="34"/>
    </row>
    <row r="1308" spans="1:19" hidden="1" x14ac:dyDescent="0.25">
      <c r="A1308" s="24">
        <v>484</v>
      </c>
      <c r="B1308" s="37" t="s">
        <v>574</v>
      </c>
      <c r="C1308" s="32">
        <f t="shared" si="137"/>
        <v>5100564.88</v>
      </c>
      <c r="D1308" s="33">
        <f>ROUND((F1308+G1308+H1308+I1308+J1308+K1308+M1308+O1308+P1308+Q1308+R1308+S1308)*0.0214,2)</f>
        <v>106865.17</v>
      </c>
      <c r="E1308" s="34"/>
      <c r="F1308" s="34"/>
      <c r="G1308" s="38">
        <v>2446287.38</v>
      </c>
      <c r="H1308" s="38">
        <v>1235012.5900000001</v>
      </c>
      <c r="I1308" s="38">
        <v>647001.53</v>
      </c>
      <c r="J1308" s="38">
        <v>665398.21</v>
      </c>
      <c r="K1308" s="34"/>
      <c r="L1308" s="35"/>
      <c r="M1308" s="34"/>
      <c r="N1308" s="34"/>
      <c r="O1308" s="39"/>
      <c r="P1308" s="38"/>
      <c r="Q1308" s="34"/>
      <c r="R1308" s="34"/>
      <c r="S1308" s="34"/>
    </row>
    <row r="1309" spans="1:19" hidden="1" x14ac:dyDescent="0.25">
      <c r="A1309" s="24">
        <v>485</v>
      </c>
      <c r="B1309" s="37" t="s">
        <v>1156</v>
      </c>
      <c r="C1309" s="32">
        <f t="shared" si="137"/>
        <v>671603.19</v>
      </c>
      <c r="D1309" s="33"/>
      <c r="E1309" s="34">
        <v>671603.19</v>
      </c>
      <c r="F1309" s="38"/>
      <c r="G1309" s="38"/>
      <c r="H1309" s="38"/>
      <c r="I1309" s="38"/>
      <c r="J1309" s="38"/>
      <c r="K1309" s="34"/>
      <c r="L1309" s="35"/>
      <c r="M1309" s="34"/>
      <c r="N1309" s="34"/>
      <c r="O1309" s="36"/>
      <c r="P1309" s="34"/>
      <c r="Q1309" s="34"/>
      <c r="R1309" s="34"/>
      <c r="S1309" s="34"/>
    </row>
    <row r="1310" spans="1:19" hidden="1" x14ac:dyDescent="0.25">
      <c r="A1310" s="24">
        <v>486</v>
      </c>
      <c r="B1310" s="37" t="s">
        <v>999</v>
      </c>
      <c r="C1310" s="32">
        <f t="shared" si="137"/>
        <v>789256.49</v>
      </c>
      <c r="D1310" s="33"/>
      <c r="E1310" s="34">
        <v>789256.49</v>
      </c>
      <c r="F1310" s="38"/>
      <c r="G1310" s="38"/>
      <c r="H1310" s="34"/>
      <c r="I1310" s="34"/>
      <c r="J1310" s="38"/>
      <c r="K1310" s="34"/>
      <c r="L1310" s="35"/>
      <c r="M1310" s="34"/>
      <c r="N1310" s="34"/>
      <c r="O1310" s="39"/>
      <c r="P1310" s="34"/>
      <c r="Q1310" s="39"/>
      <c r="R1310" s="34"/>
      <c r="S1310" s="34"/>
    </row>
    <row r="1311" spans="1:19" hidden="1" x14ac:dyDescent="0.25">
      <c r="A1311" s="24">
        <v>487</v>
      </c>
      <c r="B1311" s="37" t="s">
        <v>1000</v>
      </c>
      <c r="C1311" s="32">
        <f t="shared" si="137"/>
        <v>207307.01</v>
      </c>
      <c r="D1311" s="33"/>
      <c r="E1311" s="34">
        <v>207307.01</v>
      </c>
      <c r="F1311" s="34"/>
      <c r="G1311" s="34"/>
      <c r="H1311" s="34"/>
      <c r="I1311" s="34"/>
      <c r="J1311" s="36"/>
      <c r="K1311" s="34"/>
      <c r="L1311" s="35"/>
      <c r="M1311" s="34"/>
      <c r="N1311" s="34"/>
      <c r="O1311" s="34"/>
      <c r="P1311" s="34"/>
      <c r="Q1311" s="34"/>
      <c r="R1311" s="34"/>
      <c r="S1311" s="34"/>
    </row>
    <row r="1312" spans="1:19" hidden="1" x14ac:dyDescent="0.25">
      <c r="A1312" s="24">
        <v>488</v>
      </c>
      <c r="B1312" s="37" t="s">
        <v>1001</v>
      </c>
      <c r="C1312" s="32">
        <f t="shared" si="137"/>
        <v>654210.46</v>
      </c>
      <c r="D1312" s="33"/>
      <c r="E1312" s="34">
        <v>654210.46</v>
      </c>
      <c r="F1312" s="38"/>
      <c r="G1312" s="38"/>
      <c r="H1312" s="34"/>
      <c r="I1312" s="34"/>
      <c r="J1312" s="34"/>
      <c r="K1312" s="34"/>
      <c r="L1312" s="35"/>
      <c r="M1312" s="34"/>
      <c r="N1312" s="34"/>
      <c r="O1312" s="36"/>
      <c r="P1312" s="34"/>
      <c r="Q1312" s="38"/>
      <c r="R1312" s="34"/>
      <c r="S1312" s="34"/>
    </row>
    <row r="1313" spans="1:19" hidden="1" x14ac:dyDescent="0.25">
      <c r="A1313" s="24">
        <v>489</v>
      </c>
      <c r="B1313" s="37" t="s">
        <v>1002</v>
      </c>
      <c r="C1313" s="32">
        <f t="shared" si="137"/>
        <v>831038.01</v>
      </c>
      <c r="D1313" s="33"/>
      <c r="E1313" s="34">
        <v>831038.01</v>
      </c>
      <c r="F1313" s="38"/>
      <c r="G1313" s="34"/>
      <c r="H1313" s="34"/>
      <c r="I1313" s="34"/>
      <c r="J1313" s="34"/>
      <c r="K1313" s="34"/>
      <c r="L1313" s="35"/>
      <c r="M1313" s="34"/>
      <c r="N1313" s="34"/>
      <c r="O1313" s="36"/>
      <c r="P1313" s="34"/>
      <c r="Q1313" s="38"/>
      <c r="R1313" s="34"/>
      <c r="S1313" s="34"/>
    </row>
    <row r="1314" spans="1:19" hidden="1" x14ac:dyDescent="0.25">
      <c r="A1314" s="24">
        <v>490</v>
      </c>
      <c r="B1314" s="37" t="s">
        <v>1003</v>
      </c>
      <c r="C1314" s="32">
        <f t="shared" si="137"/>
        <v>466056.89</v>
      </c>
      <c r="D1314" s="33"/>
      <c r="E1314" s="34">
        <v>466056.89</v>
      </c>
      <c r="F1314" s="38"/>
      <c r="G1314" s="39"/>
      <c r="H1314" s="34"/>
      <c r="I1314" s="34"/>
      <c r="J1314" s="34"/>
      <c r="K1314" s="34"/>
      <c r="L1314" s="35"/>
      <c r="M1314" s="34"/>
      <c r="N1314" s="34"/>
      <c r="O1314" s="34"/>
      <c r="P1314" s="34"/>
      <c r="Q1314" s="36"/>
      <c r="R1314" s="34"/>
      <c r="S1314" s="34"/>
    </row>
    <row r="1315" spans="1:19" hidden="1" x14ac:dyDescent="0.25">
      <c r="A1315" s="24">
        <v>491</v>
      </c>
      <c r="B1315" s="37" t="s">
        <v>1004</v>
      </c>
      <c r="C1315" s="32">
        <f t="shared" si="137"/>
        <v>377422.81</v>
      </c>
      <c r="D1315" s="33"/>
      <c r="E1315" s="34">
        <v>377422.81</v>
      </c>
      <c r="F1315" s="34"/>
      <c r="G1315" s="38"/>
      <c r="H1315" s="34"/>
      <c r="I1315" s="34"/>
      <c r="J1315" s="34"/>
      <c r="K1315" s="34"/>
      <c r="L1315" s="35"/>
      <c r="M1315" s="34"/>
      <c r="N1315" s="34"/>
      <c r="O1315" s="39"/>
      <c r="P1315" s="34"/>
      <c r="Q1315" s="39"/>
      <c r="R1315" s="34"/>
      <c r="S1315" s="34"/>
    </row>
    <row r="1316" spans="1:19" hidden="1" x14ac:dyDescent="0.25">
      <c r="A1316" s="24">
        <v>492</v>
      </c>
      <c r="B1316" s="37" t="s">
        <v>1005</v>
      </c>
      <c r="C1316" s="32">
        <f t="shared" si="137"/>
        <v>381968.48</v>
      </c>
      <c r="D1316" s="33"/>
      <c r="E1316" s="34">
        <v>381968.48</v>
      </c>
      <c r="F1316" s="34"/>
      <c r="G1316" s="38"/>
      <c r="H1316" s="34"/>
      <c r="I1316" s="34"/>
      <c r="J1316" s="34"/>
      <c r="K1316" s="34"/>
      <c r="L1316" s="35"/>
      <c r="M1316" s="34"/>
      <c r="N1316" s="34"/>
      <c r="O1316" s="36"/>
      <c r="P1316" s="34"/>
      <c r="Q1316" s="36"/>
      <c r="R1316" s="34"/>
      <c r="S1316" s="34"/>
    </row>
    <row r="1317" spans="1:19" hidden="1" x14ac:dyDescent="0.25">
      <c r="A1317" s="24">
        <v>493</v>
      </c>
      <c r="B1317" s="37" t="s">
        <v>1006</v>
      </c>
      <c r="C1317" s="32">
        <f t="shared" si="137"/>
        <v>1197409.8600000001</v>
      </c>
      <c r="D1317" s="33"/>
      <c r="E1317" s="34">
        <v>1197409.8600000001</v>
      </c>
      <c r="F1317" s="34"/>
      <c r="G1317" s="38"/>
      <c r="H1317" s="34"/>
      <c r="I1317" s="34"/>
      <c r="J1317" s="34"/>
      <c r="K1317" s="34"/>
      <c r="L1317" s="35"/>
      <c r="M1317" s="34"/>
      <c r="N1317" s="34"/>
      <c r="O1317" s="36"/>
      <c r="P1317" s="34"/>
      <c r="Q1317" s="36"/>
      <c r="R1317" s="34"/>
      <c r="S1317" s="34"/>
    </row>
    <row r="1318" spans="1:19" hidden="1" x14ac:dyDescent="0.25">
      <c r="A1318" s="24">
        <v>494</v>
      </c>
      <c r="B1318" s="37" t="s">
        <v>1007</v>
      </c>
      <c r="C1318" s="32">
        <f t="shared" si="137"/>
        <v>379830.1</v>
      </c>
      <c r="D1318" s="33"/>
      <c r="E1318" s="34">
        <v>379830.1</v>
      </c>
      <c r="F1318" s="34"/>
      <c r="G1318" s="34"/>
      <c r="H1318" s="34"/>
      <c r="I1318" s="34"/>
      <c r="J1318" s="34"/>
      <c r="K1318" s="34"/>
      <c r="L1318" s="35"/>
      <c r="M1318" s="34"/>
      <c r="N1318" s="34"/>
      <c r="O1318" s="36"/>
      <c r="P1318" s="34"/>
      <c r="Q1318" s="36"/>
      <c r="R1318" s="34"/>
      <c r="S1318" s="34"/>
    </row>
    <row r="1319" spans="1:19" hidden="1" x14ac:dyDescent="0.25">
      <c r="A1319" s="24">
        <v>495</v>
      </c>
      <c r="B1319" s="37" t="s">
        <v>1008</v>
      </c>
      <c r="C1319" s="32">
        <f t="shared" si="137"/>
        <v>624426.31000000006</v>
      </c>
      <c r="D1319" s="33"/>
      <c r="E1319" s="34">
        <v>624426.31000000006</v>
      </c>
      <c r="F1319" s="36"/>
      <c r="G1319" s="39"/>
      <c r="H1319" s="34"/>
      <c r="I1319" s="34"/>
      <c r="J1319" s="34"/>
      <c r="K1319" s="34"/>
      <c r="L1319" s="35"/>
      <c r="M1319" s="34"/>
      <c r="N1319" s="34"/>
      <c r="O1319" s="39"/>
      <c r="P1319" s="34"/>
      <c r="Q1319" s="36"/>
      <c r="R1319" s="34"/>
      <c r="S1319" s="34"/>
    </row>
    <row r="1320" spans="1:19" hidden="1" x14ac:dyDescent="0.25">
      <c r="A1320" s="24">
        <v>496</v>
      </c>
      <c r="B1320" s="37" t="s">
        <v>1009</v>
      </c>
      <c r="C1320" s="32">
        <f t="shared" si="137"/>
        <v>554587.64</v>
      </c>
      <c r="D1320" s="33"/>
      <c r="E1320" s="34">
        <v>554587.64</v>
      </c>
      <c r="F1320" s="39"/>
      <c r="G1320" s="34"/>
      <c r="H1320" s="34"/>
      <c r="I1320" s="34"/>
      <c r="J1320" s="34"/>
      <c r="K1320" s="34"/>
      <c r="L1320" s="35"/>
      <c r="M1320" s="34"/>
      <c r="N1320" s="34"/>
      <c r="O1320" s="38"/>
      <c r="P1320" s="34"/>
      <c r="Q1320" s="38"/>
      <c r="R1320" s="34"/>
      <c r="S1320" s="34"/>
    </row>
    <row r="1321" spans="1:19" hidden="1" x14ac:dyDescent="0.25">
      <c r="A1321" s="24">
        <v>497</v>
      </c>
      <c r="B1321" s="37" t="s">
        <v>1010</v>
      </c>
      <c r="C1321" s="32">
        <f t="shared" si="137"/>
        <v>1294272.3999999999</v>
      </c>
      <c r="D1321" s="33"/>
      <c r="E1321" s="34">
        <v>1294272.3999999999</v>
      </c>
      <c r="F1321" s="38"/>
      <c r="G1321" s="34"/>
      <c r="H1321" s="34"/>
      <c r="I1321" s="34"/>
      <c r="J1321" s="34"/>
      <c r="K1321" s="34"/>
      <c r="L1321" s="35"/>
      <c r="M1321" s="34"/>
      <c r="N1321" s="34"/>
      <c r="O1321" s="36"/>
      <c r="P1321" s="34"/>
      <c r="Q1321" s="36"/>
      <c r="R1321" s="34"/>
      <c r="S1321" s="34"/>
    </row>
    <row r="1322" spans="1:19" hidden="1" x14ac:dyDescent="0.25">
      <c r="A1322" s="24">
        <v>498</v>
      </c>
      <c r="B1322" s="37" t="s">
        <v>1011</v>
      </c>
      <c r="C1322" s="32">
        <f t="shared" si="137"/>
        <v>557989.89</v>
      </c>
      <c r="D1322" s="33"/>
      <c r="E1322" s="34">
        <v>557989.89</v>
      </c>
      <c r="F1322" s="39"/>
      <c r="G1322" s="34"/>
      <c r="H1322" s="34"/>
      <c r="I1322" s="34"/>
      <c r="J1322" s="34"/>
      <c r="K1322" s="34"/>
      <c r="L1322" s="35"/>
      <c r="M1322" s="34"/>
      <c r="N1322" s="34"/>
      <c r="O1322" s="36"/>
      <c r="P1322" s="34"/>
      <c r="Q1322" s="36"/>
      <c r="R1322" s="34"/>
      <c r="S1322" s="34"/>
    </row>
    <row r="1323" spans="1:19" hidden="1" x14ac:dyDescent="0.25">
      <c r="A1323" s="24">
        <v>499</v>
      </c>
      <c r="B1323" s="37" t="s">
        <v>1012</v>
      </c>
      <c r="C1323" s="32">
        <f t="shared" si="137"/>
        <v>673731.1</v>
      </c>
      <c r="D1323" s="33"/>
      <c r="E1323" s="34">
        <v>673731.1</v>
      </c>
      <c r="F1323" s="34"/>
      <c r="G1323" s="34"/>
      <c r="H1323" s="34"/>
      <c r="I1323" s="34"/>
      <c r="J1323" s="38"/>
      <c r="K1323" s="34"/>
      <c r="L1323" s="35"/>
      <c r="M1323" s="34"/>
      <c r="N1323" s="34"/>
      <c r="O1323" s="38"/>
      <c r="P1323" s="34"/>
      <c r="Q1323" s="36"/>
      <c r="R1323" s="34"/>
      <c r="S1323" s="34"/>
    </row>
    <row r="1324" spans="1:19" hidden="1" x14ac:dyDescent="0.25">
      <c r="A1324" s="24">
        <v>500</v>
      </c>
      <c r="B1324" s="37" t="s">
        <v>1013</v>
      </c>
      <c r="C1324" s="32">
        <f t="shared" si="137"/>
        <v>1812638.6</v>
      </c>
      <c r="D1324" s="33"/>
      <c r="E1324" s="34">
        <v>1812638.6</v>
      </c>
      <c r="F1324" s="62"/>
      <c r="G1324" s="34"/>
      <c r="H1324" s="38"/>
      <c r="I1324" s="38"/>
      <c r="J1324" s="38"/>
      <c r="K1324" s="34"/>
      <c r="L1324" s="35"/>
      <c r="M1324" s="34"/>
      <c r="N1324" s="34"/>
      <c r="O1324" s="38"/>
      <c r="P1324" s="74"/>
      <c r="Q1324" s="36"/>
      <c r="R1324" s="34"/>
      <c r="S1324" s="34"/>
    </row>
    <row r="1325" spans="1:19" hidden="1" x14ac:dyDescent="0.25">
      <c r="A1325" s="24">
        <v>501</v>
      </c>
      <c r="B1325" s="37" t="s">
        <v>576</v>
      </c>
      <c r="C1325" s="32">
        <f t="shared" si="137"/>
        <v>8182575.75</v>
      </c>
      <c r="D1325" s="33">
        <f>ROUND((F1325+G1325+H1325+I1325+J1325+K1325+M1325+O1325+P1325+Q1325+R1325+S1325)*0.0214,2)</f>
        <v>171438.34</v>
      </c>
      <c r="E1325" s="34"/>
      <c r="F1325" s="36">
        <v>3246795.54</v>
      </c>
      <c r="G1325" s="34"/>
      <c r="H1325" s="34"/>
      <c r="I1325" s="34"/>
      <c r="J1325" s="74"/>
      <c r="K1325" s="74"/>
      <c r="L1325" s="74"/>
      <c r="M1325" s="74"/>
      <c r="N1325" s="74"/>
      <c r="O1325" s="74"/>
      <c r="P1325" s="38">
        <v>4764341.87</v>
      </c>
      <c r="Q1325" s="62"/>
      <c r="R1325" s="34"/>
      <c r="S1325" s="34"/>
    </row>
    <row r="1326" spans="1:19" hidden="1" x14ac:dyDescent="0.25">
      <c r="A1326" s="24">
        <v>502</v>
      </c>
      <c r="B1326" s="37" t="s">
        <v>1014</v>
      </c>
      <c r="C1326" s="32">
        <f t="shared" ref="C1326:C1348" si="138">ROUND(SUM(D1326+E1326+F1326+G1326+H1326+I1326+J1326+K1326+M1326+O1326+P1326+Q1326+R1326+S1326),2)</f>
        <v>970760.34</v>
      </c>
      <c r="D1326" s="33"/>
      <c r="E1326" s="34">
        <v>970760.34</v>
      </c>
      <c r="F1326" s="39"/>
      <c r="G1326" s="39"/>
      <c r="H1326" s="39"/>
      <c r="I1326" s="39"/>
      <c r="J1326" s="36"/>
      <c r="K1326" s="39"/>
      <c r="L1326" s="12"/>
      <c r="M1326" s="39"/>
      <c r="N1326" s="39"/>
      <c r="O1326" s="36"/>
      <c r="P1326" s="39"/>
      <c r="Q1326" s="36"/>
      <c r="R1326" s="34"/>
      <c r="S1326" s="34"/>
    </row>
    <row r="1327" spans="1:19" hidden="1" x14ac:dyDescent="0.25">
      <c r="A1327" s="24">
        <v>503</v>
      </c>
      <c r="B1327" s="37" t="s">
        <v>1015</v>
      </c>
      <c r="C1327" s="32">
        <f t="shared" si="138"/>
        <v>720817.82</v>
      </c>
      <c r="D1327" s="33"/>
      <c r="E1327" s="34">
        <v>720817.82</v>
      </c>
      <c r="F1327" s="39"/>
      <c r="G1327" s="39"/>
      <c r="H1327" s="39"/>
      <c r="I1327" s="39"/>
      <c r="J1327" s="39"/>
      <c r="K1327" s="39"/>
      <c r="L1327" s="12"/>
      <c r="M1327" s="39"/>
      <c r="N1327" s="39"/>
      <c r="O1327" s="36"/>
      <c r="P1327" s="39"/>
      <c r="Q1327" s="36"/>
      <c r="R1327" s="34"/>
      <c r="S1327" s="34"/>
    </row>
    <row r="1328" spans="1:19" hidden="1" x14ac:dyDescent="0.25">
      <c r="A1328" s="24">
        <v>504</v>
      </c>
      <c r="B1328" s="37" t="s">
        <v>1016</v>
      </c>
      <c r="C1328" s="32">
        <f t="shared" si="138"/>
        <v>729396.5</v>
      </c>
      <c r="D1328" s="33"/>
      <c r="E1328" s="34">
        <v>729396.5</v>
      </c>
      <c r="F1328" s="34"/>
      <c r="G1328" s="34"/>
      <c r="H1328" s="34"/>
      <c r="I1328" s="34"/>
      <c r="J1328" s="34"/>
      <c r="K1328" s="34"/>
      <c r="L1328" s="35"/>
      <c r="M1328" s="34"/>
      <c r="N1328" s="39"/>
      <c r="O1328" s="36"/>
      <c r="P1328" s="34"/>
      <c r="Q1328" s="36"/>
      <c r="R1328" s="34"/>
      <c r="S1328" s="34"/>
    </row>
    <row r="1329" spans="1:19" hidden="1" x14ac:dyDescent="0.25">
      <c r="A1329" s="24">
        <v>505</v>
      </c>
      <c r="B1329" s="37" t="s">
        <v>1017</v>
      </c>
      <c r="C1329" s="32">
        <f t="shared" si="138"/>
        <v>311188.8</v>
      </c>
      <c r="D1329" s="33"/>
      <c r="E1329" s="34">
        <v>311188.8</v>
      </c>
      <c r="F1329" s="34"/>
      <c r="G1329" s="34"/>
      <c r="H1329" s="34"/>
      <c r="I1329" s="34"/>
      <c r="J1329" s="34"/>
      <c r="K1329" s="34"/>
      <c r="L1329" s="35"/>
      <c r="M1329" s="34"/>
      <c r="N1329" s="34"/>
      <c r="O1329" s="34"/>
      <c r="P1329" s="34"/>
      <c r="Q1329" s="36"/>
      <c r="R1329" s="34"/>
      <c r="S1329" s="34"/>
    </row>
    <row r="1330" spans="1:19" hidden="1" x14ac:dyDescent="0.25">
      <c r="A1330" s="24">
        <v>506</v>
      </c>
      <c r="B1330" s="37" t="s">
        <v>1018</v>
      </c>
      <c r="C1330" s="32">
        <f t="shared" si="138"/>
        <v>725034.11</v>
      </c>
      <c r="D1330" s="33"/>
      <c r="E1330" s="34">
        <v>725034.11</v>
      </c>
      <c r="F1330" s="34"/>
      <c r="G1330" s="34"/>
      <c r="H1330" s="34"/>
      <c r="I1330" s="34"/>
      <c r="J1330" s="34"/>
      <c r="K1330" s="34"/>
      <c r="L1330" s="35"/>
      <c r="M1330" s="34"/>
      <c r="N1330" s="39"/>
      <c r="O1330" s="36"/>
      <c r="P1330" s="34"/>
      <c r="Q1330" s="36"/>
      <c r="R1330" s="34"/>
      <c r="S1330" s="34"/>
    </row>
    <row r="1331" spans="1:19" hidden="1" x14ac:dyDescent="0.25">
      <c r="A1331" s="24">
        <v>507</v>
      </c>
      <c r="B1331" s="37" t="s">
        <v>1019</v>
      </c>
      <c r="C1331" s="32">
        <f t="shared" si="138"/>
        <v>261530.91</v>
      </c>
      <c r="D1331" s="33"/>
      <c r="E1331" s="34">
        <v>261530.91</v>
      </c>
      <c r="F1331" s="34"/>
      <c r="G1331" s="39"/>
      <c r="H1331" s="34"/>
      <c r="I1331" s="34"/>
      <c r="J1331" s="34"/>
      <c r="K1331" s="34"/>
      <c r="L1331" s="35"/>
      <c r="M1331" s="34"/>
      <c r="N1331" s="34"/>
      <c r="O1331" s="38"/>
      <c r="P1331" s="34"/>
      <c r="Q1331" s="34"/>
      <c r="R1331" s="34"/>
      <c r="S1331" s="34"/>
    </row>
    <row r="1332" spans="1:19" hidden="1" x14ac:dyDescent="0.25">
      <c r="A1332" s="24">
        <v>508</v>
      </c>
      <c r="B1332" s="37" t="s">
        <v>577</v>
      </c>
      <c r="C1332" s="32">
        <f t="shared" si="138"/>
        <v>37421747.670000002</v>
      </c>
      <c r="D1332" s="33">
        <f>ROUND((F1332+G1332+H1332+I1332+J1332+K1332+M1332+O1332+P1332+Q1332+R1332+S1332)*0.0214,2)</f>
        <v>784046.8</v>
      </c>
      <c r="E1332" s="34"/>
      <c r="F1332" s="38">
        <v>1944475.92</v>
      </c>
      <c r="G1332" s="36">
        <v>5800000</v>
      </c>
      <c r="H1332" s="38">
        <v>3900000</v>
      </c>
      <c r="I1332" s="38">
        <v>1500000</v>
      </c>
      <c r="J1332" s="38">
        <v>2000000</v>
      </c>
      <c r="K1332" s="34"/>
      <c r="L1332" s="35"/>
      <c r="M1332" s="34"/>
      <c r="N1332" s="34" t="s">
        <v>64</v>
      </c>
      <c r="O1332" s="36">
        <v>4924524.95</v>
      </c>
      <c r="P1332" s="38"/>
      <c r="Q1332" s="36"/>
      <c r="R1332" s="34">
        <v>16568700</v>
      </c>
      <c r="S1332" s="34"/>
    </row>
    <row r="1333" spans="1:19" hidden="1" x14ac:dyDescent="0.25">
      <c r="A1333" s="24">
        <v>509</v>
      </c>
      <c r="B1333" s="37" t="s">
        <v>578</v>
      </c>
      <c r="C1333" s="32">
        <f t="shared" si="138"/>
        <v>5892700</v>
      </c>
      <c r="D1333" s="33">
        <f>ROUND((F1333+G1333+H1333+I1333+J1333+K1333+M1333+O1333+P1333+Q1333+R1333+S1333)*0.0214,2)</f>
        <v>117700</v>
      </c>
      <c r="E1333" s="34">
        <f>M1333*0.05</f>
        <v>275000</v>
      </c>
      <c r="F1333" s="38"/>
      <c r="G1333" s="36"/>
      <c r="H1333" s="38"/>
      <c r="I1333" s="38"/>
      <c r="J1333" s="38"/>
      <c r="K1333" s="34"/>
      <c r="L1333" s="35">
        <v>2</v>
      </c>
      <c r="M1333" s="34">
        <v>5500000</v>
      </c>
      <c r="N1333" s="34"/>
      <c r="O1333" s="36"/>
      <c r="P1333" s="38"/>
      <c r="Q1333" s="36"/>
      <c r="R1333" s="34"/>
      <c r="S1333" s="34"/>
    </row>
    <row r="1334" spans="1:19" hidden="1" x14ac:dyDescent="0.25">
      <c r="A1334" s="24">
        <v>510</v>
      </c>
      <c r="B1334" s="37" t="s">
        <v>1020</v>
      </c>
      <c r="C1334" s="32">
        <f t="shared" si="138"/>
        <v>2174587.16</v>
      </c>
      <c r="D1334" s="33"/>
      <c r="E1334" s="34">
        <v>2174587.16</v>
      </c>
      <c r="F1334" s="34"/>
      <c r="G1334" s="39"/>
      <c r="H1334" s="34"/>
      <c r="I1334" s="34"/>
      <c r="J1334" s="34"/>
      <c r="K1334" s="34"/>
      <c r="L1334" s="35"/>
      <c r="M1334" s="34"/>
      <c r="N1334" s="34"/>
      <c r="O1334" s="36"/>
      <c r="P1334" s="34"/>
      <c r="Q1334" s="39"/>
      <c r="R1334" s="34"/>
      <c r="S1334" s="34"/>
    </row>
    <row r="1335" spans="1:19" hidden="1" x14ac:dyDescent="0.25">
      <c r="A1335" s="24">
        <v>511</v>
      </c>
      <c r="B1335" s="37" t="s">
        <v>1021</v>
      </c>
      <c r="C1335" s="32">
        <f t="shared" si="138"/>
        <v>479337.44</v>
      </c>
      <c r="D1335" s="33"/>
      <c r="E1335" s="34">
        <v>479337.44</v>
      </c>
      <c r="F1335" s="34"/>
      <c r="G1335" s="34"/>
      <c r="H1335" s="34"/>
      <c r="I1335" s="34"/>
      <c r="J1335" s="34"/>
      <c r="K1335" s="34"/>
      <c r="L1335" s="35"/>
      <c r="M1335" s="34"/>
      <c r="N1335" s="34"/>
      <c r="O1335" s="36"/>
      <c r="P1335" s="34"/>
      <c r="Q1335" s="36"/>
      <c r="R1335" s="34"/>
      <c r="S1335" s="34"/>
    </row>
    <row r="1336" spans="1:19" hidden="1" x14ac:dyDescent="0.25">
      <c r="A1336" s="24">
        <v>512</v>
      </c>
      <c r="B1336" s="37" t="s">
        <v>1022</v>
      </c>
      <c r="C1336" s="32">
        <f t="shared" si="138"/>
        <v>387188.25</v>
      </c>
      <c r="D1336" s="33"/>
      <c r="E1336" s="34">
        <v>387188.25</v>
      </c>
      <c r="F1336" s="39"/>
      <c r="G1336" s="34"/>
      <c r="H1336" s="34"/>
      <c r="I1336" s="34"/>
      <c r="J1336" s="34"/>
      <c r="K1336" s="34"/>
      <c r="L1336" s="35"/>
      <c r="M1336" s="34"/>
      <c r="N1336" s="34"/>
      <c r="O1336" s="38"/>
      <c r="P1336" s="34"/>
      <c r="Q1336" s="36"/>
      <c r="R1336" s="34"/>
      <c r="S1336" s="34"/>
    </row>
    <row r="1337" spans="1:19" hidden="1" x14ac:dyDescent="0.25">
      <c r="A1337" s="24">
        <v>513</v>
      </c>
      <c r="B1337" s="37" t="s">
        <v>586</v>
      </c>
      <c r="C1337" s="32">
        <f t="shared" si="138"/>
        <v>13882460.24</v>
      </c>
      <c r="D1337" s="33">
        <f t="shared" ref="D1337:D1348" si="139">ROUND((F1337+G1337+H1337+I1337+J1337+K1337+M1337+O1337+P1337+Q1337+R1337+S1337)*0.0214,2)</f>
        <v>290860.24</v>
      </c>
      <c r="E1337" s="34"/>
      <c r="F1337" s="39"/>
      <c r="G1337" s="34"/>
      <c r="H1337" s="34">
        <v>6070062.4000000004</v>
      </c>
      <c r="I1337" s="34">
        <v>5778490</v>
      </c>
      <c r="J1337" s="34">
        <v>1743047.6</v>
      </c>
      <c r="K1337" s="34"/>
      <c r="L1337" s="35"/>
      <c r="M1337" s="34"/>
      <c r="N1337" s="34"/>
      <c r="O1337" s="38"/>
      <c r="P1337" s="34"/>
      <c r="Q1337" s="36"/>
      <c r="R1337" s="34"/>
      <c r="S1337" s="34"/>
    </row>
    <row r="1338" spans="1:19" hidden="1" x14ac:dyDescent="0.25">
      <c r="A1338" s="24">
        <v>514</v>
      </c>
      <c r="B1338" s="37" t="s">
        <v>593</v>
      </c>
      <c r="C1338" s="32">
        <f t="shared" si="138"/>
        <v>53375077.340000004</v>
      </c>
      <c r="D1338" s="33">
        <f t="shared" si="139"/>
        <v>1118295.1399999999</v>
      </c>
      <c r="E1338" s="34"/>
      <c r="F1338" s="36"/>
      <c r="G1338" s="38"/>
      <c r="H1338" s="38">
        <v>7400000</v>
      </c>
      <c r="I1338" s="38">
        <v>3600000</v>
      </c>
      <c r="J1338" s="38">
        <v>5200000</v>
      </c>
      <c r="K1338" s="34"/>
      <c r="L1338" s="35"/>
      <c r="M1338" s="34"/>
      <c r="N1338" s="34" t="s">
        <v>64</v>
      </c>
      <c r="O1338" s="36">
        <v>11343604.439999999</v>
      </c>
      <c r="P1338" s="38"/>
      <c r="Q1338" s="39"/>
      <c r="R1338" s="34">
        <v>24713177.760000002</v>
      </c>
      <c r="S1338" s="34"/>
    </row>
    <row r="1339" spans="1:19" hidden="1" x14ac:dyDescent="0.25">
      <c r="A1339" s="24">
        <v>515</v>
      </c>
      <c r="B1339" s="37" t="s">
        <v>594</v>
      </c>
      <c r="C1339" s="32">
        <f t="shared" si="138"/>
        <v>26818764.280000001</v>
      </c>
      <c r="D1339" s="33">
        <f t="shared" si="139"/>
        <v>561896.95999999996</v>
      </c>
      <c r="E1339" s="34"/>
      <c r="F1339" s="38">
        <v>6311375.0999999996</v>
      </c>
      <c r="G1339" s="38">
        <v>19945492.219999999</v>
      </c>
      <c r="H1339" s="34"/>
      <c r="I1339" s="34"/>
      <c r="J1339" s="34"/>
      <c r="K1339" s="34"/>
      <c r="L1339" s="35"/>
      <c r="M1339" s="34"/>
      <c r="N1339" s="34"/>
      <c r="O1339" s="39"/>
      <c r="P1339" s="34"/>
      <c r="Q1339" s="39"/>
      <c r="R1339" s="34"/>
      <c r="S1339" s="34"/>
    </row>
    <row r="1340" spans="1:19" hidden="1" x14ac:dyDescent="0.25">
      <c r="A1340" s="24">
        <v>516</v>
      </c>
      <c r="B1340" s="37" t="s">
        <v>598</v>
      </c>
      <c r="C1340" s="32">
        <f t="shared" si="138"/>
        <v>4179808.42</v>
      </c>
      <c r="D1340" s="33">
        <f t="shared" si="139"/>
        <v>87573.82</v>
      </c>
      <c r="E1340" s="34"/>
      <c r="F1340" s="55"/>
      <c r="G1340" s="34">
        <v>3264728.57</v>
      </c>
      <c r="H1340" s="44"/>
      <c r="I1340" s="44"/>
      <c r="J1340" s="44">
        <v>827506.03</v>
      </c>
      <c r="K1340" s="44"/>
      <c r="L1340" s="81"/>
      <c r="M1340" s="44"/>
      <c r="N1340" s="44"/>
      <c r="O1340" s="45"/>
      <c r="P1340" s="44"/>
      <c r="Q1340" s="45"/>
      <c r="R1340" s="34"/>
      <c r="S1340" s="34"/>
    </row>
    <row r="1341" spans="1:19" hidden="1" x14ac:dyDescent="0.25">
      <c r="A1341" s="24">
        <v>517</v>
      </c>
      <c r="B1341" s="37" t="s">
        <v>599</v>
      </c>
      <c r="C1341" s="32">
        <f t="shared" si="138"/>
        <v>838028.06</v>
      </c>
      <c r="D1341" s="33">
        <f t="shared" si="139"/>
        <v>17558.060000000001</v>
      </c>
      <c r="E1341" s="34"/>
      <c r="F1341" s="55"/>
      <c r="G1341" s="44"/>
      <c r="H1341" s="44"/>
      <c r="I1341" s="44"/>
      <c r="J1341" s="44">
        <v>820470</v>
      </c>
      <c r="K1341" s="44"/>
      <c r="L1341" s="81"/>
      <c r="M1341" s="44"/>
      <c r="N1341" s="44"/>
      <c r="O1341" s="45"/>
      <c r="P1341" s="44"/>
      <c r="Q1341" s="45"/>
      <c r="R1341" s="34"/>
      <c r="S1341" s="34"/>
    </row>
    <row r="1342" spans="1:19" hidden="1" x14ac:dyDescent="0.25">
      <c r="A1342" s="24">
        <v>518</v>
      </c>
      <c r="B1342" s="37" t="s">
        <v>600</v>
      </c>
      <c r="C1342" s="32">
        <f t="shared" si="138"/>
        <v>83880533.849999994</v>
      </c>
      <c r="D1342" s="33">
        <f t="shared" si="139"/>
        <v>1757434.33</v>
      </c>
      <c r="E1342" s="34"/>
      <c r="F1342" s="55">
        <v>5292682.08</v>
      </c>
      <c r="G1342" s="55">
        <v>5900000</v>
      </c>
      <c r="H1342" s="55">
        <v>3850000</v>
      </c>
      <c r="I1342" s="55">
        <v>2100000</v>
      </c>
      <c r="J1342" s="49">
        <v>3100000</v>
      </c>
      <c r="K1342" s="44"/>
      <c r="L1342" s="81"/>
      <c r="M1342" s="44"/>
      <c r="N1342" s="44" t="s">
        <v>64</v>
      </c>
      <c r="O1342" s="49">
        <v>13337251.060000001</v>
      </c>
      <c r="P1342" s="55">
        <v>7711380.8799999999</v>
      </c>
      <c r="Q1342" s="49"/>
      <c r="R1342" s="34">
        <v>40831785.5</v>
      </c>
      <c r="S1342" s="34"/>
    </row>
    <row r="1343" spans="1:19" hidden="1" x14ac:dyDescent="0.25">
      <c r="A1343" s="24">
        <v>519</v>
      </c>
      <c r="B1343" s="37" t="s">
        <v>601</v>
      </c>
      <c r="C1343" s="32">
        <f t="shared" si="138"/>
        <v>25283823.440000001</v>
      </c>
      <c r="D1343" s="33">
        <f t="shared" si="139"/>
        <v>529737.43999999994</v>
      </c>
      <c r="E1343" s="34"/>
      <c r="F1343" s="39"/>
      <c r="G1343" s="39"/>
      <c r="H1343" s="36">
        <v>7439580</v>
      </c>
      <c r="I1343" s="36">
        <v>3557682</v>
      </c>
      <c r="J1343" s="36">
        <v>4254876</v>
      </c>
      <c r="K1343" s="39"/>
      <c r="L1343" s="12"/>
      <c r="M1343" s="39"/>
      <c r="N1343" s="39"/>
      <c r="O1343" s="39"/>
      <c r="P1343" s="39"/>
      <c r="Q1343" s="36">
        <v>9501948</v>
      </c>
      <c r="R1343" s="34"/>
      <c r="S1343" s="34"/>
    </row>
    <row r="1344" spans="1:19" hidden="1" x14ac:dyDescent="0.25">
      <c r="A1344" s="24">
        <v>520</v>
      </c>
      <c r="B1344" s="37" t="s">
        <v>604</v>
      </c>
      <c r="C1344" s="32">
        <f t="shared" si="138"/>
        <v>1130345.3700000001</v>
      </c>
      <c r="D1344" s="33">
        <f t="shared" si="139"/>
        <v>23682.58</v>
      </c>
      <c r="E1344" s="34"/>
      <c r="F1344" s="34"/>
      <c r="G1344" s="38"/>
      <c r="H1344" s="34"/>
      <c r="I1344" s="34"/>
      <c r="J1344" s="34"/>
      <c r="K1344" s="38">
        <v>1106662.79</v>
      </c>
      <c r="L1344" s="35"/>
      <c r="M1344" s="34"/>
      <c r="N1344" s="39"/>
      <c r="O1344" s="39"/>
      <c r="P1344" s="34"/>
      <c r="Q1344" s="34"/>
      <c r="R1344" s="34"/>
      <c r="S1344" s="34"/>
    </row>
    <row r="1345" spans="1:19" hidden="1" x14ac:dyDescent="0.25">
      <c r="A1345" s="24">
        <v>521</v>
      </c>
      <c r="B1345" s="37" t="s">
        <v>605</v>
      </c>
      <c r="C1345" s="32">
        <f t="shared" si="138"/>
        <v>8701667.6799999997</v>
      </c>
      <c r="D1345" s="33">
        <f t="shared" si="139"/>
        <v>182314.17</v>
      </c>
      <c r="E1345" s="34"/>
      <c r="F1345" s="34"/>
      <c r="G1345" s="38">
        <v>8519353.5099999998</v>
      </c>
      <c r="H1345" s="34"/>
      <c r="I1345" s="34"/>
      <c r="J1345" s="34"/>
      <c r="K1345" s="34"/>
      <c r="L1345" s="35"/>
      <c r="M1345" s="34"/>
      <c r="N1345" s="39"/>
      <c r="O1345" s="39"/>
      <c r="P1345" s="34"/>
      <c r="Q1345" s="34"/>
      <c r="R1345" s="34"/>
      <c r="S1345" s="34"/>
    </row>
    <row r="1346" spans="1:19" hidden="1" x14ac:dyDescent="0.25">
      <c r="A1346" s="24">
        <v>522</v>
      </c>
      <c r="B1346" s="37" t="s">
        <v>611</v>
      </c>
      <c r="C1346" s="32">
        <f t="shared" si="138"/>
        <v>14061015.25</v>
      </c>
      <c r="D1346" s="33">
        <f t="shared" si="139"/>
        <v>294601.26</v>
      </c>
      <c r="E1346" s="34"/>
      <c r="F1346" s="34"/>
      <c r="G1346" s="38">
        <v>5532801.5</v>
      </c>
      <c r="H1346" s="38">
        <v>4016133.27</v>
      </c>
      <c r="I1346" s="38">
        <v>1920555.33</v>
      </c>
      <c r="J1346" s="38">
        <v>2296923.89</v>
      </c>
      <c r="K1346" s="34"/>
      <c r="L1346" s="35"/>
      <c r="M1346" s="34"/>
      <c r="N1346" s="39"/>
      <c r="O1346" s="39"/>
      <c r="P1346" s="34"/>
      <c r="Q1346" s="39"/>
      <c r="R1346" s="34"/>
      <c r="S1346" s="34"/>
    </row>
    <row r="1347" spans="1:19" hidden="1" x14ac:dyDescent="0.25">
      <c r="A1347" s="24">
        <v>523</v>
      </c>
      <c r="B1347" s="37" t="s">
        <v>612</v>
      </c>
      <c r="C1347" s="32">
        <f t="shared" si="138"/>
        <v>24209918.670000002</v>
      </c>
      <c r="D1347" s="33">
        <f t="shared" si="139"/>
        <v>507237.38</v>
      </c>
      <c r="E1347" s="34"/>
      <c r="F1347" s="34"/>
      <c r="G1347" s="34"/>
      <c r="H1347" s="34"/>
      <c r="I1347" s="34"/>
      <c r="J1347" s="34"/>
      <c r="K1347" s="34"/>
      <c r="L1347" s="35"/>
      <c r="M1347" s="34"/>
      <c r="N1347" s="39" t="s">
        <v>64</v>
      </c>
      <c r="O1347" s="36">
        <v>23702681.289999999</v>
      </c>
      <c r="P1347" s="34"/>
      <c r="Q1347" s="39"/>
      <c r="R1347" s="34"/>
      <c r="S1347" s="34"/>
    </row>
    <row r="1348" spans="1:19" hidden="1" x14ac:dyDescent="0.25">
      <c r="A1348" s="24">
        <v>524</v>
      </c>
      <c r="B1348" s="37" t="s">
        <v>1023</v>
      </c>
      <c r="C1348" s="32">
        <f t="shared" si="138"/>
        <v>14222865.99</v>
      </c>
      <c r="D1348" s="33">
        <f t="shared" si="139"/>
        <v>294250</v>
      </c>
      <c r="E1348" s="34">
        <v>178615.99</v>
      </c>
      <c r="F1348" s="34"/>
      <c r="G1348" s="34"/>
      <c r="H1348" s="34"/>
      <c r="I1348" s="34"/>
      <c r="J1348" s="34"/>
      <c r="K1348" s="34"/>
      <c r="L1348" s="35">
        <v>5</v>
      </c>
      <c r="M1348" s="34">
        <v>13750000</v>
      </c>
      <c r="N1348" s="39"/>
      <c r="O1348" s="36"/>
      <c r="P1348" s="34"/>
      <c r="Q1348" s="39"/>
      <c r="R1348" s="34"/>
      <c r="S1348" s="34"/>
    </row>
    <row r="1349" spans="1:19" hidden="1" x14ac:dyDescent="0.25">
      <c r="A1349" s="196" t="s">
        <v>614</v>
      </c>
      <c r="B1349" s="196"/>
      <c r="C1349" s="71">
        <f t="shared" ref="C1349" si="140">ROUND(SUM(D1349+E1349+F1349+G1349+H1349+I1349+J1349+K1349+M1349+O1349+P1349+Q1349+R1349+S1349),2)</f>
        <v>1479823724.01</v>
      </c>
      <c r="D1349" s="40">
        <f t="shared" ref="D1349:M1349" si="141">ROUND(SUM(D1198:D1348),2)</f>
        <v>29869968.559999999</v>
      </c>
      <c r="E1349" s="40">
        <f t="shared" si="141"/>
        <v>54160831.350000001</v>
      </c>
      <c r="F1349" s="40">
        <f t="shared" si="141"/>
        <v>59621158.670000002</v>
      </c>
      <c r="G1349" s="40">
        <f t="shared" si="141"/>
        <v>278210763.88999999</v>
      </c>
      <c r="H1349" s="40">
        <f t="shared" si="141"/>
        <v>177112451.19</v>
      </c>
      <c r="I1349" s="40">
        <f t="shared" si="141"/>
        <v>87026918.090000004</v>
      </c>
      <c r="J1349" s="40">
        <f t="shared" si="141"/>
        <v>108960702.7</v>
      </c>
      <c r="K1349" s="40">
        <f t="shared" si="141"/>
        <v>4400450.42</v>
      </c>
      <c r="L1349" s="40">
        <f t="shared" si="141"/>
        <v>10</v>
      </c>
      <c r="M1349" s="40">
        <f t="shared" si="141"/>
        <v>27500000</v>
      </c>
      <c r="N1349" s="119" t="s">
        <v>23</v>
      </c>
      <c r="O1349" s="40">
        <f>ROUND(SUM(O1198:O1348),2)</f>
        <v>286457088.25999999</v>
      </c>
      <c r="P1349" s="40">
        <f>ROUND(SUM(P1198:P1348),2)</f>
        <v>45496537.93</v>
      </c>
      <c r="Q1349" s="40">
        <f>ROUND(SUM(Q1198:Q1348),2)</f>
        <v>86543059.689999998</v>
      </c>
      <c r="R1349" s="40">
        <f>ROUND(SUM(R1198:R1348),2)</f>
        <v>234463793.25999999</v>
      </c>
      <c r="S1349" s="40">
        <f>ROUND(SUM(S1198:S1348),2)</f>
        <v>0</v>
      </c>
    </row>
    <row r="1350" spans="1:19" ht="15.75" x14ac:dyDescent="0.25">
      <c r="A1350" s="135" t="s">
        <v>615</v>
      </c>
      <c r="B1350" s="135"/>
      <c r="C1350" s="136"/>
      <c r="D1350" s="73"/>
      <c r="E1350" s="34"/>
      <c r="F1350" s="34"/>
      <c r="G1350" s="34"/>
      <c r="H1350" s="34"/>
      <c r="I1350" s="34"/>
      <c r="J1350" s="34"/>
      <c r="K1350" s="34"/>
      <c r="L1350" s="60"/>
      <c r="M1350" s="34"/>
      <c r="N1350" s="32"/>
      <c r="O1350" s="34"/>
      <c r="P1350" s="34"/>
      <c r="Q1350" s="34"/>
      <c r="R1350" s="34"/>
      <c r="S1350" s="34"/>
    </row>
    <row r="1351" spans="1:19" x14ac:dyDescent="0.25">
      <c r="A1351" s="24">
        <v>525</v>
      </c>
      <c r="B1351" s="31" t="s">
        <v>616</v>
      </c>
      <c r="C1351" s="32">
        <f t="shared" ref="C1351:C1356" si="142">ROUND(SUM(D1351+E1351+F1351+G1351+H1351+I1351+J1351+K1351+M1351+O1351+P1351+Q1351+R1351+S1351),2)</f>
        <v>3724905.87</v>
      </c>
      <c r="D1351" s="33">
        <f t="shared" ref="D1351:D1356" si="143">ROUND((F1351+G1351+H1351+I1351+J1351+K1351+M1351+O1351+P1351+Q1351+R1351+S1351)*0.0214,2)</f>
        <v>78042.87</v>
      </c>
      <c r="E1351" s="34"/>
      <c r="F1351" s="38"/>
      <c r="G1351" s="38"/>
      <c r="H1351" s="38">
        <v>1596850.2</v>
      </c>
      <c r="I1351" s="38">
        <v>763649.37</v>
      </c>
      <c r="J1351" s="38">
        <v>913292.82</v>
      </c>
      <c r="K1351" s="34">
        <v>373070.61</v>
      </c>
      <c r="L1351" s="35"/>
      <c r="M1351" s="34"/>
      <c r="N1351" s="34"/>
      <c r="O1351" s="39"/>
      <c r="P1351" s="34"/>
      <c r="Q1351" s="34"/>
      <c r="R1351" s="34"/>
      <c r="S1351" s="34"/>
    </row>
    <row r="1352" spans="1:19" x14ac:dyDescent="0.25">
      <c r="A1352" s="24">
        <v>526</v>
      </c>
      <c r="B1352" s="31" t="s">
        <v>617</v>
      </c>
      <c r="C1352" s="32">
        <f t="shared" si="142"/>
        <v>2126932.75</v>
      </c>
      <c r="D1352" s="33">
        <f t="shared" si="143"/>
        <v>44562.720000000001</v>
      </c>
      <c r="E1352" s="34"/>
      <c r="F1352" s="38"/>
      <c r="G1352" s="38"/>
      <c r="H1352" s="38"/>
      <c r="I1352" s="38"/>
      <c r="J1352" s="38">
        <v>727046.68</v>
      </c>
      <c r="K1352" s="34"/>
      <c r="L1352" s="35"/>
      <c r="M1352" s="34"/>
      <c r="N1352" s="34"/>
      <c r="O1352" s="39"/>
      <c r="P1352" s="34"/>
      <c r="Q1352" s="34">
        <v>1355323.35</v>
      </c>
      <c r="R1352" s="34"/>
      <c r="S1352" s="34"/>
    </row>
    <row r="1353" spans="1:19" x14ac:dyDescent="0.25">
      <c r="A1353" s="24">
        <v>527</v>
      </c>
      <c r="B1353" s="31" t="s">
        <v>618</v>
      </c>
      <c r="C1353" s="32">
        <f t="shared" si="142"/>
        <v>309590.59999999998</v>
      </c>
      <c r="D1353" s="73">
        <f t="shared" si="143"/>
        <v>6486.43</v>
      </c>
      <c r="E1353" s="34"/>
      <c r="F1353" s="38"/>
      <c r="G1353" s="38"/>
      <c r="H1353" s="38"/>
      <c r="I1353" s="38"/>
      <c r="J1353" s="38"/>
      <c r="K1353" s="28">
        <v>303104.17</v>
      </c>
      <c r="L1353" s="35"/>
      <c r="M1353" s="34"/>
      <c r="N1353" s="34"/>
      <c r="O1353" s="39"/>
      <c r="P1353" s="34"/>
      <c r="Q1353" s="34"/>
      <c r="R1353" s="34"/>
      <c r="S1353" s="34"/>
    </row>
    <row r="1354" spans="1:19" x14ac:dyDescent="0.25">
      <c r="A1354" s="24">
        <v>528</v>
      </c>
      <c r="B1354" s="31" t="s">
        <v>619</v>
      </c>
      <c r="C1354" s="32">
        <f t="shared" si="142"/>
        <v>7223652.54</v>
      </c>
      <c r="D1354" s="33">
        <f t="shared" si="143"/>
        <v>151347.32999999999</v>
      </c>
      <c r="E1354" s="34"/>
      <c r="F1354" s="38"/>
      <c r="G1354" s="38">
        <v>2168046.46</v>
      </c>
      <c r="H1354" s="38">
        <v>1573730.82</v>
      </c>
      <c r="I1354" s="38">
        <v>752593.17</v>
      </c>
      <c r="J1354" s="38">
        <v>900070.06</v>
      </c>
      <c r="K1354" s="34"/>
      <c r="L1354" s="35"/>
      <c r="M1354" s="34"/>
      <c r="N1354" s="34"/>
      <c r="O1354" s="39"/>
      <c r="P1354" s="34"/>
      <c r="Q1354" s="34">
        <v>1677864.7</v>
      </c>
      <c r="R1354" s="34"/>
      <c r="S1354" s="34"/>
    </row>
    <row r="1355" spans="1:19" x14ac:dyDescent="0.25">
      <c r="A1355" s="24">
        <v>529</v>
      </c>
      <c r="B1355" s="31" t="s">
        <v>621</v>
      </c>
      <c r="C1355" s="32">
        <f t="shared" si="142"/>
        <v>15918142.24</v>
      </c>
      <c r="D1355" s="33">
        <f t="shared" si="143"/>
        <v>333511.11</v>
      </c>
      <c r="E1355" s="34"/>
      <c r="F1355" s="38"/>
      <c r="G1355" s="38"/>
      <c r="H1355" s="38"/>
      <c r="I1355" s="38"/>
      <c r="J1355" s="38">
        <v>1159963.8799999999</v>
      </c>
      <c r="K1355" s="34">
        <v>947666.34</v>
      </c>
      <c r="L1355" s="35"/>
      <c r="M1355" s="34"/>
      <c r="N1355" s="34"/>
      <c r="O1355" s="39"/>
      <c r="P1355" s="34">
        <v>2594760.29</v>
      </c>
      <c r="Q1355" s="34"/>
      <c r="R1355" s="34">
        <v>10882240.619999999</v>
      </c>
      <c r="S1355" s="34"/>
    </row>
    <row r="1356" spans="1:19" x14ac:dyDescent="0.25">
      <c r="A1356" s="24">
        <v>530</v>
      </c>
      <c r="B1356" s="25" t="s">
        <v>622</v>
      </c>
      <c r="C1356" s="26">
        <f t="shared" si="142"/>
        <v>8492388.6300000008</v>
      </c>
      <c r="D1356" s="73">
        <f t="shared" si="143"/>
        <v>177929.43</v>
      </c>
      <c r="E1356" s="28"/>
      <c r="F1356" s="28"/>
      <c r="G1356" s="28">
        <v>4263878.4000000004</v>
      </c>
      <c r="H1356" s="28">
        <v>2181919.2000000002</v>
      </c>
      <c r="I1356" s="28">
        <v>655648.80000000005</v>
      </c>
      <c r="J1356" s="28">
        <v>1213012.8</v>
      </c>
      <c r="K1356" s="28"/>
      <c r="L1356" s="29"/>
      <c r="M1356" s="28"/>
      <c r="N1356" s="28"/>
      <c r="O1356" s="30"/>
      <c r="P1356" s="28"/>
      <c r="Q1356" s="28"/>
      <c r="R1356" s="28"/>
      <c r="S1356" s="28"/>
    </row>
    <row r="1357" spans="1:19" ht="25.5" x14ac:dyDescent="0.25">
      <c r="A1357" s="24">
        <v>531</v>
      </c>
      <c r="B1357" s="65" t="s">
        <v>624</v>
      </c>
      <c r="C1357" s="32">
        <f>ROUND(SUM(D1357+E1357+F1357+G1357+H1357+I1357+J1357+K1357+M1357+O1357+Q1357+S1357),2)</f>
        <v>544278</v>
      </c>
      <c r="D1357" s="34">
        <f>ROUND((F1357+G1357+H1357+I1357+J1357+K1357+M1357+O1357+Q1357+S1357)*0.0214,2)</f>
        <v>11403.51</v>
      </c>
      <c r="E1357" s="34"/>
      <c r="F1357" s="34"/>
      <c r="G1357" s="34"/>
      <c r="H1357" s="34"/>
      <c r="I1357" s="34"/>
      <c r="J1357" s="34"/>
      <c r="K1357" s="34">
        <v>532874.49</v>
      </c>
      <c r="L1357" s="35"/>
      <c r="M1357" s="34"/>
      <c r="N1357" s="34"/>
      <c r="O1357" s="34"/>
      <c r="P1357" s="34"/>
      <c r="Q1357" s="34"/>
      <c r="R1357" s="34"/>
      <c r="S1357" s="34"/>
    </row>
    <row r="1358" spans="1:19" ht="25.5" x14ac:dyDescent="0.25">
      <c r="A1358" s="24">
        <v>532</v>
      </c>
      <c r="B1358" s="31" t="s">
        <v>625</v>
      </c>
      <c r="C1358" s="32">
        <f>ROUND(SUM(D1358+E1358+F1358+G1358+H1358+I1358+J1358+K1358+M1358+O1358+Q1358+S1358),2)</f>
        <v>590783.88</v>
      </c>
      <c r="D1358" s="34">
        <f>ROUND((F1358+G1358+H1358+I1358+J1358+K1358+M1358+O1358+Q1358+S1358)*0.0214,2)</f>
        <v>12377.89</v>
      </c>
      <c r="E1358" s="34"/>
      <c r="F1358" s="38"/>
      <c r="G1358" s="38"/>
      <c r="H1358" s="38"/>
      <c r="I1358" s="38"/>
      <c r="J1358" s="38"/>
      <c r="K1358" s="34">
        <v>578405.99</v>
      </c>
      <c r="L1358" s="35"/>
      <c r="M1358" s="34"/>
      <c r="N1358" s="34"/>
      <c r="O1358" s="34"/>
      <c r="P1358" s="34"/>
      <c r="Q1358" s="34"/>
      <c r="R1358" s="34"/>
      <c r="S1358" s="34"/>
    </row>
    <row r="1359" spans="1:19" ht="25.5" x14ac:dyDescent="0.25">
      <c r="A1359" s="24">
        <v>533</v>
      </c>
      <c r="B1359" s="124" t="s">
        <v>623</v>
      </c>
      <c r="C1359" s="32">
        <f>ROUND(SUM(D1359+E1359+F1359+G1359+H1359+I1359+J1359+K1359+M1359+O1359+Q1359+S1359),2)</f>
        <v>478488.03</v>
      </c>
      <c r="D1359" s="34">
        <f>ROUND((F1359+G1359+H1359+I1359+J1359+K1359+M1359+O1359+Q1359+S1359)*0.0214,2)</f>
        <v>10025.11</v>
      </c>
      <c r="E1359" s="28"/>
      <c r="F1359" s="28"/>
      <c r="G1359" s="28"/>
      <c r="H1359" s="28"/>
      <c r="I1359" s="28"/>
      <c r="J1359" s="28"/>
      <c r="K1359" s="28">
        <v>468462.92</v>
      </c>
      <c r="L1359" s="29"/>
      <c r="M1359" s="28"/>
      <c r="N1359" s="28"/>
      <c r="O1359" s="48"/>
      <c r="P1359" s="28"/>
      <c r="Q1359" s="28"/>
      <c r="R1359" s="28"/>
      <c r="S1359" s="28"/>
    </row>
    <row r="1360" spans="1:19" ht="25.5" x14ac:dyDescent="0.25">
      <c r="A1360" s="24">
        <v>534</v>
      </c>
      <c r="B1360" s="65" t="s">
        <v>626</v>
      </c>
      <c r="C1360" s="32">
        <f>ROUND(SUM(D1360+E1360+F1360+G1360+H1360+I1360+J1360+K1360+M1360+O1360+Q1360+S1360),2)</f>
        <v>551495.93999999994</v>
      </c>
      <c r="D1360" s="34">
        <f>ROUND((F1360+G1360+H1360+I1360+J1360+K1360+M1360+O1360+Q1360+S1360)*0.0214,2)</f>
        <v>11554.74</v>
      </c>
      <c r="E1360" s="34"/>
      <c r="F1360" s="34"/>
      <c r="G1360" s="34"/>
      <c r="H1360" s="34"/>
      <c r="I1360" s="34"/>
      <c r="J1360" s="34"/>
      <c r="K1360" s="34">
        <v>539941.19999999995</v>
      </c>
      <c r="L1360" s="35"/>
      <c r="M1360" s="34"/>
      <c r="N1360" s="34"/>
      <c r="O1360" s="34"/>
      <c r="P1360" s="34"/>
      <c r="Q1360" s="34"/>
      <c r="R1360" s="34"/>
      <c r="S1360" s="34"/>
    </row>
    <row r="1361" spans="1:19" x14ac:dyDescent="0.25">
      <c r="A1361" s="24">
        <v>535</v>
      </c>
      <c r="B1361" s="31" t="s">
        <v>627</v>
      </c>
      <c r="C1361" s="32">
        <f t="shared" ref="C1361:C1374" si="144">ROUND(SUM(D1361+E1361+F1361+G1361+H1361+I1361+J1361+K1361+M1361+O1361+P1361+Q1361+R1361+S1361),2)</f>
        <v>31777914.16</v>
      </c>
      <c r="D1361" s="33">
        <f>ROUND((F1361+G1361+H1361+I1361+J1361+K1361+M1361+O1361+P1361+Q1361+R1361+S1361)*0.0214,2)</f>
        <v>665799.26</v>
      </c>
      <c r="E1361" s="34"/>
      <c r="F1361" s="38">
        <v>2423051.9</v>
      </c>
      <c r="G1361" s="38">
        <v>7698873.4699999997</v>
      </c>
      <c r="H1361" s="38">
        <v>5588420.1200000001</v>
      </c>
      <c r="I1361" s="38">
        <v>2672507.1</v>
      </c>
      <c r="J1361" s="38">
        <v>3196207.11</v>
      </c>
      <c r="K1361" s="34"/>
      <c r="L1361" s="35"/>
      <c r="M1361" s="34"/>
      <c r="N1361" s="34"/>
      <c r="O1361" s="39"/>
      <c r="P1361" s="34"/>
      <c r="Q1361" s="34"/>
      <c r="R1361" s="34">
        <v>9533055.1999999993</v>
      </c>
      <c r="S1361" s="34"/>
    </row>
    <row r="1362" spans="1:19" x14ac:dyDescent="0.25">
      <c r="A1362" s="24">
        <v>536</v>
      </c>
      <c r="B1362" s="25" t="s">
        <v>628</v>
      </c>
      <c r="C1362" s="26">
        <f t="shared" si="144"/>
        <v>17319249.52</v>
      </c>
      <c r="D1362" s="73">
        <f>ROUND((F1362+G1362+H1362+I1362+J1362+K1362+M1362+O1362+P1362+Q1362+R1362+S1362)*0.0214,2)</f>
        <v>362866.59</v>
      </c>
      <c r="E1362" s="28"/>
      <c r="F1362" s="47"/>
      <c r="G1362" s="47">
        <v>8179616.3499999996</v>
      </c>
      <c r="H1362" s="47">
        <v>5937379.3799999999</v>
      </c>
      <c r="I1362" s="47">
        <v>2839387.2</v>
      </c>
      <c r="J1362" s="47"/>
      <c r="K1362" s="28"/>
      <c r="L1362" s="29"/>
      <c r="M1362" s="28"/>
      <c r="N1362" s="28"/>
      <c r="O1362" s="48"/>
      <c r="P1362" s="28"/>
      <c r="Q1362" s="28"/>
      <c r="R1362" s="28"/>
      <c r="S1362" s="28"/>
    </row>
    <row r="1363" spans="1:19" x14ac:dyDescent="0.25">
      <c r="A1363" s="24">
        <v>537</v>
      </c>
      <c r="B1363" s="31" t="s">
        <v>630</v>
      </c>
      <c r="C1363" s="32">
        <f t="shared" si="144"/>
        <v>4747844.28</v>
      </c>
      <c r="D1363" s="33">
        <f>ROUND((F1363+G1363+H1363+I1363+J1363+K1363+M1363+O1363+P1363+Q1363+R1363+S1363)*0.0214,2)</f>
        <v>99475.1</v>
      </c>
      <c r="E1363" s="34"/>
      <c r="F1363" s="38"/>
      <c r="G1363" s="38">
        <v>1253046.3999999999</v>
      </c>
      <c r="H1363" s="38"/>
      <c r="I1363" s="38">
        <v>434959.57</v>
      </c>
      <c r="J1363" s="38">
        <v>520197.99</v>
      </c>
      <c r="K1363" s="34"/>
      <c r="L1363" s="35"/>
      <c r="M1363" s="34"/>
      <c r="N1363" s="34"/>
      <c r="O1363" s="39"/>
      <c r="P1363" s="34"/>
      <c r="Q1363" s="34"/>
      <c r="R1363" s="34">
        <v>2440165.2200000002</v>
      </c>
      <c r="S1363" s="34"/>
    </row>
    <row r="1364" spans="1:19" x14ac:dyDescent="0.25">
      <c r="A1364" s="24">
        <v>538</v>
      </c>
      <c r="B1364" s="31" t="s">
        <v>631</v>
      </c>
      <c r="C1364" s="32">
        <f t="shared" si="144"/>
        <v>345013.35</v>
      </c>
      <c r="D1364" s="33"/>
      <c r="E1364" s="34">
        <v>69734.28</v>
      </c>
      <c r="F1364" s="38"/>
      <c r="G1364" s="38"/>
      <c r="H1364" s="38"/>
      <c r="I1364" s="38"/>
      <c r="J1364" s="38"/>
      <c r="K1364" s="34">
        <v>275279.07</v>
      </c>
      <c r="L1364" s="35"/>
      <c r="M1364" s="34"/>
      <c r="N1364" s="34"/>
      <c r="O1364" s="39"/>
      <c r="P1364" s="34"/>
      <c r="Q1364" s="34"/>
      <c r="R1364" s="34"/>
      <c r="S1364" s="34"/>
    </row>
    <row r="1365" spans="1:19" x14ac:dyDescent="0.25">
      <c r="A1365" s="24">
        <v>539</v>
      </c>
      <c r="B1365" s="31" t="s">
        <v>1024</v>
      </c>
      <c r="C1365" s="32">
        <f t="shared" si="144"/>
        <v>214468.61</v>
      </c>
      <c r="D1365" s="33"/>
      <c r="E1365" s="34">
        <v>214468.61</v>
      </c>
      <c r="F1365" s="38"/>
      <c r="G1365" s="38"/>
      <c r="H1365" s="38"/>
      <c r="I1365" s="38"/>
      <c r="J1365" s="38"/>
      <c r="K1365" s="34"/>
      <c r="L1365" s="35"/>
      <c r="M1365" s="34"/>
      <c r="N1365" s="34"/>
      <c r="O1365" s="39"/>
      <c r="P1365" s="34"/>
      <c r="Q1365" s="34"/>
      <c r="R1365" s="34"/>
      <c r="S1365" s="34"/>
    </row>
    <row r="1366" spans="1:19" x14ac:dyDescent="0.25">
      <c r="A1366" s="24">
        <v>540</v>
      </c>
      <c r="B1366" s="31" t="s">
        <v>632</v>
      </c>
      <c r="C1366" s="32">
        <f t="shared" si="144"/>
        <v>4275825.04</v>
      </c>
      <c r="D1366" s="73">
        <f t="shared" ref="D1366:D1373" si="145">ROUND((F1366+G1366+H1366+I1366+J1366+K1366+M1366+O1366+P1366+Q1366+R1366+S1366)*0.0214,2)</f>
        <v>89585.53</v>
      </c>
      <c r="E1366" s="34"/>
      <c r="F1366" s="34"/>
      <c r="G1366" s="34"/>
      <c r="H1366" s="34"/>
      <c r="I1366" s="34"/>
      <c r="J1366" s="34">
        <v>2972147.99</v>
      </c>
      <c r="K1366" s="34">
        <v>1214091.52</v>
      </c>
      <c r="L1366" s="35"/>
      <c r="M1366" s="34"/>
      <c r="N1366" s="34"/>
      <c r="O1366" s="36"/>
      <c r="P1366" s="34"/>
      <c r="Q1366" s="34"/>
      <c r="R1366" s="34"/>
      <c r="S1366" s="34"/>
    </row>
    <row r="1367" spans="1:19" x14ac:dyDescent="0.25">
      <c r="A1367" s="24">
        <v>541</v>
      </c>
      <c r="B1367" s="31" t="s">
        <v>633</v>
      </c>
      <c r="C1367" s="32">
        <f t="shared" si="144"/>
        <v>583342.42000000004</v>
      </c>
      <c r="D1367" s="73">
        <f t="shared" si="145"/>
        <v>12221.98</v>
      </c>
      <c r="E1367" s="34"/>
      <c r="F1367" s="38"/>
      <c r="G1367" s="38"/>
      <c r="H1367" s="38"/>
      <c r="I1367" s="38"/>
      <c r="J1367" s="38"/>
      <c r="K1367" s="34">
        <v>571120.43999999994</v>
      </c>
      <c r="L1367" s="35"/>
      <c r="M1367" s="34"/>
      <c r="N1367" s="34"/>
      <c r="O1367" s="39"/>
      <c r="P1367" s="34"/>
      <c r="Q1367" s="34"/>
      <c r="R1367" s="34"/>
      <c r="S1367" s="34"/>
    </row>
    <row r="1368" spans="1:19" x14ac:dyDescent="0.25">
      <c r="A1368" s="24">
        <v>542</v>
      </c>
      <c r="B1368" s="31" t="s">
        <v>639</v>
      </c>
      <c r="C1368" s="32">
        <f t="shared" si="144"/>
        <v>1420183.06</v>
      </c>
      <c r="D1368" s="33">
        <f t="shared" si="145"/>
        <v>29755.16</v>
      </c>
      <c r="E1368" s="34"/>
      <c r="F1368" s="38"/>
      <c r="G1368" s="38"/>
      <c r="H1368" s="38"/>
      <c r="I1368" s="38"/>
      <c r="J1368" s="38"/>
      <c r="K1368" s="34"/>
      <c r="L1368" s="35"/>
      <c r="M1368" s="34"/>
      <c r="N1368" s="34" t="s">
        <v>124</v>
      </c>
      <c r="O1368" s="39">
        <v>1390427.9000000001</v>
      </c>
      <c r="P1368" s="34"/>
      <c r="Q1368" s="34"/>
      <c r="R1368" s="34"/>
      <c r="S1368" s="34"/>
    </row>
    <row r="1369" spans="1:19" x14ac:dyDescent="0.25">
      <c r="A1369" s="24">
        <v>543</v>
      </c>
      <c r="B1369" s="31" t="s">
        <v>640</v>
      </c>
      <c r="C1369" s="32">
        <f t="shared" si="144"/>
        <v>2037221.47</v>
      </c>
      <c r="D1369" s="33">
        <f t="shared" si="145"/>
        <v>42683.12</v>
      </c>
      <c r="E1369" s="34"/>
      <c r="F1369" s="38"/>
      <c r="G1369" s="38"/>
      <c r="H1369" s="38"/>
      <c r="I1369" s="38"/>
      <c r="J1369" s="38"/>
      <c r="K1369" s="34"/>
      <c r="L1369" s="35"/>
      <c r="M1369" s="34"/>
      <c r="N1369" s="34" t="s">
        <v>124</v>
      </c>
      <c r="O1369" s="39">
        <v>1994538.3499999999</v>
      </c>
      <c r="P1369" s="34"/>
      <c r="Q1369" s="34"/>
      <c r="R1369" s="34"/>
      <c r="S1369" s="34"/>
    </row>
    <row r="1370" spans="1:19" x14ac:dyDescent="0.25">
      <c r="A1370" s="24">
        <v>544</v>
      </c>
      <c r="B1370" s="25" t="s">
        <v>641</v>
      </c>
      <c r="C1370" s="26">
        <f t="shared" si="144"/>
        <v>1868245.07</v>
      </c>
      <c r="D1370" s="33">
        <f t="shared" si="145"/>
        <v>39142.79</v>
      </c>
      <c r="E1370" s="28"/>
      <c r="F1370" s="47"/>
      <c r="G1370" s="47"/>
      <c r="H1370" s="47"/>
      <c r="I1370" s="47"/>
      <c r="J1370" s="47">
        <v>449983.78</v>
      </c>
      <c r="K1370" s="28"/>
      <c r="L1370" s="29"/>
      <c r="M1370" s="28"/>
      <c r="N1370" s="28" t="s">
        <v>124</v>
      </c>
      <c r="O1370" s="48">
        <v>1379118.5</v>
      </c>
      <c r="P1370" s="28"/>
      <c r="Q1370" s="28"/>
      <c r="R1370" s="28"/>
      <c r="S1370" s="28"/>
    </row>
    <row r="1371" spans="1:19" ht="24.75" customHeight="1" x14ac:dyDescent="0.25">
      <c r="A1371" s="24">
        <v>545</v>
      </c>
      <c r="B1371" s="25" t="s">
        <v>642</v>
      </c>
      <c r="C1371" s="26">
        <f t="shared" si="144"/>
        <v>5745412.0999999996</v>
      </c>
      <c r="D1371" s="33">
        <f t="shared" si="145"/>
        <v>120375.78</v>
      </c>
      <c r="E1371" s="28"/>
      <c r="F1371" s="47">
        <v>528563.01</v>
      </c>
      <c r="G1371" s="47">
        <v>1679427.4</v>
      </c>
      <c r="H1371" s="47"/>
      <c r="I1371" s="47">
        <v>582979.01</v>
      </c>
      <c r="J1371" s="47">
        <v>697218.6</v>
      </c>
      <c r="K1371" s="28"/>
      <c r="L1371" s="29"/>
      <c r="M1371" s="28"/>
      <c r="N1371" s="28" t="s">
        <v>124</v>
      </c>
      <c r="O1371" s="48">
        <v>2136848.2999999998</v>
      </c>
      <c r="P1371" s="28"/>
      <c r="Q1371" s="28"/>
      <c r="R1371" s="28"/>
      <c r="S1371" s="28"/>
    </row>
    <row r="1372" spans="1:19" x14ac:dyDescent="0.25">
      <c r="A1372" s="24">
        <v>546</v>
      </c>
      <c r="B1372" s="31" t="s">
        <v>643</v>
      </c>
      <c r="C1372" s="32">
        <f t="shared" si="144"/>
        <v>823609.34</v>
      </c>
      <c r="D1372" s="33">
        <f t="shared" si="145"/>
        <v>17255.96</v>
      </c>
      <c r="E1372" s="34"/>
      <c r="F1372" s="38"/>
      <c r="G1372" s="38"/>
      <c r="H1372" s="38"/>
      <c r="I1372" s="38"/>
      <c r="J1372" s="38"/>
      <c r="K1372" s="34"/>
      <c r="L1372" s="35"/>
      <c r="M1372" s="34"/>
      <c r="N1372" s="34"/>
      <c r="O1372" s="39"/>
      <c r="P1372" s="34"/>
      <c r="Q1372" s="34">
        <v>806353.38</v>
      </c>
      <c r="R1372" s="34"/>
      <c r="S1372" s="34"/>
    </row>
    <row r="1373" spans="1:19" x14ac:dyDescent="0.25">
      <c r="A1373" s="24">
        <v>547</v>
      </c>
      <c r="B1373" s="31" t="s">
        <v>644</v>
      </c>
      <c r="C1373" s="32">
        <f t="shared" si="144"/>
        <v>4307002.21</v>
      </c>
      <c r="D1373" s="33">
        <f t="shared" si="145"/>
        <v>90238.74</v>
      </c>
      <c r="E1373" s="34"/>
      <c r="F1373" s="38"/>
      <c r="G1373" s="38">
        <v>1662638.07</v>
      </c>
      <c r="H1373" s="38"/>
      <c r="I1373" s="38">
        <v>577150.93999999994</v>
      </c>
      <c r="J1373" s="38">
        <v>690248.47</v>
      </c>
      <c r="K1373" s="34"/>
      <c r="L1373" s="35"/>
      <c r="M1373" s="34"/>
      <c r="N1373" s="34"/>
      <c r="O1373" s="39"/>
      <c r="P1373" s="34"/>
      <c r="Q1373" s="34">
        <v>1286725.99</v>
      </c>
      <c r="R1373" s="34"/>
      <c r="S1373" s="34"/>
    </row>
    <row r="1374" spans="1:19" x14ac:dyDescent="0.25">
      <c r="A1374" s="24">
        <v>548</v>
      </c>
      <c r="B1374" s="31" t="s">
        <v>1025</v>
      </c>
      <c r="C1374" s="32">
        <f t="shared" si="144"/>
        <v>46426.28</v>
      </c>
      <c r="D1374" s="33"/>
      <c r="E1374" s="34">
        <v>46426.28</v>
      </c>
      <c r="F1374" s="38"/>
      <c r="G1374" s="38"/>
      <c r="H1374" s="38"/>
      <c r="I1374" s="38"/>
      <c r="J1374" s="38"/>
      <c r="K1374" s="34"/>
      <c r="L1374" s="35"/>
      <c r="M1374" s="34"/>
      <c r="N1374" s="34"/>
      <c r="O1374" s="39"/>
      <c r="P1374" s="34"/>
      <c r="Q1374" s="34"/>
      <c r="R1374" s="34"/>
      <c r="S1374" s="34"/>
    </row>
    <row r="1375" spans="1:19" x14ac:dyDescent="0.25">
      <c r="A1375" s="171" t="s">
        <v>645</v>
      </c>
      <c r="B1375" s="171"/>
      <c r="C1375" s="71">
        <f t="shared" ref="C1375" si="146">ROUND(SUM(D1375+E1375+F1375+G1375+H1375+I1375+J1375+K1375+M1375+O1375+P1375+Q1375+R1375+S1375),2)</f>
        <v>115472415.39</v>
      </c>
      <c r="D1375" s="40">
        <f t="shared" ref="D1375:M1375" si="147">ROUND(SUM(D1351:D1374),2)</f>
        <v>2406641.15</v>
      </c>
      <c r="E1375" s="40">
        <f t="shared" si="147"/>
        <v>330629.17</v>
      </c>
      <c r="F1375" s="40">
        <f t="shared" si="147"/>
        <v>2951614.91</v>
      </c>
      <c r="G1375" s="40">
        <f t="shared" si="147"/>
        <v>26905526.550000001</v>
      </c>
      <c r="H1375" s="40">
        <f t="shared" si="147"/>
        <v>16878299.719999999</v>
      </c>
      <c r="I1375" s="40">
        <f t="shared" si="147"/>
        <v>9278875.1600000001</v>
      </c>
      <c r="J1375" s="40">
        <f t="shared" si="147"/>
        <v>13439390.18</v>
      </c>
      <c r="K1375" s="40">
        <f t="shared" si="147"/>
        <v>5804016.75</v>
      </c>
      <c r="L1375" s="40">
        <f t="shared" si="147"/>
        <v>0</v>
      </c>
      <c r="M1375" s="40">
        <f t="shared" si="147"/>
        <v>0</v>
      </c>
      <c r="N1375" s="119" t="s">
        <v>23</v>
      </c>
      <c r="O1375" s="40">
        <f>ROUND(SUM(O1351:O1374),2)</f>
        <v>6900933.0499999998</v>
      </c>
      <c r="P1375" s="40">
        <f>ROUND(SUM(P1351:P1374),2)</f>
        <v>2594760.29</v>
      </c>
      <c r="Q1375" s="40">
        <f>ROUND(SUM(Q1351:Q1374),2)</f>
        <v>5126267.42</v>
      </c>
      <c r="R1375" s="40">
        <f>ROUND(SUM(R1351:R1374),2)</f>
        <v>22855461.039999999</v>
      </c>
      <c r="S1375" s="40">
        <f>ROUND(SUM(S1351:S1374),2)</f>
        <v>0</v>
      </c>
    </row>
    <row r="1376" spans="1:19" ht="15.75" hidden="1" x14ac:dyDescent="0.25">
      <c r="A1376" s="172" t="s">
        <v>646</v>
      </c>
      <c r="B1376" s="169"/>
      <c r="C1376" s="170"/>
      <c r="D1376" s="52"/>
      <c r="E1376" s="34"/>
      <c r="F1376" s="34"/>
      <c r="G1376" s="34"/>
      <c r="H1376" s="34"/>
      <c r="I1376" s="34"/>
      <c r="J1376" s="34"/>
      <c r="K1376" s="34"/>
      <c r="L1376" s="60"/>
      <c r="M1376" s="34"/>
      <c r="N1376" s="71"/>
      <c r="O1376" s="34"/>
      <c r="P1376" s="34"/>
      <c r="Q1376" s="34"/>
      <c r="R1376" s="34"/>
      <c r="S1376" s="39"/>
    </row>
    <row r="1377" spans="1:19" hidden="1" x14ac:dyDescent="0.25">
      <c r="A1377" s="12">
        <v>549</v>
      </c>
      <c r="B1377" s="31" t="s">
        <v>647</v>
      </c>
      <c r="C1377" s="32">
        <f t="shared" ref="C1377:C1408" si="148">ROUND(SUM(D1377+E1377+F1377+G1377+H1377+I1377+J1377+K1377+M1377+O1377+P1377+Q1377+R1377+S1377),2)</f>
        <v>6625323.1500000004</v>
      </c>
      <c r="D1377" s="33">
        <f t="shared" ref="D1377:D1385" si="149">ROUND((F1377+G1377+H1377+I1377+J1377+K1377+M1377+O1377+P1377+Q1377+R1377+S1377)*0.0214,2)</f>
        <v>138811.35</v>
      </c>
      <c r="E1377" s="34"/>
      <c r="F1377" s="38"/>
      <c r="G1377" s="38">
        <v>2556423.31</v>
      </c>
      <c r="H1377" s="38">
        <v>1855643.88</v>
      </c>
      <c r="I1377" s="38">
        <v>887410.28</v>
      </c>
      <c r="J1377" s="38"/>
      <c r="K1377" s="34"/>
      <c r="L1377" s="35"/>
      <c r="M1377" s="34"/>
      <c r="N1377" s="34"/>
      <c r="O1377" s="39"/>
      <c r="P1377" s="34">
        <v>1187034.33</v>
      </c>
      <c r="Q1377" s="34"/>
      <c r="R1377" s="34"/>
      <c r="S1377" s="34"/>
    </row>
    <row r="1378" spans="1:19" hidden="1" x14ac:dyDescent="0.25">
      <c r="A1378" s="12">
        <v>550</v>
      </c>
      <c r="B1378" s="31" t="s">
        <v>648</v>
      </c>
      <c r="C1378" s="32">
        <f t="shared" si="148"/>
        <v>6617004.71</v>
      </c>
      <c r="D1378" s="33">
        <f t="shared" si="149"/>
        <v>138637.07</v>
      </c>
      <c r="E1378" s="34"/>
      <c r="F1378" s="38"/>
      <c r="G1378" s="38">
        <v>2553213.58</v>
      </c>
      <c r="H1378" s="38">
        <v>1853314.02</v>
      </c>
      <c r="I1378" s="38">
        <v>886296.09</v>
      </c>
      <c r="J1378" s="38"/>
      <c r="K1378" s="34"/>
      <c r="L1378" s="35"/>
      <c r="M1378" s="34"/>
      <c r="N1378" s="34"/>
      <c r="O1378" s="39"/>
      <c r="P1378" s="34">
        <v>1185543.95</v>
      </c>
      <c r="Q1378" s="34"/>
      <c r="R1378" s="34"/>
      <c r="S1378" s="34"/>
    </row>
    <row r="1379" spans="1:19" hidden="1" x14ac:dyDescent="0.25">
      <c r="A1379" s="12">
        <v>551</v>
      </c>
      <c r="B1379" s="31" t="s">
        <v>649</v>
      </c>
      <c r="C1379" s="32">
        <f t="shared" si="148"/>
        <v>68276672.010000005</v>
      </c>
      <c r="D1379" s="33">
        <f t="shared" si="149"/>
        <v>1430507.91</v>
      </c>
      <c r="E1379" s="34"/>
      <c r="F1379" s="38"/>
      <c r="G1379" s="38">
        <v>19981743.640000001</v>
      </c>
      <c r="H1379" s="38">
        <v>14504287.83</v>
      </c>
      <c r="I1379" s="38">
        <v>6936096.3600000003</v>
      </c>
      <c r="J1379" s="38"/>
      <c r="K1379" s="34"/>
      <c r="L1379" s="35"/>
      <c r="M1379" s="34"/>
      <c r="N1379" s="34" t="s">
        <v>64</v>
      </c>
      <c r="O1379" s="39">
        <v>25424036.27</v>
      </c>
      <c r="P1379" s="34"/>
      <c r="Q1379" s="34"/>
      <c r="R1379" s="34"/>
      <c r="S1379" s="34"/>
    </row>
    <row r="1380" spans="1:19" hidden="1" x14ac:dyDescent="0.25">
      <c r="A1380" s="12">
        <v>552</v>
      </c>
      <c r="B1380" s="31" t="s">
        <v>650</v>
      </c>
      <c r="C1380" s="32">
        <f t="shared" si="148"/>
        <v>12904543.07</v>
      </c>
      <c r="D1380" s="33">
        <f t="shared" si="149"/>
        <v>270371.28000000003</v>
      </c>
      <c r="E1380" s="34"/>
      <c r="F1380" s="38"/>
      <c r="G1380" s="28">
        <v>2940861.69</v>
      </c>
      <c r="H1380" s="28">
        <v>3572663.5</v>
      </c>
      <c r="I1380" s="28">
        <v>1635233.02</v>
      </c>
      <c r="J1380" s="38"/>
      <c r="K1380" s="34"/>
      <c r="L1380" s="35"/>
      <c r="M1380" s="34"/>
      <c r="N1380" s="34"/>
      <c r="O1380" s="39"/>
      <c r="P1380" s="34">
        <v>4485413.58</v>
      </c>
      <c r="Q1380" s="34"/>
      <c r="R1380" s="34"/>
      <c r="S1380" s="34"/>
    </row>
    <row r="1381" spans="1:19" hidden="1" x14ac:dyDescent="0.25">
      <c r="A1381" s="12">
        <v>553</v>
      </c>
      <c r="B1381" s="31" t="s">
        <v>651</v>
      </c>
      <c r="C1381" s="32">
        <f t="shared" si="148"/>
        <v>32794904.489999998</v>
      </c>
      <c r="D1381" s="33">
        <f t="shared" si="149"/>
        <v>687106.87</v>
      </c>
      <c r="E1381" s="34"/>
      <c r="F1381" s="38"/>
      <c r="G1381" s="38">
        <v>9597705.2599999998</v>
      </c>
      <c r="H1381" s="38">
        <v>6966753.3600000003</v>
      </c>
      <c r="I1381" s="38">
        <v>3331571.54</v>
      </c>
      <c r="J1381" s="38"/>
      <c r="K1381" s="34"/>
      <c r="L1381" s="35"/>
      <c r="M1381" s="34"/>
      <c r="N1381" s="34" t="s">
        <v>64</v>
      </c>
      <c r="O1381" s="39">
        <v>12211767.460000001</v>
      </c>
      <c r="P1381" s="34"/>
      <c r="Q1381" s="34"/>
      <c r="R1381" s="34"/>
      <c r="S1381" s="34"/>
    </row>
    <row r="1382" spans="1:19" hidden="1" x14ac:dyDescent="0.25">
      <c r="A1382" s="12">
        <v>554</v>
      </c>
      <c r="B1382" s="31" t="s">
        <v>652</v>
      </c>
      <c r="C1382" s="32">
        <f t="shared" si="148"/>
        <v>33298553.489999998</v>
      </c>
      <c r="D1382" s="33">
        <f t="shared" si="149"/>
        <v>697659.14</v>
      </c>
      <c r="E1382" s="34"/>
      <c r="F1382" s="38"/>
      <c r="G1382" s="38">
        <v>9745102.3900000006</v>
      </c>
      <c r="H1382" s="38">
        <v>7073745.54</v>
      </c>
      <c r="I1382" s="38">
        <v>3382736.28</v>
      </c>
      <c r="J1382" s="38"/>
      <c r="K1382" s="34"/>
      <c r="L1382" s="35"/>
      <c r="M1382" s="34"/>
      <c r="N1382" s="34" t="s">
        <v>64</v>
      </c>
      <c r="O1382" s="39">
        <v>12399310.140000001</v>
      </c>
      <c r="P1382" s="34"/>
      <c r="Q1382" s="34"/>
      <c r="R1382" s="34"/>
      <c r="S1382" s="34"/>
    </row>
    <row r="1383" spans="1:19" hidden="1" x14ac:dyDescent="0.25">
      <c r="A1383" s="12">
        <v>555</v>
      </c>
      <c r="B1383" s="31" t="s">
        <v>653</v>
      </c>
      <c r="C1383" s="32">
        <f t="shared" si="148"/>
        <v>53446718.659999996</v>
      </c>
      <c r="D1383" s="33">
        <f t="shared" si="149"/>
        <v>1119796.1399999999</v>
      </c>
      <c r="E1383" s="34"/>
      <c r="F1383" s="38"/>
      <c r="G1383" s="38">
        <v>15641632.779999999</v>
      </c>
      <c r="H1383" s="38">
        <v>11353901.24</v>
      </c>
      <c r="I1383" s="38">
        <v>5429549.7999999998</v>
      </c>
      <c r="J1383" s="38"/>
      <c r="K1383" s="34"/>
      <c r="L1383" s="35"/>
      <c r="M1383" s="34"/>
      <c r="N1383" s="34" t="s">
        <v>64</v>
      </c>
      <c r="O1383" s="39">
        <v>19901838.699999999</v>
      </c>
      <c r="P1383" s="34"/>
      <c r="Q1383" s="34"/>
      <c r="R1383" s="34"/>
      <c r="S1383" s="34"/>
    </row>
    <row r="1384" spans="1:19" hidden="1" x14ac:dyDescent="0.25">
      <c r="A1384" s="12">
        <v>556</v>
      </c>
      <c r="B1384" s="31" t="s">
        <v>654</v>
      </c>
      <c r="C1384" s="32">
        <f t="shared" si="148"/>
        <v>32785825.059999999</v>
      </c>
      <c r="D1384" s="33">
        <f t="shared" si="149"/>
        <v>686916.64</v>
      </c>
      <c r="E1384" s="34"/>
      <c r="F1384" s="38"/>
      <c r="G1384" s="38">
        <v>9595048.0899999999</v>
      </c>
      <c r="H1384" s="38">
        <v>6964824.5800000001</v>
      </c>
      <c r="I1384" s="38">
        <v>3330649.18</v>
      </c>
      <c r="J1384" s="38"/>
      <c r="K1384" s="34"/>
      <c r="L1384" s="35"/>
      <c r="M1384" s="34"/>
      <c r="N1384" s="34" t="s">
        <v>64</v>
      </c>
      <c r="O1384" s="39">
        <v>12208386.57</v>
      </c>
      <c r="P1384" s="34"/>
      <c r="Q1384" s="34"/>
      <c r="R1384" s="34"/>
      <c r="S1384" s="34"/>
    </row>
    <row r="1385" spans="1:19" hidden="1" x14ac:dyDescent="0.25">
      <c r="A1385" s="12">
        <v>557</v>
      </c>
      <c r="B1385" s="31" t="s">
        <v>655</v>
      </c>
      <c r="C1385" s="32">
        <f t="shared" si="148"/>
        <v>32835761.93</v>
      </c>
      <c r="D1385" s="33">
        <f t="shared" si="149"/>
        <v>687962.9</v>
      </c>
      <c r="E1385" s="34"/>
      <c r="F1385" s="38"/>
      <c r="G1385" s="38">
        <v>9609662.5399999991</v>
      </c>
      <c r="H1385" s="38">
        <v>6975432.8700000001</v>
      </c>
      <c r="I1385" s="38">
        <v>3335722.17</v>
      </c>
      <c r="J1385" s="38"/>
      <c r="K1385" s="34"/>
      <c r="L1385" s="35"/>
      <c r="M1385" s="34"/>
      <c r="N1385" s="34" t="s">
        <v>64</v>
      </c>
      <c r="O1385" s="39">
        <v>12226981.449999999</v>
      </c>
      <c r="P1385" s="34"/>
      <c r="Q1385" s="34"/>
      <c r="R1385" s="34"/>
      <c r="S1385" s="34"/>
    </row>
    <row r="1386" spans="1:19" hidden="1" x14ac:dyDescent="0.25">
      <c r="A1386" s="12">
        <v>558</v>
      </c>
      <c r="B1386" s="31" t="s">
        <v>656</v>
      </c>
      <c r="C1386" s="32">
        <f t="shared" si="148"/>
        <v>1317785.43</v>
      </c>
      <c r="D1386" s="33"/>
      <c r="E1386" s="34">
        <v>1317785.43</v>
      </c>
      <c r="F1386" s="38"/>
      <c r="G1386" s="38"/>
      <c r="H1386" s="38"/>
      <c r="I1386" s="38"/>
      <c r="J1386" s="38"/>
      <c r="K1386" s="34"/>
      <c r="L1386" s="35"/>
      <c r="M1386" s="34"/>
      <c r="N1386" s="34"/>
      <c r="O1386" s="39"/>
      <c r="P1386" s="34"/>
      <c r="Q1386" s="34"/>
      <c r="R1386" s="34"/>
      <c r="S1386" s="34"/>
    </row>
    <row r="1387" spans="1:19" hidden="1" x14ac:dyDescent="0.25">
      <c r="A1387" s="12">
        <v>559</v>
      </c>
      <c r="B1387" s="31" t="s">
        <v>657</v>
      </c>
      <c r="C1387" s="32">
        <f t="shared" si="148"/>
        <v>33008465.690000001</v>
      </c>
      <c r="D1387" s="33">
        <f>ROUND((F1387+G1387+H1387+I1387+J1387+K1387+M1387+O1387+P1387+Q1387+R1387+S1387)*0.0214,2)</f>
        <v>691581.33</v>
      </c>
      <c r="E1387" s="34"/>
      <c r="F1387" s="38"/>
      <c r="G1387" s="38">
        <v>9660205.75</v>
      </c>
      <c r="H1387" s="38">
        <v>7012121.0199999996</v>
      </c>
      <c r="I1387" s="38">
        <v>3353266.82</v>
      </c>
      <c r="J1387" s="38"/>
      <c r="K1387" s="34"/>
      <c r="L1387" s="35"/>
      <c r="M1387" s="34"/>
      <c r="N1387" s="34" t="s">
        <v>64</v>
      </c>
      <c r="O1387" s="39">
        <v>12291290.77</v>
      </c>
      <c r="P1387" s="34"/>
      <c r="Q1387" s="34"/>
      <c r="R1387" s="34"/>
      <c r="S1387" s="34"/>
    </row>
    <row r="1388" spans="1:19" hidden="1" x14ac:dyDescent="0.25">
      <c r="A1388" s="12">
        <v>560</v>
      </c>
      <c r="B1388" s="31" t="s">
        <v>658</v>
      </c>
      <c r="C1388" s="32">
        <f t="shared" si="148"/>
        <v>4442930.72</v>
      </c>
      <c r="D1388" s="33">
        <f>ROUND((F1388+G1388+H1388+I1388+J1388+K1388+M1388+O1388+P1388+Q1388+R1388+S1388)*0.0214,2)</f>
        <v>93086.66</v>
      </c>
      <c r="E1388" s="34"/>
      <c r="F1388" s="38"/>
      <c r="G1388" s="38">
        <v>1119592.3899999999</v>
      </c>
      <c r="H1388" s="38">
        <v>1210981.55</v>
      </c>
      <c r="I1388" s="38">
        <v>575580.89</v>
      </c>
      <c r="J1388" s="28">
        <v>1443689.23</v>
      </c>
      <c r="K1388" s="34"/>
      <c r="L1388" s="35"/>
      <c r="M1388" s="34"/>
      <c r="N1388" s="34"/>
      <c r="O1388" s="39"/>
      <c r="P1388" s="34"/>
      <c r="Q1388" s="34"/>
      <c r="R1388" s="34"/>
      <c r="S1388" s="34"/>
    </row>
    <row r="1389" spans="1:19" hidden="1" x14ac:dyDescent="0.25">
      <c r="A1389" s="12">
        <v>561</v>
      </c>
      <c r="B1389" s="31" t="s">
        <v>659</v>
      </c>
      <c r="C1389" s="32">
        <f t="shared" si="148"/>
        <v>9399043.1500000004</v>
      </c>
      <c r="D1389" s="33">
        <f>ROUND((F1389+G1389+H1389+I1389+J1389+K1389+M1389+O1389+P1389+Q1389+R1389+S1389)*0.0214,2)</f>
        <v>196925.32</v>
      </c>
      <c r="E1389" s="34"/>
      <c r="F1389" s="38"/>
      <c r="G1389" s="38">
        <v>1356321.71</v>
      </c>
      <c r="H1389" s="38">
        <v>3668296.05</v>
      </c>
      <c r="I1389" s="38">
        <v>1578638.63</v>
      </c>
      <c r="J1389" s="38">
        <v>2598861.44</v>
      </c>
      <c r="K1389" s="34"/>
      <c r="L1389" s="35"/>
      <c r="M1389" s="34"/>
      <c r="N1389" s="34"/>
      <c r="O1389" s="39"/>
      <c r="P1389" s="34"/>
      <c r="Q1389" s="34"/>
      <c r="R1389" s="34"/>
      <c r="S1389" s="34"/>
    </row>
    <row r="1390" spans="1:19" hidden="1" x14ac:dyDescent="0.25">
      <c r="A1390" s="12">
        <v>562</v>
      </c>
      <c r="B1390" s="31" t="s">
        <v>660</v>
      </c>
      <c r="C1390" s="32">
        <f t="shared" si="148"/>
        <v>23280991.460000001</v>
      </c>
      <c r="D1390" s="33">
        <f>ROUND((F1390+G1390+H1390+I1390+J1390+K1390+M1390+O1390+P1390+Q1390+R1390+S1390)*0.0214,2)</f>
        <v>487774.84</v>
      </c>
      <c r="E1390" s="34"/>
      <c r="F1390" s="38"/>
      <c r="G1390" s="38">
        <v>2043888.31</v>
      </c>
      <c r="H1390" s="38">
        <v>11419479.76</v>
      </c>
      <c r="I1390" s="38">
        <v>5460910.0999999996</v>
      </c>
      <c r="J1390" s="28">
        <v>3868938.45</v>
      </c>
      <c r="K1390" s="34"/>
      <c r="L1390" s="35"/>
      <c r="M1390" s="34"/>
      <c r="N1390" s="34"/>
      <c r="O1390" s="39"/>
      <c r="P1390" s="34"/>
      <c r="Q1390" s="34"/>
      <c r="R1390" s="34"/>
      <c r="S1390" s="34"/>
    </row>
    <row r="1391" spans="1:19" hidden="1" x14ac:dyDescent="0.25">
      <c r="A1391" s="12">
        <v>563</v>
      </c>
      <c r="B1391" s="31" t="s">
        <v>662</v>
      </c>
      <c r="C1391" s="32">
        <f t="shared" si="148"/>
        <v>32741076.440000001</v>
      </c>
      <c r="D1391" s="33">
        <f>ROUND((F1391+G1391+H1391+I1391+J1391+K1391+M1391+O1391+P1391+Q1391+R1391+S1391)*0.0214,2)</f>
        <v>685979.08</v>
      </c>
      <c r="E1391" s="34"/>
      <c r="F1391" s="38"/>
      <c r="G1391" s="38">
        <v>9581952.0299999993</v>
      </c>
      <c r="H1391" s="38">
        <v>6955318.4500000002</v>
      </c>
      <c r="I1391" s="38">
        <v>3326103.26</v>
      </c>
      <c r="J1391" s="38"/>
      <c r="K1391" s="34"/>
      <c r="L1391" s="35"/>
      <c r="M1391" s="34"/>
      <c r="N1391" s="34" t="s">
        <v>64</v>
      </c>
      <c r="O1391" s="39">
        <v>12191723.619999999</v>
      </c>
      <c r="P1391" s="34"/>
      <c r="Q1391" s="34"/>
      <c r="R1391" s="34"/>
      <c r="S1391" s="34"/>
    </row>
    <row r="1392" spans="1:19" hidden="1" x14ac:dyDescent="0.25">
      <c r="A1392" s="12">
        <v>564</v>
      </c>
      <c r="B1392" s="31" t="s">
        <v>1030</v>
      </c>
      <c r="C1392" s="32">
        <f t="shared" si="148"/>
        <v>211692.47</v>
      </c>
      <c r="D1392" s="33"/>
      <c r="E1392" s="34">
        <v>211692.47</v>
      </c>
      <c r="F1392" s="38"/>
      <c r="G1392" s="38"/>
      <c r="H1392" s="38"/>
      <c r="I1392" s="38"/>
      <c r="J1392" s="38"/>
      <c r="K1392" s="34"/>
      <c r="L1392" s="35"/>
      <c r="M1392" s="34"/>
      <c r="N1392" s="34"/>
      <c r="O1392" s="39"/>
      <c r="P1392" s="34"/>
      <c r="Q1392" s="34"/>
      <c r="R1392" s="34"/>
      <c r="S1392" s="34"/>
    </row>
    <row r="1393" spans="1:19" hidden="1" x14ac:dyDescent="0.25">
      <c r="A1393" s="12">
        <v>565</v>
      </c>
      <c r="B1393" s="31" t="s">
        <v>1031</v>
      </c>
      <c r="C1393" s="32">
        <f t="shared" si="148"/>
        <v>311089.67</v>
      </c>
      <c r="D1393" s="33"/>
      <c r="E1393" s="34">
        <v>311089.67</v>
      </c>
      <c r="F1393" s="38"/>
      <c r="G1393" s="38"/>
      <c r="H1393" s="38"/>
      <c r="I1393" s="38"/>
      <c r="J1393" s="38"/>
      <c r="K1393" s="34"/>
      <c r="L1393" s="35"/>
      <c r="M1393" s="34"/>
      <c r="N1393" s="34"/>
      <c r="O1393" s="39"/>
      <c r="P1393" s="34"/>
      <c r="Q1393" s="34"/>
      <c r="R1393" s="34"/>
      <c r="S1393" s="34"/>
    </row>
    <row r="1394" spans="1:19" hidden="1" x14ac:dyDescent="0.25">
      <c r="A1394" s="12">
        <v>566</v>
      </c>
      <c r="B1394" s="31" t="s">
        <v>1032</v>
      </c>
      <c r="C1394" s="32">
        <f t="shared" si="148"/>
        <v>443448.65</v>
      </c>
      <c r="D1394" s="33"/>
      <c r="E1394" s="34">
        <v>443448.65</v>
      </c>
      <c r="F1394" s="38"/>
      <c r="G1394" s="38"/>
      <c r="H1394" s="38"/>
      <c r="I1394" s="38"/>
      <c r="J1394" s="38"/>
      <c r="K1394" s="34"/>
      <c r="L1394" s="35"/>
      <c r="M1394" s="34"/>
      <c r="N1394" s="34"/>
      <c r="O1394" s="39"/>
      <c r="P1394" s="34"/>
      <c r="Q1394" s="34"/>
      <c r="R1394" s="34"/>
      <c r="S1394" s="34"/>
    </row>
    <row r="1395" spans="1:19" hidden="1" x14ac:dyDescent="0.25">
      <c r="A1395" s="12">
        <v>567</v>
      </c>
      <c r="B1395" s="31" t="s">
        <v>1033</v>
      </c>
      <c r="C1395" s="32">
        <f t="shared" si="148"/>
        <v>352112.76</v>
      </c>
      <c r="D1395" s="33"/>
      <c r="E1395" s="34">
        <v>352112.76</v>
      </c>
      <c r="F1395" s="38"/>
      <c r="G1395" s="38"/>
      <c r="H1395" s="38"/>
      <c r="I1395" s="38"/>
      <c r="J1395" s="38"/>
      <c r="K1395" s="34"/>
      <c r="L1395" s="35"/>
      <c r="M1395" s="34"/>
      <c r="N1395" s="34"/>
      <c r="O1395" s="39"/>
      <c r="P1395" s="34"/>
      <c r="Q1395" s="34"/>
      <c r="R1395" s="34"/>
      <c r="S1395" s="34"/>
    </row>
    <row r="1396" spans="1:19" hidden="1" x14ac:dyDescent="0.25">
      <c r="A1396" s="12">
        <v>568</v>
      </c>
      <c r="B1396" s="31" t="s">
        <v>1034</v>
      </c>
      <c r="C1396" s="32">
        <f t="shared" si="148"/>
        <v>133366.23000000001</v>
      </c>
      <c r="D1396" s="33"/>
      <c r="E1396" s="34">
        <v>133366.23000000001</v>
      </c>
      <c r="F1396" s="38"/>
      <c r="G1396" s="38"/>
      <c r="H1396" s="38"/>
      <c r="I1396" s="38"/>
      <c r="J1396" s="38"/>
      <c r="K1396" s="34"/>
      <c r="L1396" s="35"/>
      <c r="M1396" s="34"/>
      <c r="N1396" s="34"/>
      <c r="O1396" s="39"/>
      <c r="P1396" s="34"/>
      <c r="Q1396" s="34"/>
      <c r="R1396" s="34"/>
      <c r="S1396" s="34"/>
    </row>
    <row r="1397" spans="1:19" hidden="1" x14ac:dyDescent="0.25">
      <c r="A1397" s="12">
        <v>569</v>
      </c>
      <c r="B1397" s="31" t="s">
        <v>1035</v>
      </c>
      <c r="C1397" s="32">
        <f t="shared" si="148"/>
        <v>135810.71</v>
      </c>
      <c r="D1397" s="33"/>
      <c r="E1397" s="34">
        <v>135810.71</v>
      </c>
      <c r="F1397" s="38"/>
      <c r="G1397" s="38"/>
      <c r="H1397" s="38"/>
      <c r="I1397" s="38"/>
      <c r="J1397" s="38"/>
      <c r="K1397" s="34"/>
      <c r="L1397" s="35"/>
      <c r="M1397" s="34"/>
      <c r="N1397" s="34"/>
      <c r="O1397" s="39"/>
      <c r="P1397" s="34"/>
      <c r="Q1397" s="34"/>
      <c r="R1397" s="34"/>
      <c r="S1397" s="34"/>
    </row>
    <row r="1398" spans="1:19" hidden="1" x14ac:dyDescent="0.25">
      <c r="A1398" s="12">
        <v>570</v>
      </c>
      <c r="B1398" s="31" t="s">
        <v>1036</v>
      </c>
      <c r="C1398" s="32">
        <f t="shared" si="148"/>
        <v>135753.85999999999</v>
      </c>
      <c r="D1398" s="33"/>
      <c r="E1398" s="34">
        <v>135753.85999999999</v>
      </c>
      <c r="F1398" s="38"/>
      <c r="G1398" s="38"/>
      <c r="H1398" s="38"/>
      <c r="I1398" s="38"/>
      <c r="J1398" s="38"/>
      <c r="K1398" s="34"/>
      <c r="L1398" s="35"/>
      <c r="M1398" s="34"/>
      <c r="N1398" s="34"/>
      <c r="O1398" s="39"/>
      <c r="P1398" s="34"/>
      <c r="Q1398" s="34"/>
      <c r="R1398" s="34"/>
      <c r="S1398" s="34"/>
    </row>
    <row r="1399" spans="1:19" hidden="1" x14ac:dyDescent="0.25">
      <c r="A1399" s="12">
        <v>571</v>
      </c>
      <c r="B1399" s="31" t="s">
        <v>1037</v>
      </c>
      <c r="C1399" s="32">
        <f t="shared" si="148"/>
        <v>134465.29999999999</v>
      </c>
      <c r="D1399" s="33"/>
      <c r="E1399" s="34">
        <v>134465.29999999999</v>
      </c>
      <c r="F1399" s="38"/>
      <c r="G1399" s="38"/>
      <c r="H1399" s="38"/>
      <c r="I1399" s="38"/>
      <c r="J1399" s="38"/>
      <c r="K1399" s="34"/>
      <c r="L1399" s="35"/>
      <c r="M1399" s="34"/>
      <c r="N1399" s="34"/>
      <c r="O1399" s="39"/>
      <c r="P1399" s="34"/>
      <c r="Q1399" s="34"/>
      <c r="R1399" s="34"/>
      <c r="S1399" s="34"/>
    </row>
    <row r="1400" spans="1:19" hidden="1" x14ac:dyDescent="0.25">
      <c r="A1400" s="12">
        <v>572</v>
      </c>
      <c r="B1400" s="31" t="s">
        <v>1038</v>
      </c>
      <c r="C1400" s="32">
        <f t="shared" si="148"/>
        <v>134465.29999999999</v>
      </c>
      <c r="D1400" s="33"/>
      <c r="E1400" s="34">
        <v>134465.29999999999</v>
      </c>
      <c r="F1400" s="38"/>
      <c r="G1400" s="38"/>
      <c r="H1400" s="38"/>
      <c r="I1400" s="38"/>
      <c r="J1400" s="38"/>
      <c r="K1400" s="34"/>
      <c r="L1400" s="35"/>
      <c r="M1400" s="34"/>
      <c r="N1400" s="34"/>
      <c r="O1400" s="39"/>
      <c r="P1400" s="34"/>
      <c r="Q1400" s="34"/>
      <c r="R1400" s="34"/>
      <c r="S1400" s="34"/>
    </row>
    <row r="1401" spans="1:19" hidden="1" x14ac:dyDescent="0.25">
      <c r="A1401" s="12">
        <v>573</v>
      </c>
      <c r="B1401" s="31" t="s">
        <v>1039</v>
      </c>
      <c r="C1401" s="32">
        <f t="shared" si="148"/>
        <v>134351.6</v>
      </c>
      <c r="D1401" s="33"/>
      <c r="E1401" s="34">
        <v>134351.6</v>
      </c>
      <c r="F1401" s="38"/>
      <c r="G1401" s="38"/>
      <c r="H1401" s="38"/>
      <c r="I1401" s="38"/>
      <c r="J1401" s="38"/>
      <c r="K1401" s="34"/>
      <c r="L1401" s="35"/>
      <c r="M1401" s="34"/>
      <c r="N1401" s="34"/>
      <c r="O1401" s="39"/>
      <c r="P1401" s="34"/>
      <c r="Q1401" s="34"/>
      <c r="R1401" s="34"/>
      <c r="S1401" s="34"/>
    </row>
    <row r="1402" spans="1:19" hidden="1" x14ac:dyDescent="0.25">
      <c r="A1402" s="12">
        <v>574</v>
      </c>
      <c r="B1402" s="31" t="s">
        <v>1040</v>
      </c>
      <c r="C1402" s="32">
        <f t="shared" si="148"/>
        <v>133214.63</v>
      </c>
      <c r="D1402" s="33"/>
      <c r="E1402" s="34">
        <v>133214.63</v>
      </c>
      <c r="F1402" s="38"/>
      <c r="G1402" s="38"/>
      <c r="H1402" s="38"/>
      <c r="I1402" s="38"/>
      <c r="J1402" s="38"/>
      <c r="K1402" s="34"/>
      <c r="L1402" s="35"/>
      <c r="M1402" s="34"/>
      <c r="N1402" s="34"/>
      <c r="O1402" s="39"/>
      <c r="P1402" s="34"/>
      <c r="Q1402" s="34"/>
      <c r="R1402" s="34"/>
      <c r="S1402" s="34"/>
    </row>
    <row r="1403" spans="1:19" hidden="1" x14ac:dyDescent="0.25">
      <c r="A1403" s="12">
        <v>575</v>
      </c>
      <c r="B1403" s="31" t="s">
        <v>1041</v>
      </c>
      <c r="C1403" s="32">
        <f t="shared" si="148"/>
        <v>134768.49</v>
      </c>
      <c r="D1403" s="33"/>
      <c r="E1403" s="34">
        <v>134768.49</v>
      </c>
      <c r="F1403" s="38"/>
      <c r="G1403" s="38"/>
      <c r="H1403" s="38"/>
      <c r="I1403" s="38"/>
      <c r="J1403" s="38"/>
      <c r="K1403" s="34"/>
      <c r="L1403" s="35"/>
      <c r="M1403" s="34"/>
      <c r="N1403" s="34"/>
      <c r="O1403" s="39"/>
      <c r="P1403" s="34"/>
      <c r="Q1403" s="34"/>
      <c r="R1403" s="34"/>
      <c r="S1403" s="34"/>
    </row>
    <row r="1404" spans="1:19" hidden="1" x14ac:dyDescent="0.25">
      <c r="A1404" s="12">
        <v>576</v>
      </c>
      <c r="B1404" s="31" t="s">
        <v>1042</v>
      </c>
      <c r="C1404" s="32">
        <f t="shared" si="148"/>
        <v>136284.44</v>
      </c>
      <c r="D1404" s="33"/>
      <c r="E1404" s="34">
        <v>136284.44</v>
      </c>
      <c r="F1404" s="38"/>
      <c r="G1404" s="38"/>
      <c r="H1404" s="38"/>
      <c r="I1404" s="38"/>
      <c r="J1404" s="38"/>
      <c r="K1404" s="34"/>
      <c r="L1404" s="35"/>
      <c r="M1404" s="34"/>
      <c r="N1404" s="34"/>
      <c r="O1404" s="39"/>
      <c r="P1404" s="34"/>
      <c r="Q1404" s="34"/>
      <c r="R1404" s="34"/>
      <c r="S1404" s="34"/>
    </row>
    <row r="1405" spans="1:19" hidden="1" x14ac:dyDescent="0.25">
      <c r="A1405" s="12">
        <v>577</v>
      </c>
      <c r="B1405" s="25" t="s">
        <v>663</v>
      </c>
      <c r="C1405" s="26">
        <f t="shared" si="148"/>
        <v>1812285.6</v>
      </c>
      <c r="D1405" s="27">
        <f>ROUND((F1405+G1405+H1405+I1405+J1405+K1405+M1405+O1405+P1405+Q1405+R1405+S1405)*0.0214,2)</f>
        <v>37970.35</v>
      </c>
      <c r="E1405" s="28"/>
      <c r="F1405" s="47"/>
      <c r="G1405" s="28">
        <v>1236017.8500000001</v>
      </c>
      <c r="H1405" s="47"/>
      <c r="I1405" s="47"/>
      <c r="J1405" s="28">
        <v>538297.4</v>
      </c>
      <c r="K1405" s="28"/>
      <c r="L1405" s="29"/>
      <c r="M1405" s="28"/>
      <c r="N1405" s="28"/>
      <c r="O1405" s="48"/>
      <c r="P1405" s="28"/>
      <c r="Q1405" s="28"/>
      <c r="R1405" s="28"/>
      <c r="S1405" s="28"/>
    </row>
    <row r="1406" spans="1:19" hidden="1" x14ac:dyDescent="0.25">
      <c r="A1406" s="12">
        <v>578</v>
      </c>
      <c r="B1406" s="25" t="s">
        <v>664</v>
      </c>
      <c r="C1406" s="26">
        <f t="shared" si="148"/>
        <v>3845835.85</v>
      </c>
      <c r="D1406" s="27">
        <f>ROUND((F1406+G1406+H1406+I1406+J1406+K1406+M1406+O1406+P1406+Q1406+R1406+S1406)*0.0214,2)</f>
        <v>80576.55</v>
      </c>
      <c r="E1406" s="28"/>
      <c r="F1406" s="47"/>
      <c r="G1406" s="28">
        <v>1093116.3999999999</v>
      </c>
      <c r="H1406" s="28">
        <v>1477154.58</v>
      </c>
      <c r="I1406" s="28">
        <v>519315.99</v>
      </c>
      <c r="J1406" s="28">
        <v>675672.33</v>
      </c>
      <c r="K1406" s="28"/>
      <c r="L1406" s="29"/>
      <c r="M1406" s="28"/>
      <c r="N1406" s="28"/>
      <c r="O1406" s="48"/>
      <c r="P1406" s="28"/>
      <c r="Q1406" s="28"/>
      <c r="R1406" s="28"/>
      <c r="S1406" s="28"/>
    </row>
    <row r="1407" spans="1:19" hidden="1" x14ac:dyDescent="0.25">
      <c r="A1407" s="12">
        <v>579</v>
      </c>
      <c r="B1407" s="25" t="s">
        <v>1162</v>
      </c>
      <c r="C1407" s="26">
        <f t="shared" si="148"/>
        <v>1965486.07</v>
      </c>
      <c r="D1407" s="27">
        <f>ROUND((F1407+G1407+H1407+I1407+J1407+K1407+M1407+O1407+P1407+Q1407+R1407+S1407)*0.0214,2)</f>
        <v>41180.15</v>
      </c>
      <c r="E1407" s="28"/>
      <c r="F1407" s="47"/>
      <c r="G1407" s="28">
        <v>1924305.9199999999</v>
      </c>
      <c r="H1407" s="28"/>
      <c r="I1407" s="28"/>
      <c r="J1407" s="28"/>
      <c r="K1407" s="28"/>
      <c r="L1407" s="29"/>
      <c r="M1407" s="28"/>
      <c r="N1407" s="28"/>
      <c r="O1407" s="48"/>
      <c r="P1407" s="28"/>
      <c r="Q1407" s="28"/>
      <c r="R1407" s="28"/>
      <c r="S1407" s="28"/>
    </row>
    <row r="1408" spans="1:19" ht="25.5" hidden="1" x14ac:dyDescent="0.25">
      <c r="A1408" s="12">
        <v>580</v>
      </c>
      <c r="B1408" s="25" t="s">
        <v>1043</v>
      </c>
      <c r="C1408" s="26">
        <f t="shared" si="148"/>
        <v>102365.8</v>
      </c>
      <c r="D1408" s="27"/>
      <c r="E1408" s="28">
        <v>102365.8</v>
      </c>
      <c r="F1408" s="47"/>
      <c r="G1408" s="47"/>
      <c r="H1408" s="47"/>
      <c r="I1408" s="47"/>
      <c r="J1408" s="47"/>
      <c r="K1408" s="28"/>
      <c r="L1408" s="29"/>
      <c r="M1408" s="28"/>
      <c r="N1408" s="28"/>
      <c r="O1408" s="48"/>
      <c r="P1408" s="28"/>
      <c r="Q1408" s="28"/>
      <c r="R1408" s="28"/>
      <c r="S1408" s="28"/>
    </row>
    <row r="1409" spans="1:19" ht="25.5" hidden="1" x14ac:dyDescent="0.25">
      <c r="A1409" s="12">
        <v>581</v>
      </c>
      <c r="B1409" s="31" t="s">
        <v>1044</v>
      </c>
      <c r="C1409" s="32">
        <f t="shared" ref="C1409:C1440" si="150">ROUND(SUM(D1409+E1409+F1409+G1409+H1409+I1409+J1409+K1409+M1409+O1409+P1409+Q1409+R1409+S1409),2)</f>
        <v>183106.83</v>
      </c>
      <c r="D1409" s="33"/>
      <c r="E1409" s="34">
        <v>183106.83</v>
      </c>
      <c r="F1409" s="38"/>
      <c r="G1409" s="38"/>
      <c r="H1409" s="38"/>
      <c r="I1409" s="38"/>
      <c r="J1409" s="38"/>
      <c r="K1409" s="34"/>
      <c r="L1409" s="35"/>
      <c r="M1409" s="34"/>
      <c r="N1409" s="34"/>
      <c r="O1409" s="39"/>
      <c r="P1409" s="34"/>
      <c r="Q1409" s="34"/>
      <c r="R1409" s="34"/>
      <c r="S1409" s="34"/>
    </row>
    <row r="1410" spans="1:19" ht="25.5" hidden="1" x14ac:dyDescent="0.25">
      <c r="A1410" s="12">
        <v>582</v>
      </c>
      <c r="B1410" s="31" t="s">
        <v>1045</v>
      </c>
      <c r="C1410" s="32">
        <f t="shared" si="150"/>
        <v>182774.14</v>
      </c>
      <c r="D1410" s="33"/>
      <c r="E1410" s="34">
        <v>182774.14</v>
      </c>
      <c r="F1410" s="38"/>
      <c r="G1410" s="38"/>
      <c r="H1410" s="38"/>
      <c r="I1410" s="38"/>
      <c r="J1410" s="38"/>
      <c r="K1410" s="34"/>
      <c r="L1410" s="35"/>
      <c r="M1410" s="34"/>
      <c r="N1410" s="34"/>
      <c r="O1410" s="39"/>
      <c r="P1410" s="34"/>
      <c r="Q1410" s="34"/>
      <c r="R1410" s="34"/>
      <c r="S1410" s="34"/>
    </row>
    <row r="1411" spans="1:19" ht="25.5" hidden="1" x14ac:dyDescent="0.25">
      <c r="A1411" s="12">
        <v>583</v>
      </c>
      <c r="B1411" s="31" t="s">
        <v>1046</v>
      </c>
      <c r="C1411" s="32">
        <f t="shared" si="150"/>
        <v>182415.86</v>
      </c>
      <c r="D1411" s="33"/>
      <c r="E1411" s="34">
        <v>182415.86</v>
      </c>
      <c r="F1411" s="38"/>
      <c r="G1411" s="38"/>
      <c r="H1411" s="38"/>
      <c r="I1411" s="38"/>
      <c r="J1411" s="38"/>
      <c r="K1411" s="34"/>
      <c r="L1411" s="35"/>
      <c r="M1411" s="34"/>
      <c r="N1411" s="34"/>
      <c r="O1411" s="39"/>
      <c r="P1411" s="34"/>
      <c r="Q1411" s="34"/>
      <c r="R1411" s="34"/>
      <c r="S1411" s="34"/>
    </row>
    <row r="1412" spans="1:19" ht="25.5" hidden="1" x14ac:dyDescent="0.25">
      <c r="A1412" s="12">
        <v>584</v>
      </c>
      <c r="B1412" s="31" t="s">
        <v>1047</v>
      </c>
      <c r="C1412" s="32">
        <f t="shared" si="150"/>
        <v>182492.63</v>
      </c>
      <c r="D1412" s="33"/>
      <c r="E1412" s="34">
        <v>182492.63</v>
      </c>
      <c r="F1412" s="38"/>
      <c r="G1412" s="38"/>
      <c r="H1412" s="38"/>
      <c r="I1412" s="38"/>
      <c r="J1412" s="38"/>
      <c r="K1412" s="34"/>
      <c r="L1412" s="35"/>
      <c r="M1412" s="34"/>
      <c r="N1412" s="34"/>
      <c r="O1412" s="39"/>
      <c r="P1412" s="34"/>
      <c r="Q1412" s="34"/>
      <c r="R1412" s="34"/>
      <c r="S1412" s="34"/>
    </row>
    <row r="1413" spans="1:19" ht="25.5" hidden="1" x14ac:dyDescent="0.25">
      <c r="A1413" s="12">
        <v>585</v>
      </c>
      <c r="B1413" s="31" t="s">
        <v>1048</v>
      </c>
      <c r="C1413" s="32">
        <f t="shared" si="150"/>
        <v>182774.14</v>
      </c>
      <c r="D1413" s="33"/>
      <c r="E1413" s="34">
        <v>182774.14</v>
      </c>
      <c r="F1413" s="38"/>
      <c r="G1413" s="38"/>
      <c r="H1413" s="38"/>
      <c r="I1413" s="38"/>
      <c r="J1413" s="38"/>
      <c r="K1413" s="34"/>
      <c r="L1413" s="35"/>
      <c r="M1413" s="34"/>
      <c r="N1413" s="34"/>
      <c r="O1413" s="39"/>
      <c r="P1413" s="34"/>
      <c r="Q1413" s="34"/>
      <c r="R1413" s="34"/>
      <c r="S1413" s="34"/>
    </row>
    <row r="1414" spans="1:19" ht="25.5" hidden="1" x14ac:dyDescent="0.25">
      <c r="A1414" s="12">
        <v>586</v>
      </c>
      <c r="B1414" s="31" t="s">
        <v>1049</v>
      </c>
      <c r="C1414" s="32">
        <f t="shared" si="150"/>
        <v>182185.53</v>
      </c>
      <c r="D1414" s="33"/>
      <c r="E1414" s="34">
        <v>182185.53</v>
      </c>
      <c r="F1414" s="38"/>
      <c r="G1414" s="38"/>
      <c r="H1414" s="38"/>
      <c r="I1414" s="38"/>
      <c r="J1414" s="38"/>
      <c r="K1414" s="34"/>
      <c r="L1414" s="35"/>
      <c r="M1414" s="34"/>
      <c r="N1414" s="34"/>
      <c r="O1414" s="39"/>
      <c r="P1414" s="34"/>
      <c r="Q1414" s="34"/>
      <c r="R1414" s="34"/>
      <c r="S1414" s="34"/>
    </row>
    <row r="1415" spans="1:19" ht="25.5" hidden="1" x14ac:dyDescent="0.25">
      <c r="A1415" s="12">
        <v>587</v>
      </c>
      <c r="B1415" s="31" t="s">
        <v>1050</v>
      </c>
      <c r="C1415" s="32">
        <f t="shared" si="150"/>
        <v>183209.19</v>
      </c>
      <c r="D1415" s="33"/>
      <c r="E1415" s="34">
        <v>183209.19</v>
      </c>
      <c r="F1415" s="38"/>
      <c r="G1415" s="38"/>
      <c r="H1415" s="38"/>
      <c r="I1415" s="38"/>
      <c r="J1415" s="38"/>
      <c r="K1415" s="34"/>
      <c r="L1415" s="35"/>
      <c r="M1415" s="34"/>
      <c r="N1415" s="34"/>
      <c r="O1415" s="39"/>
      <c r="P1415" s="34"/>
      <c r="Q1415" s="34"/>
      <c r="R1415" s="34"/>
      <c r="S1415" s="34"/>
    </row>
    <row r="1416" spans="1:19" ht="25.5" hidden="1" x14ac:dyDescent="0.25">
      <c r="A1416" s="12">
        <v>588</v>
      </c>
      <c r="B1416" s="31" t="s">
        <v>1051</v>
      </c>
      <c r="C1416" s="32">
        <f t="shared" si="150"/>
        <v>182774.14</v>
      </c>
      <c r="D1416" s="33"/>
      <c r="E1416" s="34">
        <v>182774.14</v>
      </c>
      <c r="F1416" s="38"/>
      <c r="G1416" s="38"/>
      <c r="H1416" s="38"/>
      <c r="I1416" s="38"/>
      <c r="J1416" s="38"/>
      <c r="K1416" s="34"/>
      <c r="L1416" s="35"/>
      <c r="M1416" s="34"/>
      <c r="N1416" s="34"/>
      <c r="O1416" s="39"/>
      <c r="P1416" s="34"/>
      <c r="Q1416" s="34"/>
      <c r="R1416" s="34"/>
      <c r="S1416" s="34"/>
    </row>
    <row r="1417" spans="1:19" ht="25.5" hidden="1" x14ac:dyDescent="0.25">
      <c r="A1417" s="12">
        <v>589</v>
      </c>
      <c r="B1417" s="31" t="s">
        <v>1052</v>
      </c>
      <c r="C1417" s="32">
        <f t="shared" si="150"/>
        <v>182799.73</v>
      </c>
      <c r="D1417" s="33"/>
      <c r="E1417" s="34">
        <v>182799.73</v>
      </c>
      <c r="F1417" s="38"/>
      <c r="G1417" s="38"/>
      <c r="H1417" s="38"/>
      <c r="I1417" s="38"/>
      <c r="J1417" s="38"/>
      <c r="K1417" s="34"/>
      <c r="L1417" s="35"/>
      <c r="M1417" s="34"/>
      <c r="N1417" s="34"/>
      <c r="O1417" s="39"/>
      <c r="P1417" s="34"/>
      <c r="Q1417" s="34"/>
      <c r="R1417" s="34"/>
      <c r="S1417" s="34"/>
    </row>
    <row r="1418" spans="1:19" hidden="1" x14ac:dyDescent="0.25">
      <c r="A1418" s="12">
        <v>590</v>
      </c>
      <c r="B1418" s="31" t="s">
        <v>1161</v>
      </c>
      <c r="C1418" s="26">
        <f t="shared" si="150"/>
        <v>6217649.6500000004</v>
      </c>
      <c r="D1418" s="27">
        <f>ROUND((F1418+G1418+H1418+I1418+J1418+K1418+M1418+O1418+P1418+Q1418+R1418+S1418)*0.0214,2)</f>
        <v>130269.93</v>
      </c>
      <c r="E1418" s="34"/>
      <c r="F1418" s="38"/>
      <c r="G1418" s="28">
        <v>2371010.4700000002</v>
      </c>
      <c r="H1418" s="28">
        <v>1721062.84</v>
      </c>
      <c r="I1418" s="28">
        <v>1010979.52</v>
      </c>
      <c r="J1418" s="28">
        <v>984326.89</v>
      </c>
      <c r="K1418" s="34"/>
      <c r="L1418" s="35"/>
      <c r="M1418" s="34"/>
      <c r="N1418" s="34"/>
      <c r="O1418" s="39"/>
      <c r="P1418" s="34"/>
      <c r="Q1418" s="34"/>
      <c r="R1418" s="34"/>
      <c r="S1418" s="34"/>
    </row>
    <row r="1419" spans="1:19" hidden="1" x14ac:dyDescent="0.25">
      <c r="A1419" s="12">
        <v>591</v>
      </c>
      <c r="B1419" s="31" t="s">
        <v>1053</v>
      </c>
      <c r="C1419" s="32">
        <f t="shared" si="150"/>
        <v>5534557.5800000001</v>
      </c>
      <c r="D1419" s="27">
        <f>ROUND((F1419+G1419+H1419+I1419+J1419+K1419+M1419+O1419+P1419+Q1419+R1419+S1419)*0.0214,2)</f>
        <v>99224.51</v>
      </c>
      <c r="E1419" s="34">
        <v>798673.57</v>
      </c>
      <c r="F1419" s="38"/>
      <c r="G1419" s="38">
        <v>3441889.32</v>
      </c>
      <c r="H1419" s="38"/>
      <c r="I1419" s="38">
        <v>1194770.18</v>
      </c>
      <c r="J1419" s="38"/>
      <c r="K1419" s="34"/>
      <c r="L1419" s="35"/>
      <c r="M1419" s="34"/>
      <c r="N1419" s="34"/>
      <c r="O1419" s="39"/>
      <c r="P1419" s="34"/>
      <c r="Q1419" s="34"/>
      <c r="R1419" s="34"/>
      <c r="S1419" s="34"/>
    </row>
    <row r="1420" spans="1:19" hidden="1" x14ac:dyDescent="0.25">
      <c r="A1420" s="12">
        <v>592</v>
      </c>
      <c r="B1420" s="31" t="s">
        <v>1054</v>
      </c>
      <c r="C1420" s="32">
        <f t="shared" si="150"/>
        <v>1618531.72</v>
      </c>
      <c r="D1420" s="33"/>
      <c r="E1420" s="34">
        <v>1618531.72</v>
      </c>
      <c r="F1420" s="38"/>
      <c r="G1420" s="38"/>
      <c r="H1420" s="38"/>
      <c r="I1420" s="38"/>
      <c r="J1420" s="38"/>
      <c r="K1420" s="34"/>
      <c r="L1420" s="35"/>
      <c r="M1420" s="34"/>
      <c r="N1420" s="34"/>
      <c r="O1420" s="39"/>
      <c r="P1420" s="34"/>
      <c r="Q1420" s="34"/>
      <c r="R1420" s="34"/>
      <c r="S1420" s="34"/>
    </row>
    <row r="1421" spans="1:19" hidden="1" x14ac:dyDescent="0.25">
      <c r="A1421" s="12">
        <v>593</v>
      </c>
      <c r="B1421" s="31" t="s">
        <v>666</v>
      </c>
      <c r="C1421" s="32">
        <f t="shared" si="150"/>
        <v>20013851.030000001</v>
      </c>
      <c r="D1421" s="33">
        <f t="shared" ref="D1421:D1434" si="151">ROUND((F1421+G1421+H1421+I1421+J1421+K1421+M1421+O1421+P1421+Q1421+R1421+S1421)*0.0214,2)</f>
        <v>419322.9</v>
      </c>
      <c r="E1421" s="34"/>
      <c r="F1421" s="38"/>
      <c r="G1421" s="38">
        <v>5143336</v>
      </c>
      <c r="H1421" s="38">
        <v>3733429.23</v>
      </c>
      <c r="I1421" s="38">
        <v>1785363.42</v>
      </c>
      <c r="J1421" s="38"/>
      <c r="K1421" s="34"/>
      <c r="L1421" s="35"/>
      <c r="M1421" s="34"/>
      <c r="N1421" s="34" t="s">
        <v>64</v>
      </c>
      <c r="O1421" s="39">
        <v>6544191.71</v>
      </c>
      <c r="P1421" s="34">
        <v>2388207.77</v>
      </c>
      <c r="Q1421" s="34"/>
      <c r="R1421" s="34"/>
      <c r="S1421" s="34"/>
    </row>
    <row r="1422" spans="1:19" hidden="1" x14ac:dyDescent="0.25">
      <c r="A1422" s="12">
        <v>594</v>
      </c>
      <c r="B1422" s="31" t="s">
        <v>668</v>
      </c>
      <c r="C1422" s="32">
        <f t="shared" si="150"/>
        <v>6526369.2800000003</v>
      </c>
      <c r="D1422" s="33">
        <f t="shared" si="151"/>
        <v>136738.10999999999</v>
      </c>
      <c r="E1422" s="34"/>
      <c r="F1422" s="38"/>
      <c r="G1422" s="38"/>
      <c r="H1422" s="38"/>
      <c r="I1422" s="38"/>
      <c r="J1422" s="38"/>
      <c r="K1422" s="34"/>
      <c r="L1422" s="35"/>
      <c r="M1422" s="34"/>
      <c r="N1422" s="34" t="s">
        <v>124</v>
      </c>
      <c r="O1422" s="39">
        <v>3973055.05</v>
      </c>
      <c r="P1422" s="34"/>
      <c r="Q1422" s="34">
        <v>2416576.12</v>
      </c>
      <c r="R1422" s="34"/>
      <c r="S1422" s="34"/>
    </row>
    <row r="1423" spans="1:19" hidden="1" x14ac:dyDescent="0.25">
      <c r="A1423" s="12">
        <v>595</v>
      </c>
      <c r="B1423" s="31" t="s">
        <v>669</v>
      </c>
      <c r="C1423" s="32">
        <f t="shared" si="150"/>
        <v>6290637.5</v>
      </c>
      <c r="D1423" s="33">
        <f t="shared" si="151"/>
        <v>131799.14000000001</v>
      </c>
      <c r="E1423" s="34"/>
      <c r="F1423" s="38"/>
      <c r="G1423" s="38">
        <v>2970971.77</v>
      </c>
      <c r="H1423" s="38">
        <v>2156554.2599999998</v>
      </c>
      <c r="I1423" s="38">
        <v>1031312.33</v>
      </c>
      <c r="J1423" s="38"/>
      <c r="K1423" s="34"/>
      <c r="L1423" s="35"/>
      <c r="M1423" s="34"/>
      <c r="N1423" s="34"/>
      <c r="O1423" s="39"/>
      <c r="P1423" s="34"/>
      <c r="Q1423" s="34"/>
      <c r="R1423" s="34"/>
      <c r="S1423" s="34"/>
    </row>
    <row r="1424" spans="1:19" hidden="1" x14ac:dyDescent="0.25">
      <c r="A1424" s="12">
        <v>596</v>
      </c>
      <c r="B1424" s="31" t="s">
        <v>670</v>
      </c>
      <c r="C1424" s="32">
        <f t="shared" si="150"/>
        <v>5542077.4400000004</v>
      </c>
      <c r="D1424" s="33">
        <f t="shared" si="151"/>
        <v>116115.58</v>
      </c>
      <c r="E1424" s="34"/>
      <c r="F1424" s="38"/>
      <c r="G1424" s="38">
        <v>2138454.0699999998</v>
      </c>
      <c r="H1424" s="38">
        <v>1552254.59</v>
      </c>
      <c r="I1424" s="38">
        <v>742303.76</v>
      </c>
      <c r="J1424" s="38"/>
      <c r="K1424" s="34"/>
      <c r="L1424" s="35"/>
      <c r="M1424" s="34"/>
      <c r="N1424" s="34"/>
      <c r="O1424" s="39"/>
      <c r="P1424" s="34">
        <v>992949.44</v>
      </c>
      <c r="Q1424" s="34"/>
      <c r="R1424" s="34"/>
      <c r="S1424" s="34"/>
    </row>
    <row r="1425" spans="1:19" hidden="1" x14ac:dyDescent="0.25">
      <c r="A1425" s="12">
        <v>597</v>
      </c>
      <c r="B1425" s="31" t="s">
        <v>675</v>
      </c>
      <c r="C1425" s="32">
        <f t="shared" si="150"/>
        <v>282868.77</v>
      </c>
      <c r="D1425" s="33">
        <f t="shared" si="151"/>
        <v>5926.56</v>
      </c>
      <c r="E1425" s="34"/>
      <c r="F1425" s="38"/>
      <c r="G1425" s="47"/>
      <c r="H1425" s="38"/>
      <c r="I1425" s="38"/>
      <c r="J1425" s="28">
        <v>276942.21000000002</v>
      </c>
      <c r="K1425" s="34"/>
      <c r="L1425" s="35"/>
      <c r="M1425" s="34"/>
      <c r="N1425" s="34"/>
      <c r="O1425" s="39"/>
      <c r="P1425" s="34"/>
      <c r="Q1425" s="34"/>
      <c r="R1425" s="34"/>
      <c r="S1425" s="34"/>
    </row>
    <row r="1426" spans="1:19" hidden="1" x14ac:dyDescent="0.25">
      <c r="A1426" s="12">
        <v>598</v>
      </c>
      <c r="B1426" s="31" t="s">
        <v>676</v>
      </c>
      <c r="C1426" s="32">
        <f t="shared" si="150"/>
        <v>6029201.3799999999</v>
      </c>
      <c r="D1426" s="33">
        <f t="shared" si="151"/>
        <v>126321.63</v>
      </c>
      <c r="E1426" s="34"/>
      <c r="F1426" s="38"/>
      <c r="G1426" s="28">
        <v>2072044.72</v>
      </c>
      <c r="H1426" s="38">
        <v>2009593.86</v>
      </c>
      <c r="I1426" s="38">
        <v>961032.59</v>
      </c>
      <c r="J1426" s="28">
        <v>860208.58</v>
      </c>
      <c r="K1426" s="34"/>
      <c r="L1426" s="35"/>
      <c r="M1426" s="34"/>
      <c r="N1426" s="34"/>
      <c r="O1426" s="39"/>
      <c r="P1426" s="34"/>
      <c r="Q1426" s="34"/>
      <c r="R1426" s="34"/>
      <c r="S1426" s="34"/>
    </row>
    <row r="1427" spans="1:19" ht="25.5" hidden="1" x14ac:dyDescent="0.25">
      <c r="A1427" s="12">
        <v>599</v>
      </c>
      <c r="B1427" s="31" t="s">
        <v>677</v>
      </c>
      <c r="C1427" s="32">
        <f t="shared" si="150"/>
        <v>1498860.75</v>
      </c>
      <c r="D1427" s="33">
        <f t="shared" si="151"/>
        <v>31403.58</v>
      </c>
      <c r="E1427" s="34"/>
      <c r="F1427" s="38">
        <v>1467457.17</v>
      </c>
      <c r="G1427" s="38"/>
      <c r="H1427" s="38"/>
      <c r="I1427" s="38"/>
      <c r="J1427" s="38"/>
      <c r="K1427" s="34"/>
      <c r="L1427" s="35"/>
      <c r="M1427" s="34"/>
      <c r="N1427" s="34"/>
      <c r="O1427" s="39"/>
      <c r="P1427" s="34"/>
      <c r="Q1427" s="34"/>
      <c r="R1427" s="34"/>
      <c r="S1427" s="34"/>
    </row>
    <row r="1428" spans="1:19" hidden="1" x14ac:dyDescent="0.25">
      <c r="A1428" s="12">
        <v>600</v>
      </c>
      <c r="B1428" s="31" t="s">
        <v>679</v>
      </c>
      <c r="C1428" s="32">
        <f t="shared" si="150"/>
        <v>10830745.619999999</v>
      </c>
      <c r="D1428" s="33">
        <f t="shared" si="151"/>
        <v>226921.83</v>
      </c>
      <c r="E1428" s="34"/>
      <c r="F1428" s="38"/>
      <c r="G1428" s="28">
        <v>3425891.5</v>
      </c>
      <c r="H1428" s="28">
        <v>3720868.55</v>
      </c>
      <c r="I1428" s="28">
        <v>1595422.11</v>
      </c>
      <c r="J1428" s="28">
        <v>1861641.63</v>
      </c>
      <c r="K1428" s="34"/>
      <c r="L1428" s="35"/>
      <c r="M1428" s="34"/>
      <c r="N1428" s="34"/>
      <c r="O1428" s="39"/>
      <c r="P1428" s="34"/>
      <c r="Q1428" s="34"/>
      <c r="R1428" s="34"/>
      <c r="S1428" s="34"/>
    </row>
    <row r="1429" spans="1:19" hidden="1" x14ac:dyDescent="0.25">
      <c r="A1429" s="12">
        <v>601</v>
      </c>
      <c r="B1429" s="31" t="s">
        <v>681</v>
      </c>
      <c r="C1429" s="32">
        <f t="shared" si="150"/>
        <v>6323715.1399999997</v>
      </c>
      <c r="D1429" s="33">
        <f t="shared" si="151"/>
        <v>132492.17000000001</v>
      </c>
      <c r="E1429" s="34"/>
      <c r="F1429" s="38"/>
      <c r="G1429" s="38"/>
      <c r="H1429" s="38"/>
      <c r="I1429" s="38"/>
      <c r="J1429" s="38"/>
      <c r="K1429" s="34"/>
      <c r="L1429" s="35"/>
      <c r="M1429" s="34"/>
      <c r="N1429" s="34"/>
      <c r="O1429" s="39"/>
      <c r="P1429" s="34"/>
      <c r="Q1429" s="34">
        <v>6191222.9699999997</v>
      </c>
      <c r="R1429" s="34"/>
      <c r="S1429" s="34"/>
    </row>
    <row r="1430" spans="1:19" hidden="1" x14ac:dyDescent="0.25">
      <c r="A1430" s="12">
        <v>602</v>
      </c>
      <c r="B1430" s="31" t="s">
        <v>682</v>
      </c>
      <c r="C1430" s="32">
        <f t="shared" si="150"/>
        <v>19193476.73</v>
      </c>
      <c r="D1430" s="33">
        <f t="shared" si="151"/>
        <v>402134.72</v>
      </c>
      <c r="E1430" s="34"/>
      <c r="F1430" s="38"/>
      <c r="G1430" s="38"/>
      <c r="H1430" s="38"/>
      <c r="I1430" s="38"/>
      <c r="J1430" s="38"/>
      <c r="K1430" s="34"/>
      <c r="L1430" s="35"/>
      <c r="M1430" s="34"/>
      <c r="N1430" s="34"/>
      <c r="O1430" s="39"/>
      <c r="P1430" s="34"/>
      <c r="Q1430" s="34"/>
      <c r="R1430" s="34">
        <v>18791342.010000002</v>
      </c>
      <c r="S1430" s="34"/>
    </row>
    <row r="1431" spans="1:19" hidden="1" x14ac:dyDescent="0.25">
      <c r="A1431" s="12">
        <v>603</v>
      </c>
      <c r="B1431" s="31" t="s">
        <v>683</v>
      </c>
      <c r="C1431" s="32">
        <f t="shared" si="150"/>
        <v>21665858.609999999</v>
      </c>
      <c r="D1431" s="33">
        <f t="shared" si="151"/>
        <v>453935.16</v>
      </c>
      <c r="E1431" s="34"/>
      <c r="F1431" s="38"/>
      <c r="G1431" s="38"/>
      <c r="H1431" s="38"/>
      <c r="I1431" s="38"/>
      <c r="J1431" s="38"/>
      <c r="K1431" s="34"/>
      <c r="L1431" s="35"/>
      <c r="M1431" s="34"/>
      <c r="N1431" s="34" t="s">
        <v>64</v>
      </c>
      <c r="O1431" s="39">
        <v>8487960.8200000003</v>
      </c>
      <c r="P1431" s="34"/>
      <c r="Q1431" s="34"/>
      <c r="R1431" s="34">
        <v>12723962.630000001</v>
      </c>
      <c r="S1431" s="34"/>
    </row>
    <row r="1432" spans="1:19" ht="25.5" hidden="1" x14ac:dyDescent="0.25">
      <c r="A1432" s="12">
        <v>604</v>
      </c>
      <c r="B1432" s="31" t="s">
        <v>684</v>
      </c>
      <c r="C1432" s="32">
        <f t="shared" si="150"/>
        <v>2773954.05</v>
      </c>
      <c r="D1432" s="33">
        <f t="shared" si="151"/>
        <v>58118.87</v>
      </c>
      <c r="E1432" s="34"/>
      <c r="F1432" s="38"/>
      <c r="G1432" s="38">
        <v>1493580.72</v>
      </c>
      <c r="H1432" s="38">
        <v>765235.64</v>
      </c>
      <c r="I1432" s="38">
        <v>457018.82</v>
      </c>
      <c r="J1432" s="38"/>
      <c r="K1432" s="34"/>
      <c r="L1432" s="35"/>
      <c r="M1432" s="34"/>
      <c r="N1432" s="34"/>
      <c r="O1432" s="39"/>
      <c r="P1432" s="34"/>
      <c r="Q1432" s="34"/>
      <c r="R1432" s="34"/>
      <c r="S1432" s="34"/>
    </row>
    <row r="1433" spans="1:19" ht="25.5" hidden="1" x14ac:dyDescent="0.25">
      <c r="A1433" s="12">
        <v>605</v>
      </c>
      <c r="B1433" s="31" t="s">
        <v>685</v>
      </c>
      <c r="C1433" s="32">
        <f t="shared" si="150"/>
        <v>2163999.39</v>
      </c>
      <c r="D1433" s="33">
        <f t="shared" si="151"/>
        <v>45339.33</v>
      </c>
      <c r="E1433" s="34"/>
      <c r="F1433" s="38">
        <v>2118660.06</v>
      </c>
      <c r="G1433" s="38"/>
      <c r="H1433" s="38"/>
      <c r="I1433" s="38"/>
      <c r="J1433" s="38"/>
      <c r="K1433" s="34"/>
      <c r="L1433" s="35"/>
      <c r="M1433" s="34"/>
      <c r="N1433" s="34"/>
      <c r="O1433" s="39"/>
      <c r="P1433" s="34"/>
      <c r="Q1433" s="34"/>
      <c r="R1433" s="34"/>
      <c r="S1433" s="34"/>
    </row>
    <row r="1434" spans="1:19" ht="25.5" hidden="1" x14ac:dyDescent="0.25">
      <c r="A1434" s="12">
        <v>606</v>
      </c>
      <c r="B1434" s="31" t="s">
        <v>689</v>
      </c>
      <c r="C1434" s="32">
        <f t="shared" si="150"/>
        <v>1067365.3500000001</v>
      </c>
      <c r="D1434" s="33">
        <f t="shared" si="151"/>
        <v>22363.05</v>
      </c>
      <c r="E1434" s="34"/>
      <c r="F1434" s="38"/>
      <c r="G1434" s="34">
        <v>805794.92</v>
      </c>
      <c r="H1434" s="38"/>
      <c r="I1434" s="38"/>
      <c r="J1434" s="34">
        <v>239207.38</v>
      </c>
      <c r="K1434" s="34"/>
      <c r="L1434" s="35"/>
      <c r="M1434" s="34"/>
      <c r="N1434" s="34"/>
      <c r="O1434" s="39"/>
      <c r="P1434" s="34"/>
      <c r="Q1434" s="34"/>
      <c r="R1434" s="34"/>
      <c r="S1434" s="34"/>
    </row>
    <row r="1435" spans="1:19" hidden="1" x14ac:dyDescent="0.25">
      <c r="A1435" s="12">
        <v>607</v>
      </c>
      <c r="B1435" s="31" t="s">
        <v>1055</v>
      </c>
      <c r="C1435" s="32">
        <f t="shared" si="150"/>
        <v>1683058.13</v>
      </c>
      <c r="D1435" s="33"/>
      <c r="E1435" s="34">
        <v>1683058.13</v>
      </c>
      <c r="F1435" s="34"/>
      <c r="G1435" s="34"/>
      <c r="H1435" s="34"/>
      <c r="I1435" s="34"/>
      <c r="J1435" s="34"/>
      <c r="K1435" s="34"/>
      <c r="L1435" s="35"/>
      <c r="M1435" s="34"/>
      <c r="N1435" s="34"/>
      <c r="O1435" s="36"/>
      <c r="P1435" s="34"/>
      <c r="Q1435" s="34"/>
      <c r="R1435" s="34"/>
      <c r="S1435" s="34"/>
    </row>
    <row r="1436" spans="1:19" hidden="1" x14ac:dyDescent="0.25">
      <c r="A1436" s="12">
        <v>608</v>
      </c>
      <c r="B1436" s="31" t="s">
        <v>699</v>
      </c>
      <c r="C1436" s="32">
        <f t="shared" si="150"/>
        <v>60078392.770000003</v>
      </c>
      <c r="D1436" s="33">
        <f t="shared" ref="D1436:D1443" si="152">ROUND((F1436+G1436+H1436+I1436+J1436+K1436+M1436+O1436+P1436+Q1436+R1436+S1436)*0.0214,2)</f>
        <v>1258740.56</v>
      </c>
      <c r="E1436" s="34"/>
      <c r="F1436" s="38"/>
      <c r="G1436" s="38">
        <v>9034109.5950000007</v>
      </c>
      <c r="H1436" s="38">
        <v>6557652.2350000003</v>
      </c>
      <c r="I1436" s="38">
        <v>3135935.27</v>
      </c>
      <c r="J1436" s="38"/>
      <c r="K1436" s="34"/>
      <c r="L1436" s="35"/>
      <c r="M1436" s="34"/>
      <c r="N1436" s="34" t="s">
        <v>64</v>
      </c>
      <c r="O1436" s="39">
        <v>22989338.07</v>
      </c>
      <c r="P1436" s="34"/>
      <c r="Q1436" s="34">
        <v>17102617.039999999</v>
      </c>
      <c r="R1436" s="34"/>
      <c r="S1436" s="34"/>
    </row>
    <row r="1437" spans="1:19" hidden="1" x14ac:dyDescent="0.25">
      <c r="A1437" s="12">
        <v>609</v>
      </c>
      <c r="B1437" s="31" t="s">
        <v>700</v>
      </c>
      <c r="C1437" s="32">
        <f t="shared" si="150"/>
        <v>28700546.940000001</v>
      </c>
      <c r="D1437" s="33">
        <f t="shared" si="152"/>
        <v>601323.38</v>
      </c>
      <c r="E1437" s="34"/>
      <c r="F1437" s="38"/>
      <c r="G1437" s="38">
        <v>3332283.4849999999</v>
      </c>
      <c r="H1437" s="38">
        <v>2418827.89</v>
      </c>
      <c r="I1437" s="38">
        <v>1156707.83</v>
      </c>
      <c r="J1437" s="38"/>
      <c r="K1437" s="34"/>
      <c r="L1437" s="35"/>
      <c r="M1437" s="34"/>
      <c r="N1437" s="34" t="s">
        <v>64</v>
      </c>
      <c r="O1437" s="39">
        <v>8479750.0899999999</v>
      </c>
      <c r="P1437" s="34"/>
      <c r="Q1437" s="34"/>
      <c r="R1437" s="34">
        <v>12711654.26</v>
      </c>
      <c r="S1437" s="34"/>
    </row>
    <row r="1438" spans="1:19" hidden="1" x14ac:dyDescent="0.25">
      <c r="A1438" s="12">
        <v>610</v>
      </c>
      <c r="B1438" s="31" t="s">
        <v>701</v>
      </c>
      <c r="C1438" s="32">
        <f t="shared" si="150"/>
        <v>2125331.06</v>
      </c>
      <c r="D1438" s="33">
        <f t="shared" si="152"/>
        <v>44529.16</v>
      </c>
      <c r="E1438" s="34"/>
      <c r="F1438" s="38"/>
      <c r="G1438" s="38">
        <v>1544618.91</v>
      </c>
      <c r="H1438" s="38"/>
      <c r="I1438" s="38">
        <v>536182.99</v>
      </c>
      <c r="J1438" s="38"/>
      <c r="K1438" s="34"/>
      <c r="L1438" s="35"/>
      <c r="M1438" s="34"/>
      <c r="N1438" s="34"/>
      <c r="O1438" s="39"/>
      <c r="P1438" s="34"/>
      <c r="Q1438" s="34"/>
      <c r="R1438" s="34"/>
      <c r="S1438" s="34"/>
    </row>
    <row r="1439" spans="1:19" hidden="1" x14ac:dyDescent="0.25">
      <c r="A1439" s="12">
        <v>611</v>
      </c>
      <c r="B1439" s="31" t="s">
        <v>702</v>
      </c>
      <c r="C1439" s="32">
        <f t="shared" si="150"/>
        <v>3487860.68</v>
      </c>
      <c r="D1439" s="33">
        <f t="shared" si="152"/>
        <v>73076.38</v>
      </c>
      <c r="E1439" s="34"/>
      <c r="F1439" s="38"/>
      <c r="G1439" s="38">
        <v>1885096.77</v>
      </c>
      <c r="H1439" s="38"/>
      <c r="I1439" s="38">
        <v>654372.94999999995</v>
      </c>
      <c r="J1439" s="38"/>
      <c r="K1439" s="34"/>
      <c r="L1439" s="35"/>
      <c r="M1439" s="34"/>
      <c r="N1439" s="34"/>
      <c r="O1439" s="39"/>
      <c r="P1439" s="34">
        <v>875314.58</v>
      </c>
      <c r="Q1439" s="34"/>
      <c r="R1439" s="34"/>
      <c r="S1439" s="34"/>
    </row>
    <row r="1440" spans="1:19" hidden="1" x14ac:dyDescent="0.25">
      <c r="A1440" s="12">
        <v>612</v>
      </c>
      <c r="B1440" s="31" t="s">
        <v>703</v>
      </c>
      <c r="C1440" s="32">
        <f t="shared" si="150"/>
        <v>3511615.59</v>
      </c>
      <c r="D1440" s="33">
        <f t="shared" si="152"/>
        <v>73574.09</v>
      </c>
      <c r="E1440" s="34"/>
      <c r="F1440" s="38"/>
      <c r="G1440" s="38">
        <v>1897935.67</v>
      </c>
      <c r="H1440" s="38"/>
      <c r="I1440" s="38">
        <v>658829.71</v>
      </c>
      <c r="J1440" s="38"/>
      <c r="K1440" s="34"/>
      <c r="L1440" s="35"/>
      <c r="M1440" s="34"/>
      <c r="N1440" s="34"/>
      <c r="O1440" s="39"/>
      <c r="P1440" s="34">
        <v>881276.12</v>
      </c>
      <c r="Q1440" s="34"/>
      <c r="R1440" s="34"/>
      <c r="S1440" s="34"/>
    </row>
    <row r="1441" spans="1:19" hidden="1" x14ac:dyDescent="0.25">
      <c r="A1441" s="12">
        <v>613</v>
      </c>
      <c r="B1441" s="31" t="s">
        <v>704</v>
      </c>
      <c r="C1441" s="32">
        <f t="shared" ref="C1441:C1444" si="153">ROUND(SUM(D1441+E1441+F1441+G1441+H1441+I1441+J1441+K1441+M1441+O1441+P1441+Q1441+R1441+S1441),2)</f>
        <v>3385942.96</v>
      </c>
      <c r="D1441" s="33">
        <f t="shared" si="152"/>
        <v>70941.039999999994</v>
      </c>
      <c r="E1441" s="34"/>
      <c r="F1441" s="38"/>
      <c r="G1441" s="38">
        <v>1830012.93</v>
      </c>
      <c r="H1441" s="38"/>
      <c r="I1441" s="38">
        <v>635251.71</v>
      </c>
      <c r="J1441" s="38"/>
      <c r="K1441" s="34"/>
      <c r="L1441" s="35"/>
      <c r="M1441" s="34"/>
      <c r="N1441" s="34"/>
      <c r="O1441" s="39"/>
      <c r="P1441" s="34">
        <v>849737.28</v>
      </c>
      <c r="Q1441" s="34"/>
      <c r="R1441" s="34"/>
      <c r="S1441" s="34"/>
    </row>
    <row r="1442" spans="1:19" hidden="1" x14ac:dyDescent="0.25">
      <c r="A1442" s="12">
        <v>614</v>
      </c>
      <c r="B1442" s="31" t="s">
        <v>705</v>
      </c>
      <c r="C1442" s="32">
        <f t="shared" si="153"/>
        <v>3450857.83</v>
      </c>
      <c r="D1442" s="33">
        <f t="shared" si="152"/>
        <v>72301.11</v>
      </c>
      <c r="E1442" s="34"/>
      <c r="F1442" s="38"/>
      <c r="G1442" s="38">
        <v>1865097.71</v>
      </c>
      <c r="H1442" s="38"/>
      <c r="I1442" s="38">
        <v>647430.68000000005</v>
      </c>
      <c r="J1442" s="38"/>
      <c r="K1442" s="34"/>
      <c r="L1442" s="35"/>
      <c r="M1442" s="34"/>
      <c r="N1442" s="34"/>
      <c r="O1442" s="39"/>
      <c r="P1442" s="34">
        <v>866028.33</v>
      </c>
      <c r="Q1442" s="34"/>
      <c r="R1442" s="34"/>
      <c r="S1442" s="34"/>
    </row>
    <row r="1443" spans="1:19" hidden="1" x14ac:dyDescent="0.25">
      <c r="A1443" s="12">
        <v>615</v>
      </c>
      <c r="B1443" s="31" t="s">
        <v>706</v>
      </c>
      <c r="C1443" s="32">
        <f t="shared" si="153"/>
        <v>2289521.35</v>
      </c>
      <c r="D1443" s="33">
        <f t="shared" si="152"/>
        <v>47969.22</v>
      </c>
      <c r="E1443" s="34"/>
      <c r="F1443" s="38"/>
      <c r="G1443" s="38">
        <v>2241552.13</v>
      </c>
      <c r="H1443" s="38"/>
      <c r="I1443" s="38"/>
      <c r="J1443" s="38"/>
      <c r="K1443" s="34"/>
      <c r="L1443" s="35"/>
      <c r="M1443" s="34"/>
      <c r="N1443" s="34"/>
      <c r="O1443" s="39"/>
      <c r="P1443" s="34"/>
      <c r="Q1443" s="34"/>
      <c r="R1443" s="34"/>
      <c r="S1443" s="34"/>
    </row>
    <row r="1444" spans="1:19" hidden="1" x14ac:dyDescent="0.25">
      <c r="A1444" s="171" t="s">
        <v>707</v>
      </c>
      <c r="B1444" s="171"/>
      <c r="C1444" s="71">
        <f t="shared" si="153"/>
        <v>627963776.38</v>
      </c>
      <c r="D1444" s="40">
        <f>ROUND(SUM(D1377:D1443),2)</f>
        <v>12953725.59</v>
      </c>
      <c r="E1444" s="40">
        <f t="shared" ref="E1444:O1444" si="154">ROUND(SUM(E1377:E1443),2)</f>
        <v>9695770.9499999993</v>
      </c>
      <c r="F1444" s="40">
        <f t="shared" si="154"/>
        <v>3586117.23</v>
      </c>
      <c r="G1444" s="40">
        <f t="shared" si="154"/>
        <v>157730474.33000001</v>
      </c>
      <c r="H1444" s="40">
        <f t="shared" si="154"/>
        <v>117499397.33</v>
      </c>
      <c r="I1444" s="40">
        <f t="shared" si="154"/>
        <v>60171994.280000001</v>
      </c>
      <c r="J1444" s="40">
        <f t="shared" si="154"/>
        <v>13347785.539999999</v>
      </c>
      <c r="K1444" s="40">
        <f t="shared" si="154"/>
        <v>0</v>
      </c>
      <c r="L1444" s="40">
        <f t="shared" si="154"/>
        <v>0</v>
      </c>
      <c r="M1444" s="40">
        <f t="shared" si="154"/>
        <v>0</v>
      </c>
      <c r="N1444" s="119" t="s">
        <v>23</v>
      </c>
      <c r="O1444" s="40">
        <f t="shared" si="154"/>
        <v>169329630.72</v>
      </c>
      <c r="P1444" s="40">
        <f t="shared" ref="P1444" si="155">ROUND(SUM(P1377:P1443),2)</f>
        <v>13711505.380000001</v>
      </c>
      <c r="Q1444" s="40">
        <f t="shared" ref="Q1444" si="156">ROUND(SUM(Q1377:Q1443),2)</f>
        <v>25710416.129999999</v>
      </c>
      <c r="R1444" s="40">
        <f t="shared" ref="R1444" si="157">ROUND(SUM(R1377:R1443),2)</f>
        <v>44226958.899999999</v>
      </c>
      <c r="S1444" s="40">
        <f t="shared" ref="S1444" si="158">ROUND(SUM(S1377:S1443),2)</f>
        <v>0</v>
      </c>
    </row>
    <row r="1445" spans="1:19" ht="15.75" hidden="1" x14ac:dyDescent="0.25">
      <c r="A1445" s="172" t="s">
        <v>708</v>
      </c>
      <c r="B1445" s="169"/>
      <c r="C1445" s="170"/>
      <c r="D1445" s="52"/>
      <c r="E1445" s="34"/>
      <c r="F1445" s="34"/>
      <c r="G1445" s="34"/>
      <c r="H1445" s="34"/>
      <c r="I1445" s="34"/>
      <c r="J1445" s="34"/>
      <c r="K1445" s="34"/>
      <c r="L1445" s="66"/>
      <c r="M1445" s="34"/>
      <c r="N1445" s="71"/>
      <c r="O1445" s="34"/>
      <c r="P1445" s="34"/>
      <c r="Q1445" s="34"/>
      <c r="R1445" s="34"/>
      <c r="S1445" s="39"/>
    </row>
    <row r="1446" spans="1:19" hidden="1" x14ac:dyDescent="0.25">
      <c r="A1446" s="24">
        <v>616</v>
      </c>
      <c r="B1446" s="37" t="s">
        <v>713</v>
      </c>
      <c r="C1446" s="32">
        <f t="shared" ref="C1446:C1456" si="159">ROUND(SUM(D1446+E1446+F1446+G1446+H1446+I1446+J1446+K1446+M1446+O1446+P1446+Q1446+R1446+S1446),2)</f>
        <v>19384889.07</v>
      </c>
      <c r="D1446" s="33">
        <f t="shared" ref="D1446:D1455" si="160">ROUND((F1446+G1446+H1446+I1446+J1446+K1446+M1446+O1446+P1446+Q1446+R1446+S1446)*0.0214,2)</f>
        <v>406145.12</v>
      </c>
      <c r="E1446" s="34"/>
      <c r="F1446" s="34"/>
      <c r="G1446" s="34"/>
      <c r="H1446" s="34"/>
      <c r="I1446" s="34"/>
      <c r="J1446" s="34"/>
      <c r="K1446" s="34"/>
      <c r="L1446" s="35"/>
      <c r="M1446" s="34"/>
      <c r="N1446" s="34" t="s">
        <v>124</v>
      </c>
      <c r="O1446" s="39">
        <v>18978743.949999999</v>
      </c>
      <c r="P1446" s="34"/>
      <c r="Q1446" s="38"/>
      <c r="R1446" s="34"/>
      <c r="S1446" s="34"/>
    </row>
    <row r="1447" spans="1:19" hidden="1" x14ac:dyDescent="0.25">
      <c r="A1447" s="24">
        <v>617</v>
      </c>
      <c r="B1447" s="37" t="s">
        <v>714</v>
      </c>
      <c r="C1447" s="32">
        <f t="shared" si="159"/>
        <v>10976307.34</v>
      </c>
      <c r="D1447" s="33">
        <f t="shared" si="160"/>
        <v>229971.59</v>
      </c>
      <c r="E1447" s="34"/>
      <c r="F1447" s="34">
        <v>2479863.4900000002</v>
      </c>
      <c r="G1447" s="34">
        <v>3939691.76</v>
      </c>
      <c r="H1447" s="34"/>
      <c r="I1447" s="34"/>
      <c r="J1447" s="34"/>
      <c r="K1447" s="34">
        <v>668114.61</v>
      </c>
      <c r="L1447" s="35"/>
      <c r="M1447" s="34"/>
      <c r="N1447" s="34"/>
      <c r="O1447" s="39"/>
      <c r="P1447" s="34">
        <v>3658665.89</v>
      </c>
      <c r="Q1447" s="36"/>
      <c r="R1447" s="34"/>
      <c r="S1447" s="34"/>
    </row>
    <row r="1448" spans="1:19" hidden="1" x14ac:dyDescent="0.25">
      <c r="A1448" s="24">
        <v>618</v>
      </c>
      <c r="B1448" s="37" t="s">
        <v>715</v>
      </c>
      <c r="C1448" s="32">
        <f t="shared" si="159"/>
        <v>7586544.7199999997</v>
      </c>
      <c r="D1448" s="33">
        <f t="shared" si="160"/>
        <v>158950.51999999999</v>
      </c>
      <c r="E1448" s="34"/>
      <c r="F1448" s="38"/>
      <c r="G1448" s="38"/>
      <c r="H1448" s="38"/>
      <c r="I1448" s="38"/>
      <c r="J1448" s="38"/>
      <c r="K1448" s="34"/>
      <c r="L1448" s="35"/>
      <c r="M1448" s="34"/>
      <c r="N1448" s="34" t="s">
        <v>124</v>
      </c>
      <c r="O1448" s="39">
        <v>7427594.1999999993</v>
      </c>
      <c r="P1448" s="34"/>
      <c r="Q1448" s="39"/>
      <c r="R1448" s="34"/>
      <c r="S1448" s="34"/>
    </row>
    <row r="1449" spans="1:19" hidden="1" x14ac:dyDescent="0.25">
      <c r="A1449" s="24">
        <v>619</v>
      </c>
      <c r="B1449" s="37" t="s">
        <v>716</v>
      </c>
      <c r="C1449" s="32">
        <f t="shared" si="159"/>
        <v>17826632.920000002</v>
      </c>
      <c r="D1449" s="33">
        <f t="shared" si="160"/>
        <v>373497.11</v>
      </c>
      <c r="E1449" s="34"/>
      <c r="F1449" s="39"/>
      <c r="G1449" s="34"/>
      <c r="H1449" s="39"/>
      <c r="I1449" s="39"/>
      <c r="J1449" s="39"/>
      <c r="K1449" s="34"/>
      <c r="L1449" s="35"/>
      <c r="M1449" s="34"/>
      <c r="N1449" s="34" t="s">
        <v>124</v>
      </c>
      <c r="O1449" s="36">
        <v>7552311.75</v>
      </c>
      <c r="P1449" s="34"/>
      <c r="Q1449" s="39"/>
      <c r="R1449" s="39">
        <v>9900824.0599999987</v>
      </c>
      <c r="S1449" s="34"/>
    </row>
    <row r="1450" spans="1:19" hidden="1" x14ac:dyDescent="0.25">
      <c r="A1450" s="24">
        <v>620</v>
      </c>
      <c r="B1450" s="37" t="s">
        <v>717</v>
      </c>
      <c r="C1450" s="32">
        <f t="shared" si="159"/>
        <v>18359630.609999999</v>
      </c>
      <c r="D1450" s="33">
        <f t="shared" si="160"/>
        <v>384664.28</v>
      </c>
      <c r="E1450" s="34"/>
      <c r="F1450" s="38"/>
      <c r="G1450" s="34">
        <f>8477627.07/2</f>
        <v>4238813.5350000001</v>
      </c>
      <c r="H1450" s="34"/>
      <c r="I1450" s="34"/>
      <c r="J1450" s="34"/>
      <c r="K1450" s="34"/>
      <c r="L1450" s="35"/>
      <c r="M1450" s="34"/>
      <c r="N1450" s="34"/>
      <c r="O1450" s="36"/>
      <c r="P1450" s="34">
        <v>2936450.72</v>
      </c>
      <c r="Q1450" s="38"/>
      <c r="R1450" s="34">
        <v>10799702.07</v>
      </c>
      <c r="S1450" s="34"/>
    </row>
    <row r="1451" spans="1:19" hidden="1" x14ac:dyDescent="0.25">
      <c r="A1451" s="24">
        <v>621</v>
      </c>
      <c r="B1451" s="37" t="s">
        <v>718</v>
      </c>
      <c r="C1451" s="32">
        <f t="shared" si="159"/>
        <v>20833302.48</v>
      </c>
      <c r="D1451" s="33">
        <f t="shared" si="160"/>
        <v>436491.75</v>
      </c>
      <c r="E1451" s="34"/>
      <c r="F1451" s="34"/>
      <c r="G1451" s="34"/>
      <c r="H1451" s="34"/>
      <c r="I1451" s="34"/>
      <c r="J1451" s="34"/>
      <c r="K1451" s="34"/>
      <c r="L1451" s="35"/>
      <c r="M1451" s="34"/>
      <c r="N1451" s="34" t="s">
        <v>124</v>
      </c>
      <c r="O1451" s="36">
        <v>7543829.6999999993</v>
      </c>
      <c r="P1451" s="34">
        <v>2957316.11</v>
      </c>
      <c r="Q1451" s="34"/>
      <c r="R1451" s="34">
        <v>9895664.9199999999</v>
      </c>
      <c r="S1451" s="34"/>
    </row>
    <row r="1452" spans="1:19" hidden="1" x14ac:dyDescent="0.25">
      <c r="A1452" s="24">
        <v>622</v>
      </c>
      <c r="B1452" s="37" t="s">
        <v>721</v>
      </c>
      <c r="C1452" s="32">
        <f t="shared" si="159"/>
        <v>25933025.43</v>
      </c>
      <c r="D1452" s="33">
        <f t="shared" si="160"/>
        <v>543339.28</v>
      </c>
      <c r="E1452" s="34"/>
      <c r="F1452" s="34"/>
      <c r="G1452" s="38">
        <v>4167335.4</v>
      </c>
      <c r="H1452" s="34"/>
      <c r="I1452" s="34"/>
      <c r="J1452" s="34"/>
      <c r="K1452" s="34"/>
      <c r="L1452" s="35"/>
      <c r="M1452" s="34"/>
      <c r="N1452" s="34" t="s">
        <v>124</v>
      </c>
      <c r="O1452" s="39">
        <v>10604761.550000001</v>
      </c>
      <c r="P1452" s="34"/>
      <c r="Q1452" s="34"/>
      <c r="R1452" s="34">
        <v>10617589.199999999</v>
      </c>
      <c r="S1452" s="34"/>
    </row>
    <row r="1453" spans="1:19" hidden="1" x14ac:dyDescent="0.25">
      <c r="A1453" s="24">
        <v>623</v>
      </c>
      <c r="B1453" s="37" t="s">
        <v>722</v>
      </c>
      <c r="C1453" s="32">
        <f t="shared" si="159"/>
        <v>6602946.3600000003</v>
      </c>
      <c r="D1453" s="33">
        <f t="shared" si="160"/>
        <v>138342.51999999999</v>
      </c>
      <c r="E1453" s="34"/>
      <c r="F1453" s="34"/>
      <c r="G1453" s="38"/>
      <c r="H1453" s="34"/>
      <c r="I1453" s="34"/>
      <c r="J1453" s="34"/>
      <c r="K1453" s="34"/>
      <c r="L1453" s="35"/>
      <c r="M1453" s="34"/>
      <c r="N1453" s="34"/>
      <c r="O1453" s="39"/>
      <c r="P1453" s="34"/>
      <c r="Q1453" s="34">
        <v>6464603.8399999999</v>
      </c>
      <c r="R1453" s="34"/>
      <c r="S1453" s="34"/>
    </row>
    <row r="1454" spans="1:19" hidden="1" x14ac:dyDescent="0.25">
      <c r="A1454" s="24">
        <v>624</v>
      </c>
      <c r="B1454" s="37" t="s">
        <v>723</v>
      </c>
      <c r="C1454" s="32">
        <f t="shared" si="159"/>
        <v>10617000.9</v>
      </c>
      <c r="D1454" s="33">
        <f t="shared" si="160"/>
        <v>222443.53</v>
      </c>
      <c r="E1454" s="34"/>
      <c r="F1454" s="39">
        <v>2629449.4700000002</v>
      </c>
      <c r="G1454" s="34">
        <v>4177334.94</v>
      </c>
      <c r="H1454" s="38"/>
      <c r="I1454" s="38"/>
      <c r="J1454" s="38"/>
      <c r="K1454" s="34">
        <v>708415.45</v>
      </c>
      <c r="L1454" s="35"/>
      <c r="M1454" s="34"/>
      <c r="N1454" s="44"/>
      <c r="O1454" s="45"/>
      <c r="P1454" s="34">
        <v>2879357.51</v>
      </c>
      <c r="Q1454" s="36"/>
      <c r="R1454" s="34"/>
      <c r="S1454" s="34"/>
    </row>
    <row r="1455" spans="1:19" hidden="1" x14ac:dyDescent="0.25">
      <c r="A1455" s="24">
        <v>625</v>
      </c>
      <c r="B1455" s="37" t="s">
        <v>724</v>
      </c>
      <c r="C1455" s="32">
        <f t="shared" si="159"/>
        <v>13936308.869999999</v>
      </c>
      <c r="D1455" s="33">
        <f t="shared" si="160"/>
        <v>291988.46000000002</v>
      </c>
      <c r="E1455" s="34"/>
      <c r="F1455" s="36"/>
      <c r="G1455" s="39"/>
      <c r="H1455" s="39"/>
      <c r="I1455" s="39">
        <v>2924579.96</v>
      </c>
      <c r="J1455" s="39"/>
      <c r="K1455" s="34"/>
      <c r="L1455" s="35"/>
      <c r="M1455" s="34"/>
      <c r="N1455" s="34" t="s">
        <v>124</v>
      </c>
      <c r="O1455" s="39">
        <v>10719740.449999999</v>
      </c>
      <c r="P1455" s="34"/>
      <c r="Q1455" s="34"/>
      <c r="R1455" s="34"/>
      <c r="S1455" s="34"/>
    </row>
    <row r="1456" spans="1:19" hidden="1" x14ac:dyDescent="0.25">
      <c r="A1456" s="191" t="s">
        <v>1056</v>
      </c>
      <c r="B1456" s="192"/>
      <c r="C1456" s="71">
        <f t="shared" si="159"/>
        <v>152056588.69999999</v>
      </c>
      <c r="D1456" s="40">
        <f>ROUND(SUM(D1446:D1455),2)</f>
        <v>3185834.16</v>
      </c>
      <c r="E1456" s="40">
        <f t="shared" ref="E1456:M1456" si="161">ROUND(SUM(E1446:E1455),2)</f>
        <v>0</v>
      </c>
      <c r="F1456" s="40">
        <f t="shared" si="161"/>
        <v>5109312.96</v>
      </c>
      <c r="G1456" s="40">
        <f t="shared" si="161"/>
        <v>16523175.640000001</v>
      </c>
      <c r="H1456" s="40">
        <f t="shared" si="161"/>
        <v>0</v>
      </c>
      <c r="I1456" s="40">
        <f t="shared" si="161"/>
        <v>2924579.96</v>
      </c>
      <c r="J1456" s="40">
        <f t="shared" si="161"/>
        <v>0</v>
      </c>
      <c r="K1456" s="40">
        <f t="shared" si="161"/>
        <v>1376530.06</v>
      </c>
      <c r="L1456" s="40">
        <f t="shared" si="161"/>
        <v>0</v>
      </c>
      <c r="M1456" s="40">
        <f t="shared" si="161"/>
        <v>0</v>
      </c>
      <c r="N1456" s="119" t="s">
        <v>23</v>
      </c>
      <c r="O1456" s="40">
        <f t="shared" ref="O1456:S1456" si="162">ROUND(SUM(O1446:O1455),2)</f>
        <v>62826981.600000001</v>
      </c>
      <c r="P1456" s="40">
        <f t="shared" si="162"/>
        <v>12431790.23</v>
      </c>
      <c r="Q1456" s="40">
        <f t="shared" si="162"/>
        <v>6464603.8399999999</v>
      </c>
      <c r="R1456" s="40">
        <f t="shared" si="162"/>
        <v>41213780.25</v>
      </c>
      <c r="S1456" s="40">
        <f t="shared" si="162"/>
        <v>0</v>
      </c>
    </row>
    <row r="1457" spans="1:19" ht="15.75" hidden="1" x14ac:dyDescent="0.25">
      <c r="A1457" s="172" t="s">
        <v>729</v>
      </c>
      <c r="B1457" s="169"/>
      <c r="C1457" s="170"/>
      <c r="D1457" s="52"/>
      <c r="E1457" s="34"/>
      <c r="F1457" s="34"/>
      <c r="G1457" s="34"/>
      <c r="H1457" s="34"/>
      <c r="I1457" s="34"/>
      <c r="J1457" s="34"/>
      <c r="K1457" s="34"/>
      <c r="L1457" s="66"/>
      <c r="M1457" s="34"/>
      <c r="N1457" s="71"/>
      <c r="O1457" s="34"/>
      <c r="P1457" s="34"/>
      <c r="Q1457" s="34"/>
      <c r="R1457" s="34"/>
      <c r="S1457" s="39"/>
    </row>
    <row r="1458" spans="1:19" hidden="1" x14ac:dyDescent="0.25">
      <c r="A1458" s="24">
        <v>626</v>
      </c>
      <c r="B1458" s="37" t="s">
        <v>1058</v>
      </c>
      <c r="C1458" s="32">
        <f t="shared" ref="C1458:C1503" si="163">ROUND(SUM(D1458+E1458+F1458+G1458+H1458+I1458+J1458+K1458+M1458+O1458+P1458+Q1458+R1458+S1458),2)</f>
        <v>221064.28</v>
      </c>
      <c r="D1458" s="33"/>
      <c r="E1458" s="34">
        <v>221064.28</v>
      </c>
      <c r="F1458" s="34"/>
      <c r="G1458" s="34"/>
      <c r="H1458" s="38"/>
      <c r="I1458" s="38"/>
      <c r="J1458" s="38"/>
      <c r="K1458" s="34"/>
      <c r="L1458" s="35"/>
      <c r="M1458" s="34"/>
      <c r="N1458" s="34"/>
      <c r="O1458" s="39"/>
      <c r="P1458" s="34"/>
      <c r="Q1458" s="38"/>
      <c r="R1458" s="34"/>
      <c r="S1458" s="34"/>
    </row>
    <row r="1459" spans="1:19" hidden="1" x14ac:dyDescent="0.25">
      <c r="A1459" s="24">
        <v>627</v>
      </c>
      <c r="B1459" s="37" t="s">
        <v>1059</v>
      </c>
      <c r="C1459" s="32">
        <f t="shared" si="163"/>
        <v>511285.01</v>
      </c>
      <c r="D1459" s="33"/>
      <c r="E1459" s="34">
        <v>511285.01</v>
      </c>
      <c r="F1459" s="34"/>
      <c r="G1459" s="34"/>
      <c r="H1459" s="34"/>
      <c r="I1459" s="34"/>
      <c r="J1459" s="34"/>
      <c r="K1459" s="34"/>
      <c r="L1459" s="35"/>
      <c r="M1459" s="34"/>
      <c r="N1459" s="34"/>
      <c r="O1459" s="36"/>
      <c r="P1459" s="34"/>
      <c r="Q1459" s="38"/>
      <c r="R1459" s="34"/>
      <c r="S1459" s="34"/>
    </row>
    <row r="1460" spans="1:19" hidden="1" x14ac:dyDescent="0.25">
      <c r="A1460" s="24">
        <v>628</v>
      </c>
      <c r="B1460" s="37" t="s">
        <v>733</v>
      </c>
      <c r="C1460" s="32">
        <f t="shared" si="163"/>
        <v>7256885.25</v>
      </c>
      <c r="D1460" s="33">
        <f>ROUND((F1460+G1460+H1460+I1460+J1460+K1460+M1460+O1460+P1460+Q1460+R1460+S1460)*0.0214,2)</f>
        <v>152043.60999999999</v>
      </c>
      <c r="E1460" s="34"/>
      <c r="F1460" s="34"/>
      <c r="G1460" s="36">
        <v>2800115.58</v>
      </c>
      <c r="H1460" s="34">
        <v>2032534.02</v>
      </c>
      <c r="I1460" s="34">
        <v>972003.09</v>
      </c>
      <c r="J1460" s="34"/>
      <c r="K1460" s="34"/>
      <c r="L1460" s="35"/>
      <c r="M1460" s="34"/>
      <c r="N1460" s="34"/>
      <c r="O1460" s="34"/>
      <c r="P1460" s="34">
        <v>1300188.95</v>
      </c>
      <c r="Q1460" s="39"/>
      <c r="R1460" s="34"/>
      <c r="S1460" s="34"/>
    </row>
    <row r="1461" spans="1:19" hidden="1" x14ac:dyDescent="0.25">
      <c r="A1461" s="24">
        <v>629</v>
      </c>
      <c r="B1461" s="37" t="s">
        <v>734</v>
      </c>
      <c r="C1461" s="32">
        <f t="shared" si="163"/>
        <v>6973418.1699999999</v>
      </c>
      <c r="D1461" s="33">
        <f>ROUND((F1461+G1461+H1461+I1461+J1461+K1461+M1461+O1461+P1461+Q1461+R1461+S1461)*0.0214,2)</f>
        <v>146104.51</v>
      </c>
      <c r="E1461" s="34"/>
      <c r="F1461" s="34"/>
      <c r="G1461" s="36">
        <v>2690738</v>
      </c>
      <c r="H1461" s="34">
        <v>1953139.56</v>
      </c>
      <c r="I1461" s="34">
        <v>934034.89</v>
      </c>
      <c r="J1461" s="34"/>
      <c r="K1461" s="34"/>
      <c r="L1461" s="35"/>
      <c r="M1461" s="34"/>
      <c r="N1461" s="34"/>
      <c r="O1461" s="34"/>
      <c r="P1461" s="34">
        <v>1249401.21</v>
      </c>
      <c r="Q1461" s="34"/>
      <c r="R1461" s="34"/>
      <c r="S1461" s="34"/>
    </row>
    <row r="1462" spans="1:19" hidden="1" x14ac:dyDescent="0.25">
      <c r="A1462" s="24">
        <v>630</v>
      </c>
      <c r="B1462" s="37" t="s">
        <v>735</v>
      </c>
      <c r="C1462" s="32">
        <f t="shared" si="163"/>
        <v>10470016.689999999</v>
      </c>
      <c r="D1462" s="33">
        <f>ROUND((F1462+G1462+H1462+I1462+J1462+K1462+M1462+O1462+P1462+Q1462+R1462+S1462)*0.0214,2)</f>
        <v>219363.97</v>
      </c>
      <c r="E1462" s="34"/>
      <c r="F1462" s="34">
        <v>1436025.36</v>
      </c>
      <c r="G1462" s="36">
        <v>4562748.96</v>
      </c>
      <c r="H1462" s="34"/>
      <c r="I1462" s="34">
        <v>1583865.36</v>
      </c>
      <c r="J1462" s="34">
        <v>1894236.96</v>
      </c>
      <c r="K1462" s="34">
        <v>773776.08</v>
      </c>
      <c r="L1462" s="35"/>
      <c r="M1462" s="34"/>
      <c r="N1462" s="34"/>
      <c r="O1462" s="34"/>
      <c r="P1462" s="34"/>
      <c r="Q1462" s="34"/>
      <c r="R1462" s="34"/>
      <c r="S1462" s="34"/>
    </row>
    <row r="1463" spans="1:19" hidden="1" x14ac:dyDescent="0.25">
      <c r="A1463" s="24">
        <v>631</v>
      </c>
      <c r="B1463" s="37" t="s">
        <v>736</v>
      </c>
      <c r="C1463" s="32">
        <f t="shared" si="163"/>
        <v>3545063.68</v>
      </c>
      <c r="D1463" s="33">
        <v>74274.880000000005</v>
      </c>
      <c r="E1463" s="34"/>
      <c r="F1463" s="34"/>
      <c r="G1463" s="36">
        <v>2494038</v>
      </c>
      <c r="H1463" s="34"/>
      <c r="I1463" s="34">
        <v>311740.79999999999</v>
      </c>
      <c r="J1463" s="34">
        <v>665010</v>
      </c>
      <c r="K1463" s="34"/>
      <c r="L1463" s="35"/>
      <c r="M1463" s="34"/>
      <c r="N1463" s="34"/>
      <c r="O1463" s="34"/>
      <c r="P1463" s="34"/>
      <c r="Q1463" s="34"/>
      <c r="R1463" s="34"/>
      <c r="S1463" s="34"/>
    </row>
    <row r="1464" spans="1:19" hidden="1" x14ac:dyDescent="0.25">
      <c r="A1464" s="24">
        <v>632</v>
      </c>
      <c r="B1464" s="37" t="s">
        <v>738</v>
      </c>
      <c r="C1464" s="32">
        <f t="shared" si="163"/>
        <v>18381895.989999998</v>
      </c>
      <c r="D1464" s="33">
        <f>ROUND((F1464+G1464+H1464+I1464+J1464+K1464+M1464+O1464+P1464+Q1464+R1464+S1464)*0.0214,2)</f>
        <v>385130.78</v>
      </c>
      <c r="E1464" s="34"/>
      <c r="F1464" s="38"/>
      <c r="G1464" s="39">
        <v>7232969.4000000004</v>
      </c>
      <c r="H1464" s="34">
        <v>5250231.9800000004</v>
      </c>
      <c r="I1464" s="34">
        <v>2510777.9900000002</v>
      </c>
      <c r="J1464" s="34">
        <v>3002785.84</v>
      </c>
      <c r="K1464" s="34"/>
      <c r="L1464" s="35"/>
      <c r="M1464" s="34"/>
      <c r="N1464" s="34"/>
      <c r="O1464" s="34"/>
      <c r="P1464" s="34"/>
      <c r="Q1464" s="38"/>
      <c r="R1464" s="34"/>
      <c r="S1464" s="34"/>
    </row>
    <row r="1465" spans="1:19" hidden="1" x14ac:dyDescent="0.25">
      <c r="A1465" s="24">
        <v>633</v>
      </c>
      <c r="B1465" s="37" t="s">
        <v>739</v>
      </c>
      <c r="C1465" s="32">
        <f t="shared" si="163"/>
        <v>3930218.62</v>
      </c>
      <c r="D1465" s="33">
        <f>ROUND((F1465+G1465+H1465+I1465+J1465+K1465+M1465+O1465+P1465+Q1465+R1465+S1465)*0.0214,2)</f>
        <v>82344.509999999995</v>
      </c>
      <c r="E1465" s="34"/>
      <c r="F1465" s="34"/>
      <c r="G1465" s="39"/>
      <c r="H1465" s="34"/>
      <c r="I1465" s="34"/>
      <c r="J1465" s="34"/>
      <c r="K1465" s="34"/>
      <c r="L1465" s="35"/>
      <c r="M1465" s="34"/>
      <c r="N1465" s="34" t="s">
        <v>124</v>
      </c>
      <c r="O1465" s="34">
        <v>2572368</v>
      </c>
      <c r="P1465" s="34"/>
      <c r="Q1465" s="38"/>
      <c r="R1465" s="34"/>
      <c r="S1465" s="34">
        <v>1275506.1100000001</v>
      </c>
    </row>
    <row r="1466" spans="1:19" hidden="1" x14ac:dyDescent="0.25">
      <c r="A1466" s="24">
        <v>634</v>
      </c>
      <c r="B1466" s="37" t="s">
        <v>740</v>
      </c>
      <c r="C1466" s="32">
        <f t="shared" si="163"/>
        <v>2769774.1</v>
      </c>
      <c r="D1466" s="33">
        <f>ROUND((F1466+G1466+H1466+I1466+J1466+K1466+M1466+O1466+P1466+Q1466+R1466+S1466)*0.0214,2)</f>
        <v>58031.3</v>
      </c>
      <c r="E1466" s="34"/>
      <c r="F1466" s="34"/>
      <c r="G1466" s="39"/>
      <c r="H1466" s="34"/>
      <c r="I1466" s="34"/>
      <c r="J1466" s="34"/>
      <c r="K1466" s="34"/>
      <c r="L1466" s="35"/>
      <c r="M1466" s="34"/>
      <c r="N1466" s="34" t="s">
        <v>124</v>
      </c>
      <c r="O1466" s="34">
        <v>2711742.8</v>
      </c>
      <c r="P1466" s="34"/>
      <c r="Q1466" s="38"/>
      <c r="R1466" s="34"/>
      <c r="S1466" s="34"/>
    </row>
    <row r="1467" spans="1:19" hidden="1" x14ac:dyDescent="0.25">
      <c r="A1467" s="24">
        <v>635</v>
      </c>
      <c r="B1467" s="37" t="s">
        <v>1063</v>
      </c>
      <c r="C1467" s="32">
        <f t="shared" si="163"/>
        <v>138918.42000000001</v>
      </c>
      <c r="D1467" s="33"/>
      <c r="E1467" s="34">
        <v>138918.42000000001</v>
      </c>
      <c r="F1467" s="34"/>
      <c r="G1467" s="39"/>
      <c r="H1467" s="34"/>
      <c r="I1467" s="34"/>
      <c r="J1467" s="34"/>
      <c r="K1467" s="34"/>
      <c r="L1467" s="35"/>
      <c r="M1467" s="34"/>
      <c r="N1467" s="34"/>
      <c r="O1467" s="38"/>
      <c r="P1467" s="34"/>
      <c r="Q1467" s="38"/>
      <c r="R1467" s="34"/>
      <c r="S1467" s="34"/>
    </row>
    <row r="1468" spans="1:19" hidden="1" x14ac:dyDescent="0.25">
      <c r="A1468" s="24">
        <v>636</v>
      </c>
      <c r="B1468" s="37" t="s">
        <v>1064</v>
      </c>
      <c r="C1468" s="32">
        <f t="shared" si="163"/>
        <v>168969.92</v>
      </c>
      <c r="D1468" s="33"/>
      <c r="E1468" s="34">
        <v>168969.92</v>
      </c>
      <c r="F1468" s="34"/>
      <c r="G1468" s="39"/>
      <c r="H1468" s="34"/>
      <c r="I1468" s="34"/>
      <c r="J1468" s="34"/>
      <c r="K1468" s="34"/>
      <c r="L1468" s="35"/>
      <c r="M1468" s="34"/>
      <c r="N1468" s="34"/>
      <c r="O1468" s="38"/>
      <c r="P1468" s="34"/>
      <c r="Q1468" s="38"/>
      <c r="R1468" s="34"/>
      <c r="S1468" s="34"/>
    </row>
    <row r="1469" spans="1:19" hidden="1" x14ac:dyDescent="0.25">
      <c r="A1469" s="24">
        <v>637</v>
      </c>
      <c r="B1469" s="37" t="s">
        <v>742</v>
      </c>
      <c r="C1469" s="32">
        <f t="shared" si="163"/>
        <v>16889840.129999999</v>
      </c>
      <c r="D1469" s="33">
        <f>ROUND((F1469+G1469+H1469+I1469+J1469+K1469+M1469+O1469+P1469+Q1469+R1469+S1469)*0.0214,2)</f>
        <v>353869.77</v>
      </c>
      <c r="E1469" s="34"/>
      <c r="F1469" s="38"/>
      <c r="G1469" s="36">
        <v>7250771.0300000003</v>
      </c>
      <c r="H1469" s="38">
        <v>5263153.74</v>
      </c>
      <c r="I1469" s="38">
        <v>2516957.4700000002</v>
      </c>
      <c r="J1469" s="38">
        <v>1505088.12</v>
      </c>
      <c r="K1469" s="34"/>
      <c r="L1469" s="35"/>
      <c r="M1469" s="34"/>
      <c r="N1469" s="34"/>
      <c r="O1469" s="34"/>
      <c r="P1469" s="34"/>
      <c r="Q1469" s="34"/>
      <c r="R1469" s="34"/>
      <c r="S1469" s="34"/>
    </row>
    <row r="1470" spans="1:19" hidden="1" x14ac:dyDescent="0.25">
      <c r="A1470" s="24">
        <v>638</v>
      </c>
      <c r="B1470" s="37" t="s">
        <v>743</v>
      </c>
      <c r="C1470" s="32">
        <f t="shared" si="163"/>
        <v>13723518.02</v>
      </c>
      <c r="D1470" s="33">
        <f>ROUND((F1470+G1470+H1470+I1470+J1470+K1470+M1470+O1470+P1470+Q1470+R1470+S1470)*0.0214,2)</f>
        <v>287530.14</v>
      </c>
      <c r="E1470" s="34"/>
      <c r="F1470" s="34"/>
      <c r="G1470" s="39">
        <v>5295307.1900000004</v>
      </c>
      <c r="H1470" s="34">
        <v>3843731.34</v>
      </c>
      <c r="I1470" s="34">
        <v>1838158.03</v>
      </c>
      <c r="J1470" s="34"/>
      <c r="K1470" s="34"/>
      <c r="L1470" s="35"/>
      <c r="M1470" s="34"/>
      <c r="N1470" s="34"/>
      <c r="O1470" s="38"/>
      <c r="P1470" s="34">
        <v>2458791.3199999998</v>
      </c>
      <c r="Q1470" s="38"/>
      <c r="R1470" s="34"/>
      <c r="S1470" s="34"/>
    </row>
    <row r="1471" spans="1:19" hidden="1" x14ac:dyDescent="0.25">
      <c r="A1471" s="24">
        <v>639</v>
      </c>
      <c r="B1471" s="37" t="s">
        <v>744</v>
      </c>
      <c r="C1471" s="32">
        <f t="shared" si="163"/>
        <v>13191137.42</v>
      </c>
      <c r="D1471" s="33">
        <f>ROUND((F1471+G1471+H1471+I1471+J1471+K1471+M1471+O1471+P1471+Q1471+R1471+S1471)*0.0214,2)</f>
        <v>276375.90000000002</v>
      </c>
      <c r="E1471" s="34"/>
      <c r="F1471" s="34"/>
      <c r="G1471" s="39">
        <v>5089884.7300000004</v>
      </c>
      <c r="H1471" s="34">
        <v>3694620.3</v>
      </c>
      <c r="I1471" s="34">
        <v>1766849.81</v>
      </c>
      <c r="J1471" s="34"/>
      <c r="K1471" s="34"/>
      <c r="L1471" s="35"/>
      <c r="M1471" s="34"/>
      <c r="N1471" s="34"/>
      <c r="O1471" s="38"/>
      <c r="P1471" s="34">
        <v>2363406.6800000002</v>
      </c>
      <c r="Q1471" s="34"/>
      <c r="R1471" s="34"/>
      <c r="S1471" s="34"/>
    </row>
    <row r="1472" spans="1:19" hidden="1" x14ac:dyDescent="0.25">
      <c r="A1472" s="24">
        <v>640</v>
      </c>
      <c r="B1472" s="37" t="s">
        <v>745</v>
      </c>
      <c r="C1472" s="32">
        <f t="shared" si="163"/>
        <v>11090146.810000001</v>
      </c>
      <c r="D1472" s="33">
        <f>ROUND((F1472+G1472+H1472+I1472+J1472+K1472+M1472+O1472+P1472+Q1472+R1472+S1472)*0.0214,2)</f>
        <v>232356.71</v>
      </c>
      <c r="E1472" s="34"/>
      <c r="F1472" s="34"/>
      <c r="G1472" s="39">
        <v>4144990.78</v>
      </c>
      <c r="H1472" s="34"/>
      <c r="I1472" s="34">
        <v>1438849.12</v>
      </c>
      <c r="J1472" s="34"/>
      <c r="K1472" s="34"/>
      <c r="L1472" s="35"/>
      <c r="M1472" s="34"/>
      <c r="N1472" s="34" t="s">
        <v>64</v>
      </c>
      <c r="O1472" s="38">
        <v>5273950.2</v>
      </c>
      <c r="P1472" s="34"/>
      <c r="Q1472" s="34"/>
      <c r="R1472" s="34"/>
      <c r="S1472" s="34"/>
    </row>
    <row r="1473" spans="1:19" hidden="1" x14ac:dyDescent="0.25">
      <c r="A1473" s="24">
        <v>641</v>
      </c>
      <c r="B1473" s="37" t="s">
        <v>1065</v>
      </c>
      <c r="C1473" s="32">
        <f t="shared" si="163"/>
        <v>101237.67</v>
      </c>
      <c r="D1473" s="33"/>
      <c r="E1473" s="34">
        <v>101237.67</v>
      </c>
      <c r="F1473" s="34"/>
      <c r="G1473" s="39"/>
      <c r="H1473" s="34"/>
      <c r="I1473" s="34"/>
      <c r="J1473" s="34"/>
      <c r="K1473" s="34"/>
      <c r="L1473" s="35"/>
      <c r="M1473" s="34"/>
      <c r="N1473" s="34"/>
      <c r="O1473" s="38"/>
      <c r="P1473" s="34"/>
      <c r="Q1473" s="38"/>
      <c r="R1473" s="34"/>
      <c r="S1473" s="34"/>
    </row>
    <row r="1474" spans="1:19" hidden="1" x14ac:dyDescent="0.25">
      <c r="A1474" s="24">
        <v>642</v>
      </c>
      <c r="B1474" s="37" t="s">
        <v>1066</v>
      </c>
      <c r="C1474" s="32">
        <f t="shared" si="163"/>
        <v>279094.46999999997</v>
      </c>
      <c r="D1474" s="33"/>
      <c r="E1474" s="34">
        <v>279094.46999999997</v>
      </c>
      <c r="F1474" s="34"/>
      <c r="G1474" s="39"/>
      <c r="H1474" s="34"/>
      <c r="I1474" s="34"/>
      <c r="J1474" s="34"/>
      <c r="K1474" s="34"/>
      <c r="L1474" s="35"/>
      <c r="M1474" s="34"/>
      <c r="N1474" s="34"/>
      <c r="O1474" s="38"/>
      <c r="P1474" s="34"/>
      <c r="Q1474" s="38"/>
      <c r="R1474" s="34"/>
      <c r="S1474" s="34"/>
    </row>
    <row r="1475" spans="1:19" hidden="1" x14ac:dyDescent="0.25">
      <c r="A1475" s="24">
        <v>643</v>
      </c>
      <c r="B1475" s="37" t="s">
        <v>749</v>
      </c>
      <c r="C1475" s="32">
        <f t="shared" si="163"/>
        <v>10477409.859999999</v>
      </c>
      <c r="D1475" s="33">
        <f>ROUND((F1475+G1475+H1475+I1475+J1475+K1475+M1475+O1475+P1475+Q1475+R1475+S1475)*0.0214,2)</f>
        <v>219518.87</v>
      </c>
      <c r="E1475" s="34"/>
      <c r="F1475" s="34">
        <v>1132424.1100000001</v>
      </c>
      <c r="G1475" s="39">
        <v>3598102.85</v>
      </c>
      <c r="H1475" s="34"/>
      <c r="I1475" s="34">
        <v>1249008.1100000001</v>
      </c>
      <c r="J1475" s="34">
        <v>1493761.65</v>
      </c>
      <c r="K1475" s="34"/>
      <c r="L1475" s="35"/>
      <c r="M1475" s="34"/>
      <c r="N1475" s="34"/>
      <c r="O1475" s="38"/>
      <c r="P1475" s="34"/>
      <c r="Q1475" s="34">
        <v>2784594.27</v>
      </c>
      <c r="R1475" s="34"/>
      <c r="S1475" s="34"/>
    </row>
    <row r="1476" spans="1:19" hidden="1" x14ac:dyDescent="0.25">
      <c r="A1476" s="24">
        <v>644</v>
      </c>
      <c r="B1476" s="37" t="s">
        <v>1068</v>
      </c>
      <c r="C1476" s="32">
        <f t="shared" si="163"/>
        <v>219794.67</v>
      </c>
      <c r="D1476" s="33"/>
      <c r="E1476" s="34">
        <v>219794.67</v>
      </c>
      <c r="F1476" s="34"/>
      <c r="G1476" s="39"/>
      <c r="H1476" s="34"/>
      <c r="I1476" s="34"/>
      <c r="J1476" s="34"/>
      <c r="K1476" s="34"/>
      <c r="L1476" s="35"/>
      <c r="M1476" s="34"/>
      <c r="N1476" s="34"/>
      <c r="O1476" s="38"/>
      <c r="P1476" s="34"/>
      <c r="Q1476" s="38"/>
      <c r="R1476" s="34"/>
      <c r="S1476" s="34"/>
    </row>
    <row r="1477" spans="1:19" hidden="1" x14ac:dyDescent="0.25">
      <c r="A1477" s="24">
        <v>645</v>
      </c>
      <c r="B1477" s="37" t="s">
        <v>750</v>
      </c>
      <c r="C1477" s="32">
        <f t="shared" si="163"/>
        <v>19376365.920000002</v>
      </c>
      <c r="D1477" s="33">
        <f>ROUND((F1477+G1477+H1477+I1477+J1477+K1477+M1477+O1477+P1477+Q1477+R1477+S1477)*0.0214,2)</f>
        <v>405966.55</v>
      </c>
      <c r="E1477" s="34"/>
      <c r="F1477" s="38"/>
      <c r="G1477" s="39">
        <v>7476522.8200000003</v>
      </c>
      <c r="H1477" s="34">
        <v>5427035.8399999999</v>
      </c>
      <c r="I1477" s="34">
        <v>2595263.14</v>
      </c>
      <c r="J1477" s="34"/>
      <c r="K1477" s="34"/>
      <c r="L1477" s="35"/>
      <c r="M1477" s="34"/>
      <c r="N1477" s="34"/>
      <c r="O1477" s="38"/>
      <c r="P1477" s="34">
        <v>3471577.57</v>
      </c>
      <c r="Q1477" s="38"/>
      <c r="R1477" s="34"/>
      <c r="S1477" s="34"/>
    </row>
    <row r="1478" spans="1:19" hidden="1" x14ac:dyDescent="0.25">
      <c r="A1478" s="24">
        <v>646</v>
      </c>
      <c r="B1478" s="37" t="s">
        <v>751</v>
      </c>
      <c r="C1478" s="32">
        <f t="shared" si="163"/>
        <v>15595808.5</v>
      </c>
      <c r="D1478" s="33">
        <f>ROUND((F1478+G1478+H1478+I1478+J1478+K1478+M1478+O1478+P1478+Q1478+R1478+S1478)*0.0214,2)</f>
        <v>326757.69</v>
      </c>
      <c r="E1478" s="34"/>
      <c r="F1478" s="34"/>
      <c r="G1478" s="39">
        <v>6017742.4500000002</v>
      </c>
      <c r="H1478" s="34">
        <v>4368129.0599999996</v>
      </c>
      <c r="I1478" s="34">
        <v>2088936.71</v>
      </c>
      <c r="J1478" s="34"/>
      <c r="K1478" s="34"/>
      <c r="L1478" s="35"/>
      <c r="M1478" s="34"/>
      <c r="N1478" s="74"/>
      <c r="O1478" s="74"/>
      <c r="P1478" s="34">
        <v>2794242.59</v>
      </c>
      <c r="Q1478" s="38"/>
      <c r="R1478" s="34"/>
      <c r="S1478" s="34"/>
    </row>
    <row r="1479" spans="1:19" hidden="1" x14ac:dyDescent="0.25">
      <c r="A1479" s="24">
        <v>647</v>
      </c>
      <c r="B1479" s="37" t="s">
        <v>754</v>
      </c>
      <c r="C1479" s="32">
        <f t="shared" si="163"/>
        <v>20723041.620000001</v>
      </c>
      <c r="D1479" s="33">
        <f>ROUND((F1479+G1479+H1479+I1479+J1479+K1479+M1479+O1479+P1479+Q1479+R1479+S1479)*0.0214,2)</f>
        <v>434181.6</v>
      </c>
      <c r="E1479" s="34"/>
      <c r="F1479" s="39"/>
      <c r="G1479" s="39">
        <v>6871776.46</v>
      </c>
      <c r="H1479" s="39">
        <v>4988051.04</v>
      </c>
      <c r="I1479" s="39">
        <v>2385397.2200000002</v>
      </c>
      <c r="J1479" s="39">
        <v>2852835.66</v>
      </c>
      <c r="K1479" s="34"/>
      <c r="L1479" s="35"/>
      <c r="M1479" s="34"/>
      <c r="N1479" s="34"/>
      <c r="O1479" s="36"/>
      <c r="P1479" s="39">
        <v>3190799.64</v>
      </c>
      <c r="Q1479" s="38"/>
      <c r="R1479" s="34"/>
      <c r="S1479" s="34"/>
    </row>
    <row r="1480" spans="1:19" hidden="1" x14ac:dyDescent="0.25">
      <c r="A1480" s="24">
        <v>648</v>
      </c>
      <c r="B1480" s="37" t="s">
        <v>755</v>
      </c>
      <c r="C1480" s="32">
        <f t="shared" si="163"/>
        <v>6814097.8200000003</v>
      </c>
      <c r="D1480" s="33">
        <f>ROUND((F1480+G1480+H1480+I1480+J1480+K1480+M1480+O1480+P1480+Q1480+R1480+S1480)*0.0214,2)</f>
        <v>142766.49</v>
      </c>
      <c r="E1480" s="34"/>
      <c r="F1480" s="39">
        <v>880498.02</v>
      </c>
      <c r="G1480" s="39">
        <v>2793449.23</v>
      </c>
      <c r="H1480" s="34">
        <v>2027695.08</v>
      </c>
      <c r="I1480" s="34">
        <v>969689</v>
      </c>
      <c r="J1480" s="34"/>
      <c r="K1480" s="34"/>
      <c r="L1480" s="35"/>
      <c r="M1480" s="34"/>
      <c r="N1480" s="34"/>
      <c r="O1480" s="36"/>
      <c r="P1480" s="34"/>
      <c r="Q1480" s="39"/>
      <c r="R1480" s="34"/>
      <c r="S1480" s="34"/>
    </row>
    <row r="1481" spans="1:19" hidden="1" x14ac:dyDescent="0.25">
      <c r="A1481" s="24">
        <v>649</v>
      </c>
      <c r="B1481" s="37" t="s">
        <v>1071</v>
      </c>
      <c r="C1481" s="32">
        <f t="shared" si="163"/>
        <v>289950.84999999998</v>
      </c>
      <c r="D1481" s="33"/>
      <c r="E1481" s="34">
        <v>289950.84999999998</v>
      </c>
      <c r="F1481" s="34"/>
      <c r="G1481" s="34"/>
      <c r="H1481" s="34"/>
      <c r="I1481" s="34"/>
      <c r="J1481" s="34"/>
      <c r="K1481" s="34"/>
      <c r="L1481" s="35"/>
      <c r="M1481" s="34"/>
      <c r="N1481" s="34"/>
      <c r="O1481" s="38"/>
      <c r="P1481" s="34"/>
      <c r="Q1481" s="38"/>
      <c r="R1481" s="34"/>
      <c r="S1481" s="34"/>
    </row>
    <row r="1482" spans="1:19" hidden="1" x14ac:dyDescent="0.25">
      <c r="A1482" s="24">
        <v>650</v>
      </c>
      <c r="B1482" s="37" t="s">
        <v>756</v>
      </c>
      <c r="C1482" s="32">
        <f t="shared" si="163"/>
        <v>42945103.75</v>
      </c>
      <c r="D1482" s="33">
        <f>ROUND((F1482+G1482+H1482+I1482+J1482+K1482+M1482+O1482+P1482+Q1482+R1482+S1482)*0.0214,2)</f>
        <v>899770.14</v>
      </c>
      <c r="E1482" s="34"/>
      <c r="F1482" s="34"/>
      <c r="G1482" s="34">
        <v>11180710.17</v>
      </c>
      <c r="H1482" s="34">
        <v>8115798.4800000004</v>
      </c>
      <c r="I1482" s="34">
        <v>3881155.79</v>
      </c>
      <c r="J1482" s="34">
        <v>4641700.57</v>
      </c>
      <c r="K1482" s="39"/>
      <c r="L1482" s="35"/>
      <c r="M1482" s="34"/>
      <c r="N1482" s="34" t="s">
        <v>124</v>
      </c>
      <c r="O1482" s="38">
        <v>14225968.6</v>
      </c>
      <c r="P1482" s="34"/>
      <c r="Q1482" s="38"/>
      <c r="R1482" s="34"/>
      <c r="S1482" s="34"/>
    </row>
    <row r="1483" spans="1:19" hidden="1" x14ac:dyDescent="0.25">
      <c r="A1483" s="24">
        <v>651</v>
      </c>
      <c r="B1483" s="37" t="s">
        <v>757</v>
      </c>
      <c r="C1483" s="32">
        <f t="shared" si="163"/>
        <v>8470407.8300000001</v>
      </c>
      <c r="D1483" s="33">
        <f>ROUND((F1483+G1483+H1483+I1483+J1483+K1483+M1483+O1483+P1483+Q1483+R1483+S1483)*0.0214,2)</f>
        <v>177468.89</v>
      </c>
      <c r="E1483" s="34"/>
      <c r="F1483" s="38"/>
      <c r="G1483" s="34">
        <v>4578032.1900000004</v>
      </c>
      <c r="H1483" s="34"/>
      <c r="I1483" s="34">
        <v>1589170.62</v>
      </c>
      <c r="J1483" s="34"/>
      <c r="K1483" s="34"/>
      <c r="L1483" s="35"/>
      <c r="M1483" s="34"/>
      <c r="N1483" s="34"/>
      <c r="O1483" s="38"/>
      <c r="P1483" s="39">
        <v>2125736.13</v>
      </c>
      <c r="Q1483" s="38"/>
      <c r="R1483" s="34"/>
      <c r="S1483" s="34"/>
    </row>
    <row r="1484" spans="1:19" hidden="1" x14ac:dyDescent="0.25">
      <c r="A1484" s="24">
        <v>652</v>
      </c>
      <c r="B1484" s="37" t="s">
        <v>1072</v>
      </c>
      <c r="C1484" s="32">
        <f t="shared" si="163"/>
        <v>302105.84000000003</v>
      </c>
      <c r="D1484" s="33"/>
      <c r="E1484" s="34">
        <v>302105.84000000003</v>
      </c>
      <c r="F1484" s="39"/>
      <c r="G1484" s="34"/>
      <c r="H1484" s="34"/>
      <c r="I1484" s="34"/>
      <c r="J1484" s="34"/>
      <c r="K1484" s="34"/>
      <c r="L1484" s="35"/>
      <c r="M1484" s="34"/>
      <c r="N1484" s="34"/>
      <c r="O1484" s="38"/>
      <c r="P1484" s="34"/>
      <c r="Q1484" s="38"/>
      <c r="R1484" s="34"/>
      <c r="S1484" s="34"/>
    </row>
    <row r="1485" spans="1:19" hidden="1" x14ac:dyDescent="0.25">
      <c r="A1485" s="24">
        <v>653</v>
      </c>
      <c r="B1485" s="37" t="s">
        <v>1073</v>
      </c>
      <c r="C1485" s="32">
        <f t="shared" si="163"/>
        <v>201148.41</v>
      </c>
      <c r="D1485" s="33"/>
      <c r="E1485" s="34">
        <v>201148.41</v>
      </c>
      <c r="F1485" s="39"/>
      <c r="G1485" s="34"/>
      <c r="H1485" s="34"/>
      <c r="I1485" s="34"/>
      <c r="J1485" s="34"/>
      <c r="K1485" s="34"/>
      <c r="L1485" s="35"/>
      <c r="M1485" s="34"/>
      <c r="N1485" s="34"/>
      <c r="O1485" s="38"/>
      <c r="P1485" s="34"/>
      <c r="Q1485" s="38"/>
      <c r="R1485" s="34"/>
      <c r="S1485" s="34"/>
    </row>
    <row r="1486" spans="1:19" hidden="1" x14ac:dyDescent="0.25">
      <c r="A1486" s="24">
        <v>654</v>
      </c>
      <c r="B1486" s="37" t="s">
        <v>1074</v>
      </c>
      <c r="C1486" s="32">
        <f t="shared" si="163"/>
        <v>216552.42</v>
      </c>
      <c r="D1486" s="33"/>
      <c r="E1486" s="34">
        <v>216552.42</v>
      </c>
      <c r="F1486" s="34"/>
      <c r="G1486" s="39"/>
      <c r="H1486" s="34"/>
      <c r="I1486" s="34"/>
      <c r="J1486" s="34"/>
      <c r="K1486" s="34"/>
      <c r="L1486" s="35"/>
      <c r="M1486" s="34"/>
      <c r="N1486" s="34"/>
      <c r="O1486" s="38"/>
      <c r="P1486" s="39"/>
      <c r="Q1486" s="38"/>
      <c r="R1486" s="34"/>
      <c r="S1486" s="34"/>
    </row>
    <row r="1487" spans="1:19" hidden="1" x14ac:dyDescent="0.25">
      <c r="A1487" s="24">
        <v>655</v>
      </c>
      <c r="B1487" s="37" t="s">
        <v>760</v>
      </c>
      <c r="C1487" s="32">
        <f t="shared" si="163"/>
        <v>36508256.850000001</v>
      </c>
      <c r="D1487" s="33">
        <f>ROUND((F1487+G1487+H1487+I1487+J1487+K1487+M1487+O1487+P1487+Q1487+R1487+S1487)*0.0214,2)</f>
        <v>764907.67</v>
      </c>
      <c r="E1487" s="34"/>
      <c r="F1487" s="38"/>
      <c r="G1487" s="34">
        <v>14086997.359999999</v>
      </c>
      <c r="H1487" s="34">
        <v>10225427.17</v>
      </c>
      <c r="I1487" s="34">
        <v>4889902.1399999997</v>
      </c>
      <c r="J1487" s="34"/>
      <c r="K1487" s="34"/>
      <c r="L1487" s="35"/>
      <c r="M1487" s="34"/>
      <c r="N1487" s="34"/>
      <c r="O1487" s="38"/>
      <c r="P1487" s="39">
        <v>6541022.5099999998</v>
      </c>
      <c r="Q1487" s="38"/>
      <c r="R1487" s="34"/>
      <c r="S1487" s="34"/>
    </row>
    <row r="1488" spans="1:19" hidden="1" x14ac:dyDescent="0.25">
      <c r="A1488" s="24">
        <v>656</v>
      </c>
      <c r="B1488" s="37" t="s">
        <v>761</v>
      </c>
      <c r="C1488" s="32">
        <f t="shared" si="163"/>
        <v>20219344.670000002</v>
      </c>
      <c r="D1488" s="33">
        <f>ROUND((F1488+G1488+H1488+I1488+J1488+K1488+M1488+O1488+P1488+Q1488+R1488+S1488)*0.0214,2)</f>
        <v>423628.33</v>
      </c>
      <c r="E1488" s="34"/>
      <c r="F1488" s="38"/>
      <c r="G1488" s="38"/>
      <c r="H1488" s="38">
        <v>13391569.310000001</v>
      </c>
      <c r="I1488" s="38">
        <v>6404147.0300000003</v>
      </c>
      <c r="J1488" s="38"/>
      <c r="K1488" s="34"/>
      <c r="L1488" s="35"/>
      <c r="M1488" s="34"/>
      <c r="N1488" s="34"/>
      <c r="O1488" s="36"/>
      <c r="P1488" s="34"/>
      <c r="Q1488" s="39"/>
      <c r="R1488" s="34"/>
      <c r="S1488" s="34"/>
    </row>
    <row r="1489" spans="1:19" hidden="1" x14ac:dyDescent="0.25">
      <c r="A1489" s="24">
        <v>657</v>
      </c>
      <c r="B1489" s="37" t="s">
        <v>762</v>
      </c>
      <c r="C1489" s="32">
        <f t="shared" si="163"/>
        <v>22638973.629999999</v>
      </c>
      <c r="D1489" s="33">
        <f>ROUND((F1489+G1489+H1489+I1489+J1489+K1489+M1489+O1489+P1489+Q1489+R1489+S1489)*0.0214,2)</f>
        <v>474323.51</v>
      </c>
      <c r="E1489" s="34"/>
      <c r="F1489" s="34"/>
      <c r="G1489" s="36">
        <v>8735392.7599999998</v>
      </c>
      <c r="H1489" s="39">
        <v>6340803.5999999996</v>
      </c>
      <c r="I1489" s="39">
        <v>3032313.66</v>
      </c>
      <c r="J1489" s="39"/>
      <c r="K1489" s="34"/>
      <c r="L1489" s="35"/>
      <c r="M1489" s="34"/>
      <c r="N1489" s="34"/>
      <c r="O1489" s="39"/>
      <c r="P1489" s="39">
        <v>4056140.1</v>
      </c>
      <c r="Q1489" s="36"/>
      <c r="R1489" s="34"/>
      <c r="S1489" s="34"/>
    </row>
    <row r="1490" spans="1:19" hidden="1" x14ac:dyDescent="0.25">
      <c r="A1490" s="24">
        <v>658</v>
      </c>
      <c r="B1490" s="37" t="s">
        <v>57</v>
      </c>
      <c r="C1490" s="32">
        <f t="shared" si="163"/>
        <v>2520176.1</v>
      </c>
      <c r="D1490" s="33">
        <f t="shared" ref="D1490:D1497" si="164">ROUND((F1490+G1490+H1490+I1490+J1490+K1490+M1490+O1490+P1490+Q1490+R1490+S1490)*0.0214,2)</f>
        <v>52801.81</v>
      </c>
      <c r="E1490" s="34"/>
      <c r="F1490" s="38"/>
      <c r="G1490" s="36"/>
      <c r="H1490" s="38"/>
      <c r="I1490" s="38"/>
      <c r="J1490" s="38"/>
      <c r="K1490" s="34">
        <v>2467374.29</v>
      </c>
      <c r="L1490" s="35"/>
      <c r="M1490" s="34"/>
      <c r="N1490" s="34"/>
      <c r="O1490" s="36"/>
      <c r="P1490" s="38"/>
      <c r="Q1490" s="34"/>
      <c r="R1490" s="34"/>
      <c r="S1490" s="34"/>
    </row>
    <row r="1491" spans="1:19" hidden="1" x14ac:dyDescent="0.25">
      <c r="A1491" s="24">
        <v>659</v>
      </c>
      <c r="B1491" s="37" t="s">
        <v>766</v>
      </c>
      <c r="C1491" s="32">
        <f t="shared" si="163"/>
        <v>2386265.13</v>
      </c>
      <c r="D1491" s="33">
        <f t="shared" si="164"/>
        <v>49996.160000000003</v>
      </c>
      <c r="E1491" s="34"/>
      <c r="F1491" s="38"/>
      <c r="G1491" s="34"/>
      <c r="H1491" s="38"/>
      <c r="I1491" s="38"/>
      <c r="J1491" s="38"/>
      <c r="K1491" s="39"/>
      <c r="L1491" s="35"/>
      <c r="M1491" s="34"/>
      <c r="N1491" s="34"/>
      <c r="O1491" s="34"/>
      <c r="P1491" s="34">
        <v>1836268.97</v>
      </c>
      <c r="Q1491" s="34">
        <v>500000</v>
      </c>
      <c r="R1491" s="34"/>
      <c r="S1491" s="34"/>
    </row>
    <row r="1492" spans="1:19" hidden="1" x14ac:dyDescent="0.25">
      <c r="A1492" s="24">
        <v>660</v>
      </c>
      <c r="B1492" s="37" t="s">
        <v>767</v>
      </c>
      <c r="C1492" s="32">
        <f t="shared" si="163"/>
        <v>10799924.68</v>
      </c>
      <c r="D1492" s="33">
        <f t="shared" si="164"/>
        <v>226276.08</v>
      </c>
      <c r="E1492" s="34"/>
      <c r="F1492" s="38">
        <v>1187285.25</v>
      </c>
      <c r="G1492" s="38">
        <v>3772415.66</v>
      </c>
      <c r="H1492" s="34">
        <v>2738302.38</v>
      </c>
      <c r="I1492" s="34">
        <v>1309517.25</v>
      </c>
      <c r="J1492" s="34">
        <v>1566128.06</v>
      </c>
      <c r="K1492" s="34"/>
      <c r="L1492" s="35"/>
      <c r="M1492" s="34"/>
      <c r="N1492" s="34"/>
      <c r="O1492" s="36"/>
      <c r="P1492" s="34"/>
      <c r="Q1492" s="38"/>
      <c r="R1492" s="34"/>
      <c r="S1492" s="34"/>
    </row>
    <row r="1493" spans="1:19" hidden="1" x14ac:dyDescent="0.25">
      <c r="A1493" s="24">
        <v>661</v>
      </c>
      <c r="B1493" s="37" t="s">
        <v>768</v>
      </c>
      <c r="C1493" s="32">
        <f t="shared" si="163"/>
        <v>14051776.74</v>
      </c>
      <c r="D1493" s="33">
        <f t="shared" si="164"/>
        <v>294407.7</v>
      </c>
      <c r="E1493" s="34"/>
      <c r="F1493" s="36"/>
      <c r="G1493" s="34">
        <v>5421967.9199999999</v>
      </c>
      <c r="H1493" s="38">
        <v>3935671.2</v>
      </c>
      <c r="I1493" s="38">
        <v>1882125.72</v>
      </c>
      <c r="J1493" s="38"/>
      <c r="K1493" s="34"/>
      <c r="L1493" s="35"/>
      <c r="M1493" s="34"/>
      <c r="N1493" s="34"/>
      <c r="O1493" s="34"/>
      <c r="P1493" s="34">
        <v>2517604.2000000002</v>
      </c>
      <c r="Q1493" s="34"/>
      <c r="R1493" s="34"/>
      <c r="S1493" s="34"/>
    </row>
    <row r="1494" spans="1:19" hidden="1" x14ac:dyDescent="0.25">
      <c r="A1494" s="24">
        <v>662</v>
      </c>
      <c r="B1494" s="37" t="s">
        <v>769</v>
      </c>
      <c r="C1494" s="32">
        <f t="shared" si="163"/>
        <v>19488201.829999998</v>
      </c>
      <c r="D1494" s="33">
        <f t="shared" si="164"/>
        <v>408309.69</v>
      </c>
      <c r="E1494" s="34"/>
      <c r="F1494" s="34"/>
      <c r="G1494" s="39">
        <v>7519647.3099999996</v>
      </c>
      <c r="H1494" s="34">
        <v>5458324.3200000003</v>
      </c>
      <c r="I1494" s="34">
        <v>2610292.39</v>
      </c>
      <c r="J1494" s="34"/>
      <c r="K1494" s="34"/>
      <c r="L1494" s="35"/>
      <c r="M1494" s="34"/>
      <c r="N1494" s="34"/>
      <c r="O1494" s="38"/>
      <c r="P1494" s="34">
        <v>3491628.12</v>
      </c>
      <c r="Q1494" s="38"/>
      <c r="R1494" s="34"/>
      <c r="S1494" s="34"/>
    </row>
    <row r="1495" spans="1:19" hidden="1" x14ac:dyDescent="0.25">
      <c r="A1495" s="24">
        <v>663</v>
      </c>
      <c r="B1495" s="37" t="s">
        <v>765</v>
      </c>
      <c r="C1495" s="32">
        <f t="shared" si="163"/>
        <v>1610349.22</v>
      </c>
      <c r="D1495" s="33">
        <f t="shared" si="164"/>
        <v>33739.449999999997</v>
      </c>
      <c r="E1495" s="34"/>
      <c r="F1495" s="34"/>
      <c r="G1495" s="39">
        <v>1255130.8799999999</v>
      </c>
      <c r="H1495" s="34"/>
      <c r="I1495" s="34">
        <v>96352.57</v>
      </c>
      <c r="J1495" s="34">
        <v>225126.32</v>
      </c>
      <c r="K1495" s="34"/>
      <c r="L1495" s="35"/>
      <c r="M1495" s="34"/>
      <c r="N1495" s="34"/>
      <c r="O1495" s="38"/>
      <c r="P1495" s="34"/>
      <c r="Q1495" s="38"/>
      <c r="R1495" s="34"/>
      <c r="S1495" s="34"/>
    </row>
    <row r="1496" spans="1:19" hidden="1" x14ac:dyDescent="0.25">
      <c r="A1496" s="24">
        <v>664</v>
      </c>
      <c r="B1496" s="37" t="s">
        <v>772</v>
      </c>
      <c r="C1496" s="32">
        <f t="shared" si="163"/>
        <v>15357713.02</v>
      </c>
      <c r="D1496" s="33">
        <f t="shared" si="164"/>
        <v>321769.2</v>
      </c>
      <c r="E1496" s="34"/>
      <c r="F1496" s="34">
        <v>1659899.23</v>
      </c>
      <c r="G1496" s="39">
        <v>5274073.62</v>
      </c>
      <c r="H1496" s="34"/>
      <c r="I1496" s="34">
        <v>1830787.23</v>
      </c>
      <c r="J1496" s="34">
        <v>2189545.2200000002</v>
      </c>
      <c r="K1496" s="34"/>
      <c r="L1496" s="35"/>
      <c r="M1496" s="34"/>
      <c r="N1496" s="34"/>
      <c r="O1496" s="34"/>
      <c r="P1496" s="34"/>
      <c r="Q1496" s="38">
        <v>4081638.52</v>
      </c>
      <c r="R1496" s="34"/>
      <c r="S1496" s="34"/>
    </row>
    <row r="1497" spans="1:19" hidden="1" x14ac:dyDescent="0.25">
      <c r="A1497" s="24">
        <v>665</v>
      </c>
      <c r="B1497" s="37" t="s">
        <v>775</v>
      </c>
      <c r="C1497" s="32">
        <f t="shared" si="163"/>
        <v>7531146.2800000003</v>
      </c>
      <c r="D1497" s="33">
        <f t="shared" si="164"/>
        <v>157789.82999999999</v>
      </c>
      <c r="E1497" s="34"/>
      <c r="F1497" s="38"/>
      <c r="G1497" s="36"/>
      <c r="H1497" s="34"/>
      <c r="I1497" s="34"/>
      <c r="J1497" s="34"/>
      <c r="K1497" s="34"/>
      <c r="L1497" s="35"/>
      <c r="M1497" s="34"/>
      <c r="N1497" s="34"/>
      <c r="O1497" s="38"/>
      <c r="P1497" s="34"/>
      <c r="Q1497" s="34">
        <v>7373356.4500000002</v>
      </c>
      <c r="R1497" s="34"/>
      <c r="S1497" s="34"/>
    </row>
    <row r="1498" spans="1:19" hidden="1" x14ac:dyDescent="0.25">
      <c r="A1498" s="24">
        <v>666</v>
      </c>
      <c r="B1498" s="37" t="s">
        <v>1077</v>
      </c>
      <c r="C1498" s="32">
        <f t="shared" si="163"/>
        <v>229136.75</v>
      </c>
      <c r="D1498" s="33"/>
      <c r="E1498" s="34">
        <v>229136.75</v>
      </c>
      <c r="F1498" s="34"/>
      <c r="G1498" s="39"/>
      <c r="H1498" s="34"/>
      <c r="I1498" s="34"/>
      <c r="J1498" s="34"/>
      <c r="K1498" s="34"/>
      <c r="L1498" s="35"/>
      <c r="M1498" s="34"/>
      <c r="N1498" s="34"/>
      <c r="O1498" s="38"/>
      <c r="P1498" s="34"/>
      <c r="Q1498" s="38"/>
      <c r="R1498" s="34"/>
      <c r="S1498" s="34"/>
    </row>
    <row r="1499" spans="1:19" hidden="1" x14ac:dyDescent="0.25">
      <c r="A1499" s="24">
        <v>667</v>
      </c>
      <c r="B1499" s="37" t="s">
        <v>777</v>
      </c>
      <c r="C1499" s="32">
        <f t="shared" si="163"/>
        <v>1494430.84</v>
      </c>
      <c r="D1499" s="33">
        <f>ROUND((F1499+G1499+H1499+I1499+J1499+K1499+M1499+O1499+P1499+Q1499+R1499+S1499)*0.0214,2)</f>
        <v>31310.77</v>
      </c>
      <c r="E1499" s="34"/>
      <c r="F1499" s="34"/>
      <c r="G1499" s="39"/>
      <c r="H1499" s="34"/>
      <c r="I1499" s="34"/>
      <c r="J1499" s="34"/>
      <c r="K1499" s="34">
        <v>1463120.07</v>
      </c>
      <c r="L1499" s="35"/>
      <c r="M1499" s="34"/>
      <c r="N1499" s="34"/>
      <c r="O1499" s="38"/>
      <c r="P1499" s="34"/>
      <c r="Q1499" s="38"/>
      <c r="R1499" s="34"/>
      <c r="S1499" s="34"/>
    </row>
    <row r="1500" spans="1:19" hidden="1" x14ac:dyDescent="0.25">
      <c r="A1500" s="24">
        <v>668</v>
      </c>
      <c r="B1500" s="37" t="s">
        <v>776</v>
      </c>
      <c r="C1500" s="32">
        <f t="shared" si="163"/>
        <v>47124642.509999998</v>
      </c>
      <c r="D1500" s="33">
        <f>ROUND((F1500+G1500+H1500+I1500+J1500+K1500+M1500+O1500+P1500+Q1500+R1500+S1500)*0.0214,2)</f>
        <v>987338.31</v>
      </c>
      <c r="E1500" s="34"/>
      <c r="F1500" s="34"/>
      <c r="G1500" s="36">
        <v>18183344.690000001</v>
      </c>
      <c r="H1500" s="34">
        <v>13198836.119999999</v>
      </c>
      <c r="I1500" s="34">
        <v>6311977.7199999997</v>
      </c>
      <c r="J1500" s="34"/>
      <c r="K1500" s="34"/>
      <c r="L1500" s="35"/>
      <c r="M1500" s="34"/>
      <c r="N1500" s="34"/>
      <c r="O1500" s="34"/>
      <c r="P1500" s="34">
        <v>8443145.6699999999</v>
      </c>
      <c r="Q1500" s="34"/>
      <c r="R1500" s="34"/>
      <c r="S1500" s="34"/>
    </row>
    <row r="1501" spans="1:19" hidden="1" x14ac:dyDescent="0.25">
      <c r="A1501" s="24">
        <v>669</v>
      </c>
      <c r="B1501" s="37" t="s">
        <v>778</v>
      </c>
      <c r="C1501" s="32">
        <f t="shared" si="163"/>
        <v>18212072.199999999</v>
      </c>
      <c r="D1501" s="33">
        <f>ROUND((F1501+G1501+H1501+I1501+J1501+K1501+M1501+O1501+P1501+Q1501+R1501+S1501)*0.0214,2)</f>
        <v>381572.69</v>
      </c>
      <c r="E1501" s="34"/>
      <c r="F1501" s="39"/>
      <c r="G1501" s="34">
        <v>7027270.9500000002</v>
      </c>
      <c r="H1501" s="39">
        <v>5100934.25</v>
      </c>
      <c r="I1501" s="39">
        <v>2439318.08</v>
      </c>
      <c r="J1501" s="39"/>
      <c r="K1501" s="34"/>
      <c r="L1501" s="35"/>
      <c r="M1501" s="34"/>
      <c r="N1501" s="34"/>
      <c r="O1501" s="38"/>
      <c r="P1501" s="34">
        <v>3262976.23</v>
      </c>
      <c r="Q1501" s="38"/>
      <c r="R1501" s="34"/>
      <c r="S1501" s="34"/>
    </row>
    <row r="1502" spans="1:19" hidden="1" x14ac:dyDescent="0.25">
      <c r="A1502" s="24">
        <v>670</v>
      </c>
      <c r="B1502" s="37" t="s">
        <v>779</v>
      </c>
      <c r="C1502" s="32">
        <f t="shared" si="163"/>
        <v>13377263.08</v>
      </c>
      <c r="D1502" s="33">
        <f>ROUND((F1502+G1502+H1502+I1502+J1502+K1502+M1502+O1502+P1502+Q1502+R1502+S1502)*0.0214,2)</f>
        <v>280275.53000000003</v>
      </c>
      <c r="E1502" s="34"/>
      <c r="F1502" s="36"/>
      <c r="G1502" s="36">
        <v>6317876.5199999996</v>
      </c>
      <c r="H1502" s="34">
        <v>4585988.8899999997</v>
      </c>
      <c r="I1502" s="34">
        <v>2193122.14</v>
      </c>
      <c r="J1502" s="34"/>
      <c r="K1502" s="34"/>
      <c r="L1502" s="35"/>
      <c r="M1502" s="34"/>
      <c r="N1502" s="34"/>
      <c r="O1502" s="39"/>
      <c r="P1502" s="34"/>
      <c r="Q1502" s="34"/>
      <c r="R1502" s="34"/>
      <c r="S1502" s="34"/>
    </row>
    <row r="1503" spans="1:19" hidden="1" x14ac:dyDescent="0.25">
      <c r="A1503" s="24">
        <v>671</v>
      </c>
      <c r="B1503" s="37" t="s">
        <v>1078</v>
      </c>
      <c r="C1503" s="32">
        <f t="shared" si="163"/>
        <v>255654.43</v>
      </c>
      <c r="D1503" s="33"/>
      <c r="E1503" s="34">
        <v>255654.43</v>
      </c>
      <c r="F1503" s="39"/>
      <c r="G1503" s="38"/>
      <c r="H1503" s="34"/>
      <c r="I1503" s="34"/>
      <c r="J1503" s="34"/>
      <c r="K1503" s="34"/>
      <c r="L1503" s="35"/>
      <c r="M1503" s="34"/>
      <c r="N1503" s="34"/>
      <c r="O1503" s="34"/>
      <c r="P1503" s="34"/>
      <c r="Q1503" s="34"/>
      <c r="R1503" s="34"/>
      <c r="S1503" s="34"/>
    </row>
    <row r="1504" spans="1:19" hidden="1" x14ac:dyDescent="0.25">
      <c r="A1504" s="24">
        <v>672</v>
      </c>
      <c r="B1504" s="37" t="s">
        <v>1080</v>
      </c>
      <c r="C1504" s="32">
        <f t="shared" ref="C1504:C1520" si="165">ROUND(SUM(D1504+E1504+F1504+G1504+H1504+I1504+J1504+K1504+M1504+O1504+P1504+Q1504+R1504+S1504),2)</f>
        <v>111947.21</v>
      </c>
      <c r="D1504" s="33"/>
      <c r="E1504" s="34">
        <v>111947.21</v>
      </c>
      <c r="F1504" s="34"/>
      <c r="G1504" s="39"/>
      <c r="H1504" s="39"/>
      <c r="I1504" s="39"/>
      <c r="J1504" s="39"/>
      <c r="K1504" s="34"/>
      <c r="L1504" s="35"/>
      <c r="M1504" s="34"/>
      <c r="N1504" s="34"/>
      <c r="O1504" s="38"/>
      <c r="P1504" s="34"/>
      <c r="Q1504" s="36"/>
      <c r="R1504" s="34"/>
      <c r="S1504" s="34"/>
    </row>
    <row r="1505" spans="1:19" hidden="1" x14ac:dyDescent="0.25">
      <c r="A1505" s="24">
        <v>673</v>
      </c>
      <c r="B1505" s="37" t="s">
        <v>110</v>
      </c>
      <c r="C1505" s="32">
        <f t="shared" si="165"/>
        <v>916583</v>
      </c>
      <c r="D1505" s="33">
        <f>ROUND((F1505+G1505+H1505+I1505+J1505+K1505+M1505+O1505+P1505+Q1505+R1505+S1505)*0.0214,2)</f>
        <v>19203.91</v>
      </c>
      <c r="E1505" s="34"/>
      <c r="F1505" s="34"/>
      <c r="G1505" s="34">
        <v>666141.6</v>
      </c>
      <c r="H1505" s="34"/>
      <c r="I1505" s="34">
        <v>231237.49</v>
      </c>
      <c r="J1505" s="34"/>
      <c r="K1505" s="34"/>
      <c r="L1505" s="35"/>
      <c r="M1505" s="34"/>
      <c r="N1505" s="34"/>
      <c r="O1505" s="36"/>
      <c r="P1505" s="34"/>
      <c r="Q1505" s="34"/>
      <c r="R1505" s="34"/>
      <c r="S1505" s="34"/>
    </row>
    <row r="1506" spans="1:19" hidden="1" x14ac:dyDescent="0.25">
      <c r="A1506" s="24">
        <v>674</v>
      </c>
      <c r="B1506" s="37" t="s">
        <v>1081</v>
      </c>
      <c r="C1506" s="32">
        <f t="shared" si="165"/>
        <v>101474.31</v>
      </c>
      <c r="D1506" s="33"/>
      <c r="E1506" s="34">
        <v>101474.31</v>
      </c>
      <c r="F1506" s="34"/>
      <c r="G1506" s="36"/>
      <c r="H1506" s="34"/>
      <c r="I1506" s="34"/>
      <c r="J1506" s="34"/>
      <c r="K1506" s="34"/>
      <c r="L1506" s="35"/>
      <c r="M1506" s="34"/>
      <c r="N1506" s="34"/>
      <c r="O1506" s="34"/>
      <c r="P1506" s="34"/>
      <c r="Q1506" s="34"/>
      <c r="R1506" s="34"/>
      <c r="S1506" s="34"/>
    </row>
    <row r="1507" spans="1:19" hidden="1" x14ac:dyDescent="0.25">
      <c r="A1507" s="24">
        <v>675</v>
      </c>
      <c r="B1507" s="37" t="s">
        <v>784</v>
      </c>
      <c r="C1507" s="32">
        <f t="shared" si="165"/>
        <v>17348160.969999999</v>
      </c>
      <c r="D1507" s="33">
        <f>ROUND((F1507+G1507+H1507+I1507+J1507+K1507+M1507+O1507+P1507+Q1507+R1507+S1507)*0.0214,2)</f>
        <v>363472.34</v>
      </c>
      <c r="E1507" s="34"/>
      <c r="F1507" s="34">
        <v>1907162.9</v>
      </c>
      <c r="G1507" s="39">
        <v>6059715.79</v>
      </c>
      <c r="H1507" s="34">
        <v>4398596.46</v>
      </c>
      <c r="I1507" s="34">
        <v>2103506.9</v>
      </c>
      <c r="J1507" s="36">
        <v>2515706.58</v>
      </c>
      <c r="K1507" s="34"/>
      <c r="L1507" s="35"/>
      <c r="M1507" s="34"/>
      <c r="N1507" s="34"/>
      <c r="O1507" s="34"/>
      <c r="P1507" s="34"/>
      <c r="Q1507" s="34"/>
      <c r="R1507" s="34"/>
      <c r="S1507" s="34"/>
    </row>
    <row r="1508" spans="1:19" hidden="1" x14ac:dyDescent="0.25">
      <c r="A1508" s="24">
        <v>676</v>
      </c>
      <c r="B1508" s="37" t="s">
        <v>785</v>
      </c>
      <c r="C1508" s="32">
        <f t="shared" si="165"/>
        <v>20728290.329999998</v>
      </c>
      <c r="D1508" s="33">
        <f>ROUND((F1508+G1508+H1508+I1508+J1508+K1508+M1508+O1508+P1508+Q1508+R1508+S1508)*0.0214,2)</f>
        <v>434291.57</v>
      </c>
      <c r="E1508" s="34"/>
      <c r="F1508" s="34"/>
      <c r="G1508" s="34">
        <v>7998143.3899999997</v>
      </c>
      <c r="H1508" s="39">
        <v>5805652.6799999997</v>
      </c>
      <c r="I1508" s="39">
        <v>2776392.56</v>
      </c>
      <c r="J1508" s="39"/>
      <c r="K1508" s="34"/>
      <c r="L1508" s="35"/>
      <c r="M1508" s="34"/>
      <c r="N1508" s="34"/>
      <c r="O1508" s="39"/>
      <c r="P1508" s="38">
        <v>3713810.13</v>
      </c>
      <c r="Q1508" s="39"/>
      <c r="R1508" s="34"/>
      <c r="S1508" s="34"/>
    </row>
    <row r="1509" spans="1:19" hidden="1" x14ac:dyDescent="0.25">
      <c r="A1509" s="24">
        <v>677</v>
      </c>
      <c r="B1509" s="37" t="s">
        <v>787</v>
      </c>
      <c r="C1509" s="32">
        <f t="shared" si="165"/>
        <v>8288349.5300000003</v>
      </c>
      <c r="D1509" s="33">
        <f t="shared" ref="D1509:D1516" si="166">ROUND((F1509+G1509+H1509+I1509+J1509+K1509+M1509+O1509+P1509+Q1509+R1509+S1509)*0.0214,2)</f>
        <v>173654.47</v>
      </c>
      <c r="E1509" s="34"/>
      <c r="F1509" s="38"/>
      <c r="G1509" s="39">
        <v>3005291.14</v>
      </c>
      <c r="H1509" s="39">
        <v>2181465.84</v>
      </c>
      <c r="I1509" s="39">
        <v>1043225.6</v>
      </c>
      <c r="J1509" s="39">
        <v>489253.54</v>
      </c>
      <c r="K1509" s="34"/>
      <c r="L1509" s="35"/>
      <c r="M1509" s="34"/>
      <c r="N1509" s="34"/>
      <c r="O1509" s="34"/>
      <c r="P1509" s="39">
        <v>1395458.94</v>
      </c>
      <c r="Q1509" s="39"/>
      <c r="R1509" s="34"/>
      <c r="S1509" s="34"/>
    </row>
    <row r="1510" spans="1:19" hidden="1" x14ac:dyDescent="0.25">
      <c r="A1510" s="24">
        <v>678</v>
      </c>
      <c r="B1510" s="37" t="s">
        <v>788</v>
      </c>
      <c r="C1510" s="32">
        <f t="shared" si="165"/>
        <v>32514775.75</v>
      </c>
      <c r="D1510" s="33">
        <f t="shared" si="166"/>
        <v>681237.71</v>
      </c>
      <c r="E1510" s="34"/>
      <c r="F1510" s="38"/>
      <c r="G1510" s="34">
        <v>8355904.3899999997</v>
      </c>
      <c r="H1510" s="34">
        <v>6065342.46</v>
      </c>
      <c r="I1510" s="34">
        <v>2900582</v>
      </c>
      <c r="J1510" s="34"/>
      <c r="K1510" s="34"/>
      <c r="L1510" s="35"/>
      <c r="M1510" s="34"/>
      <c r="N1510" s="34" t="s">
        <v>124</v>
      </c>
      <c r="O1510" s="39">
        <v>10631778.449999999</v>
      </c>
      <c r="P1510" s="39">
        <v>3879930.74</v>
      </c>
      <c r="Q1510" s="39"/>
      <c r="R1510" s="34"/>
      <c r="S1510" s="34"/>
    </row>
    <row r="1511" spans="1:19" hidden="1" x14ac:dyDescent="0.25">
      <c r="A1511" s="24">
        <v>679</v>
      </c>
      <c r="B1511" s="37" t="s">
        <v>789</v>
      </c>
      <c r="C1511" s="32">
        <f t="shared" si="165"/>
        <v>18003814.140000001</v>
      </c>
      <c r="D1511" s="33">
        <f t="shared" si="166"/>
        <v>377209.34</v>
      </c>
      <c r="E1511" s="34"/>
      <c r="F1511" s="38"/>
      <c r="G1511" s="38">
        <v>8502950.4000000004</v>
      </c>
      <c r="H1511" s="38">
        <v>6172096</v>
      </c>
      <c r="I1511" s="38">
        <v>2951558.4</v>
      </c>
      <c r="J1511" s="36"/>
      <c r="K1511" s="34"/>
      <c r="L1511" s="35"/>
      <c r="M1511" s="34"/>
      <c r="N1511" s="34"/>
      <c r="O1511" s="38"/>
      <c r="P1511" s="34"/>
      <c r="Q1511" s="38"/>
      <c r="R1511" s="34"/>
      <c r="S1511" s="34"/>
    </row>
    <row r="1512" spans="1:19" hidden="1" x14ac:dyDescent="0.25">
      <c r="A1512" s="24">
        <v>680</v>
      </c>
      <c r="B1512" s="37" t="s">
        <v>790</v>
      </c>
      <c r="C1512" s="32">
        <f t="shared" si="165"/>
        <v>13374696.619999999</v>
      </c>
      <c r="D1512" s="33">
        <f t="shared" si="166"/>
        <v>280221.76</v>
      </c>
      <c r="E1512" s="34"/>
      <c r="F1512" s="36"/>
      <c r="G1512" s="36"/>
      <c r="H1512" s="36">
        <v>6182731.5599999996</v>
      </c>
      <c r="I1512" s="36">
        <v>2956720.09</v>
      </c>
      <c r="J1512" s="36"/>
      <c r="K1512" s="39"/>
      <c r="L1512" s="12"/>
      <c r="M1512" s="39"/>
      <c r="N1512" s="39"/>
      <c r="O1512" s="39"/>
      <c r="P1512" s="39">
        <v>3955023.21</v>
      </c>
      <c r="Q1512" s="36"/>
      <c r="R1512" s="34"/>
      <c r="S1512" s="34"/>
    </row>
    <row r="1513" spans="1:19" hidden="1" x14ac:dyDescent="0.25">
      <c r="A1513" s="24">
        <v>681</v>
      </c>
      <c r="B1513" s="37" t="s">
        <v>791</v>
      </c>
      <c r="C1513" s="32">
        <f t="shared" si="165"/>
        <v>20748750.510000002</v>
      </c>
      <c r="D1513" s="33">
        <f t="shared" si="166"/>
        <v>434720.25</v>
      </c>
      <c r="E1513" s="34"/>
      <c r="F1513" s="39">
        <v>3483604.81</v>
      </c>
      <c r="G1513" s="36">
        <v>2904322.17</v>
      </c>
      <c r="H1513" s="36">
        <v>3088114.55</v>
      </c>
      <c r="I1513" s="36">
        <v>1476767.45</v>
      </c>
      <c r="J1513" s="36">
        <v>1766077.85</v>
      </c>
      <c r="K1513" s="39"/>
      <c r="L1513" s="12"/>
      <c r="M1513" s="39"/>
      <c r="N1513" s="39"/>
      <c r="O1513" s="39"/>
      <c r="P1513" s="39"/>
      <c r="Q1513" s="36">
        <v>7595143.4299999997</v>
      </c>
      <c r="R1513" s="34"/>
      <c r="S1513" s="34"/>
    </row>
    <row r="1514" spans="1:19" hidden="1" x14ac:dyDescent="0.25">
      <c r="A1514" s="24">
        <v>682</v>
      </c>
      <c r="B1514" s="37" t="s">
        <v>792</v>
      </c>
      <c r="C1514" s="32">
        <f t="shared" si="165"/>
        <v>10573822.449999999</v>
      </c>
      <c r="D1514" s="33">
        <f t="shared" si="166"/>
        <v>221538.87</v>
      </c>
      <c r="E1514" s="34"/>
      <c r="F1514" s="34">
        <v>1707378.2</v>
      </c>
      <c r="G1514" s="38">
        <v>4170241.66</v>
      </c>
      <c r="H1514" s="34">
        <v>3027082.44</v>
      </c>
      <c r="I1514" s="34">
        <v>1447581.28</v>
      </c>
      <c r="J1514" s="34"/>
      <c r="K1514" s="34"/>
      <c r="L1514" s="35"/>
      <c r="M1514" s="34"/>
      <c r="N1514" s="39"/>
      <c r="O1514" s="39"/>
      <c r="P1514" s="34"/>
      <c r="Q1514" s="39"/>
      <c r="R1514" s="34"/>
      <c r="S1514" s="34"/>
    </row>
    <row r="1515" spans="1:19" hidden="1" x14ac:dyDescent="0.25">
      <c r="A1515" s="24">
        <v>683</v>
      </c>
      <c r="B1515" s="37" t="s">
        <v>793</v>
      </c>
      <c r="C1515" s="32">
        <f t="shared" si="165"/>
        <v>10567182.9</v>
      </c>
      <c r="D1515" s="33">
        <f t="shared" si="166"/>
        <v>221399.76</v>
      </c>
      <c r="E1515" s="34"/>
      <c r="F1515" s="38"/>
      <c r="G1515" s="38">
        <v>4077430.43</v>
      </c>
      <c r="H1515" s="38">
        <v>2959712.91</v>
      </c>
      <c r="I1515" s="38">
        <v>1415364.49</v>
      </c>
      <c r="J1515" s="38"/>
      <c r="K1515" s="34"/>
      <c r="L1515" s="35"/>
      <c r="M1515" s="34"/>
      <c r="N1515" s="34"/>
      <c r="O1515" s="38"/>
      <c r="P1515" s="34">
        <v>1893275.31</v>
      </c>
      <c r="Q1515" s="39"/>
      <c r="R1515" s="34"/>
      <c r="S1515" s="34"/>
    </row>
    <row r="1516" spans="1:19" hidden="1" x14ac:dyDescent="0.25">
      <c r="A1516" s="24">
        <v>684</v>
      </c>
      <c r="B1516" s="37" t="s">
        <v>795</v>
      </c>
      <c r="C1516" s="32">
        <f t="shared" si="165"/>
        <v>65050688.07</v>
      </c>
      <c r="D1516" s="33">
        <f t="shared" si="166"/>
        <v>1362918.27</v>
      </c>
      <c r="E1516" s="34"/>
      <c r="F1516" s="34"/>
      <c r="G1516" s="38">
        <v>16717240.619999999</v>
      </c>
      <c r="H1516" s="34">
        <v>12134627.76</v>
      </c>
      <c r="I1516" s="34">
        <v>5803049.5599999996</v>
      </c>
      <c r="J1516" s="34"/>
      <c r="K1516" s="34"/>
      <c r="L1516" s="35"/>
      <c r="M1516" s="34"/>
      <c r="N1516" s="39" t="s">
        <v>124</v>
      </c>
      <c r="O1516" s="39">
        <v>21270468.199999999</v>
      </c>
      <c r="P1516" s="34">
        <v>7762383.6600000001</v>
      </c>
      <c r="Q1516" s="36"/>
      <c r="R1516" s="34"/>
      <c r="S1516" s="34"/>
    </row>
    <row r="1517" spans="1:19" hidden="1" x14ac:dyDescent="0.25">
      <c r="A1517" s="24">
        <v>685</v>
      </c>
      <c r="B1517" s="37" t="s">
        <v>1083</v>
      </c>
      <c r="C1517" s="32">
        <f t="shared" si="165"/>
        <v>172250.5</v>
      </c>
      <c r="D1517" s="33"/>
      <c r="E1517" s="34">
        <v>172250.5</v>
      </c>
      <c r="F1517" s="39"/>
      <c r="G1517" s="39"/>
      <c r="H1517" s="34"/>
      <c r="I1517" s="34"/>
      <c r="J1517" s="34"/>
      <c r="K1517" s="34"/>
      <c r="L1517" s="35"/>
      <c r="M1517" s="34"/>
      <c r="N1517" s="34"/>
      <c r="O1517" s="38"/>
      <c r="P1517" s="34"/>
      <c r="Q1517" s="34"/>
      <c r="R1517" s="34"/>
      <c r="S1517" s="34"/>
    </row>
    <row r="1518" spans="1:19" hidden="1" x14ac:dyDescent="0.25">
      <c r="A1518" s="24">
        <v>686</v>
      </c>
      <c r="B1518" s="37" t="s">
        <v>797</v>
      </c>
      <c r="C1518" s="32">
        <f t="shared" si="165"/>
        <v>510826.7</v>
      </c>
      <c r="D1518" s="33">
        <f>ROUND((F1518+G1518+H1518+I1518+J1518+K1518+M1518+O1518+P1518+Q1518+R1518+S1518)*0.0214,2)</f>
        <v>10702.65</v>
      </c>
      <c r="E1518" s="34"/>
      <c r="F1518" s="39"/>
      <c r="G1518" s="39"/>
      <c r="H1518" s="34"/>
      <c r="I1518" s="34"/>
      <c r="J1518" s="34"/>
      <c r="K1518" s="34">
        <v>500124.05</v>
      </c>
      <c r="L1518" s="35"/>
      <c r="M1518" s="34"/>
      <c r="N1518" s="34"/>
      <c r="O1518" s="38"/>
      <c r="P1518" s="34"/>
      <c r="Q1518" s="34"/>
      <c r="R1518" s="34"/>
      <c r="S1518" s="34"/>
    </row>
    <row r="1519" spans="1:19" hidden="1" x14ac:dyDescent="0.25">
      <c r="A1519" s="24">
        <v>687</v>
      </c>
      <c r="B1519" s="37" t="s">
        <v>801</v>
      </c>
      <c r="C1519" s="32">
        <f t="shared" si="165"/>
        <v>983356.15</v>
      </c>
      <c r="D1519" s="33">
        <f>ROUND((F1519+G1519+H1519+I1519+J1519+K1519+M1519+O1519+P1519+Q1519+R1519+S1519)*0.0214,2)</f>
        <v>20602.919999999998</v>
      </c>
      <c r="E1519" s="34"/>
      <c r="F1519" s="36"/>
      <c r="G1519" s="39"/>
      <c r="H1519" s="34"/>
      <c r="I1519" s="34">
        <v>441219.64</v>
      </c>
      <c r="J1519" s="34">
        <v>386774.39</v>
      </c>
      <c r="K1519" s="34"/>
      <c r="L1519" s="35"/>
      <c r="M1519" s="34"/>
      <c r="N1519" s="34"/>
      <c r="O1519" s="34"/>
      <c r="P1519" s="34"/>
      <c r="Q1519" s="34"/>
      <c r="R1519" s="34"/>
      <c r="S1519" s="34">
        <v>134759.20000000001</v>
      </c>
    </row>
    <row r="1520" spans="1:19" hidden="1" x14ac:dyDescent="0.25">
      <c r="A1520" s="24">
        <v>688</v>
      </c>
      <c r="B1520" s="37" t="s">
        <v>802</v>
      </c>
      <c r="C1520" s="32">
        <f t="shared" si="165"/>
        <v>20102881.25</v>
      </c>
      <c r="D1520" s="33">
        <f>ROUND((F1520+G1520+H1520+I1520+J1520+K1520+M1520+O1520+P1520+Q1520+R1520+S1520)*0.0214,2)</f>
        <v>421188.23</v>
      </c>
      <c r="E1520" s="34"/>
      <c r="F1520" s="36"/>
      <c r="G1520" s="39">
        <v>7756854.46</v>
      </c>
      <c r="H1520" s="39">
        <v>5630522.1299999999</v>
      </c>
      <c r="I1520" s="39">
        <v>2692572.33</v>
      </c>
      <c r="J1520" s="39"/>
      <c r="K1520" s="34"/>
      <c r="L1520" s="35"/>
      <c r="M1520" s="34"/>
      <c r="N1520" s="39"/>
      <c r="O1520" s="39"/>
      <c r="P1520" s="39">
        <v>3601744.1</v>
      </c>
      <c r="Q1520" s="39"/>
      <c r="R1520" s="34"/>
      <c r="S1520" s="34"/>
    </row>
    <row r="1521" spans="1:19" hidden="1" x14ac:dyDescent="0.25">
      <c r="A1521" s="24">
        <v>689</v>
      </c>
      <c r="B1521" s="37" t="s">
        <v>803</v>
      </c>
      <c r="C1521" s="32">
        <f>ROUND(SUM(D1521+E1521+F1521+G1521+H1521+I1521+J1521+K1521+M1521+O1521+P1521+Q1521+R1521+S1521),2)</f>
        <v>4071696.38</v>
      </c>
      <c r="D1521" s="33">
        <f>ROUND((F1521+G1521+H1521+I1521+J1521+K1521+M1521+O1521+P1521+Q1521+R1521+S1521)*0.0214,2)</f>
        <v>85308.7</v>
      </c>
      <c r="E1521" s="34"/>
      <c r="F1521" s="36"/>
      <c r="G1521" s="36">
        <v>3986387.68</v>
      </c>
      <c r="H1521" s="36"/>
      <c r="I1521" s="36"/>
      <c r="J1521" s="36"/>
      <c r="K1521" s="34"/>
      <c r="L1521" s="35"/>
      <c r="M1521" s="34"/>
      <c r="N1521" s="34"/>
      <c r="O1521" s="36"/>
      <c r="P1521" s="34"/>
      <c r="Q1521" s="34"/>
      <c r="R1521" s="34"/>
      <c r="S1521" s="34"/>
    </row>
    <row r="1522" spans="1:19" hidden="1" x14ac:dyDescent="0.25">
      <c r="A1522" s="24">
        <v>690</v>
      </c>
      <c r="B1522" s="37" t="s">
        <v>805</v>
      </c>
      <c r="C1522" s="32">
        <f>ROUND(SUM(D1522+E1522+F1522+G1522+H1522+I1522+J1522+K1522+M1522+O1522+P1522+Q1522+R1522+S1522),2)</f>
        <v>2708795.1</v>
      </c>
      <c r="D1522" s="33">
        <f>ROUND((F1522+G1522+H1522+I1522+J1522+K1522+M1522+O1522+P1522+Q1522+R1522+S1522)*0.0214,2)</f>
        <v>56753.69</v>
      </c>
      <c r="E1522" s="34"/>
      <c r="F1522" s="36"/>
      <c r="G1522" s="36">
        <v>2652041.41</v>
      </c>
      <c r="H1522" s="36"/>
      <c r="I1522" s="36"/>
      <c r="J1522" s="36"/>
      <c r="K1522" s="34"/>
      <c r="L1522" s="35"/>
      <c r="M1522" s="34"/>
      <c r="N1522" s="34"/>
      <c r="O1522" s="36"/>
      <c r="P1522" s="34"/>
      <c r="Q1522" s="34"/>
      <c r="R1522" s="34"/>
      <c r="S1522" s="34"/>
    </row>
    <row r="1523" spans="1:19" hidden="1" x14ac:dyDescent="0.25">
      <c r="A1523" s="165" t="s">
        <v>806</v>
      </c>
      <c r="B1523" s="166"/>
      <c r="C1523" s="71">
        <f>ROUND(SUM(D1523+E1523+F1523+G1523+H1523+I1523+J1523+K1523+M1523+O1523+P1523+Q1523+R1523+S1523),2)</f>
        <v>715957941.97000003</v>
      </c>
      <c r="D1523" s="40">
        <f>ROUND(SUM(D1458:D1522),2)</f>
        <v>14926727.48</v>
      </c>
      <c r="E1523" s="40">
        <f t="shared" ref="E1523:M1523" si="167">ROUND(SUM(E1458:E1522),2)</f>
        <v>3520585.16</v>
      </c>
      <c r="F1523" s="40">
        <f t="shared" si="167"/>
        <v>13394277.880000001</v>
      </c>
      <c r="G1523" s="40">
        <f t="shared" si="167"/>
        <v>238524682.65000001</v>
      </c>
      <c r="H1523" s="40">
        <f t="shared" si="167"/>
        <v>169585922.47</v>
      </c>
      <c r="I1523" s="40">
        <f t="shared" si="167"/>
        <v>89871490.870000005</v>
      </c>
      <c r="J1523" s="40">
        <f t="shared" si="167"/>
        <v>25194030.760000002</v>
      </c>
      <c r="K1523" s="40">
        <f t="shared" si="167"/>
        <v>5204394.49</v>
      </c>
      <c r="L1523" s="40">
        <f t="shared" si="167"/>
        <v>0</v>
      </c>
      <c r="M1523" s="40">
        <f t="shared" si="167"/>
        <v>0</v>
      </c>
      <c r="N1523" s="119" t="s">
        <v>23</v>
      </c>
      <c r="O1523" s="40">
        <f>ROUND(SUM(O1458:O1522),2)</f>
        <v>56686276.25</v>
      </c>
      <c r="P1523" s="40">
        <f t="shared" ref="P1523:S1523" si="168">ROUND(SUM(P1458:P1522),2)</f>
        <v>75304555.980000004</v>
      </c>
      <c r="Q1523" s="40">
        <f t="shared" si="168"/>
        <v>22334732.670000002</v>
      </c>
      <c r="R1523" s="40">
        <f t="shared" si="168"/>
        <v>0</v>
      </c>
      <c r="S1523" s="40">
        <f t="shared" si="168"/>
        <v>1410265.31</v>
      </c>
    </row>
    <row r="1524" spans="1:19" ht="15.75" hidden="1" x14ac:dyDescent="0.25">
      <c r="A1524" s="172" t="s">
        <v>807</v>
      </c>
      <c r="B1524" s="169"/>
      <c r="C1524" s="170"/>
      <c r="D1524" s="52"/>
      <c r="E1524" s="34"/>
      <c r="F1524" s="34"/>
      <c r="G1524" s="34"/>
      <c r="H1524" s="34"/>
      <c r="I1524" s="34"/>
      <c r="J1524" s="34"/>
      <c r="K1524" s="34"/>
      <c r="L1524" s="17"/>
      <c r="M1524" s="34"/>
      <c r="N1524" s="40"/>
      <c r="O1524" s="34"/>
      <c r="P1524" s="34"/>
      <c r="Q1524" s="34"/>
      <c r="R1524" s="34"/>
      <c r="S1524" s="39"/>
    </row>
    <row r="1525" spans="1:19" hidden="1" x14ac:dyDescent="0.25">
      <c r="A1525" s="11">
        <v>691</v>
      </c>
      <c r="B1525" s="25" t="s">
        <v>808</v>
      </c>
      <c r="C1525" s="26">
        <f>ROUND(SUM(D1525+E1525+F1525+G1525+H1525+I1525+J1525+K1525+M1525+O1525+P1525+Q1525+R1525+S1525),2)</f>
        <v>1062925.97</v>
      </c>
      <c r="D1525" s="33">
        <f t="shared" ref="D1525:D1530" si="169">ROUND((F1525+G1525+H1525+I1525+J1525+K1525+M1525+O1525+P1525+Q1525+R1525+S1525)*0.0214,2)</f>
        <v>22270.04</v>
      </c>
      <c r="E1525" s="28"/>
      <c r="F1525" s="28"/>
      <c r="G1525" s="28"/>
      <c r="H1525" s="28"/>
      <c r="I1525" s="28"/>
      <c r="J1525" s="28"/>
      <c r="K1525" s="28">
        <v>1040655.93</v>
      </c>
      <c r="L1525" s="29"/>
      <c r="M1525" s="28"/>
      <c r="N1525" s="28"/>
      <c r="O1525" s="30"/>
      <c r="P1525" s="28"/>
      <c r="Q1525" s="28"/>
      <c r="R1525" s="28"/>
      <c r="S1525" s="39"/>
    </row>
    <row r="1526" spans="1:19" hidden="1" x14ac:dyDescent="0.25">
      <c r="A1526" s="11">
        <v>692</v>
      </c>
      <c r="B1526" s="37" t="s">
        <v>809</v>
      </c>
      <c r="C1526" s="32">
        <f t="shared" ref="C1526:C1551" si="170">ROUND(SUM(D1526+E1526+F1526+G1526+H1526+I1526+J1526+K1526+M1526+O1526+P1526+Q1526+R1526+S1526),2)</f>
        <v>20847742.469999999</v>
      </c>
      <c r="D1526" s="33">
        <f t="shared" si="169"/>
        <v>436794.29</v>
      </c>
      <c r="E1526" s="34"/>
      <c r="F1526" s="34"/>
      <c r="G1526" s="34"/>
      <c r="H1526" s="34"/>
      <c r="I1526" s="34"/>
      <c r="J1526" s="34">
        <v>5021367.9800000004</v>
      </c>
      <c r="K1526" s="34"/>
      <c r="L1526" s="35"/>
      <c r="M1526" s="34"/>
      <c r="N1526" s="34" t="s">
        <v>124</v>
      </c>
      <c r="O1526" s="39">
        <v>15389580.200000001</v>
      </c>
      <c r="P1526" s="34"/>
      <c r="Q1526" s="38"/>
      <c r="R1526" s="34"/>
      <c r="S1526" s="82"/>
    </row>
    <row r="1527" spans="1:19" hidden="1" x14ac:dyDescent="0.25">
      <c r="A1527" s="11">
        <v>693</v>
      </c>
      <c r="B1527" s="37" t="s">
        <v>810</v>
      </c>
      <c r="C1527" s="32">
        <f t="shared" si="170"/>
        <v>12153615.01</v>
      </c>
      <c r="D1527" s="33">
        <f t="shared" si="169"/>
        <v>254638.11</v>
      </c>
      <c r="E1527" s="34"/>
      <c r="F1527" s="34"/>
      <c r="G1527" s="34">
        <v>4782244.84</v>
      </c>
      <c r="H1527" s="34">
        <v>3471312.18</v>
      </c>
      <c r="I1527" s="34">
        <v>1660058.88</v>
      </c>
      <c r="J1527" s="34">
        <v>1985361</v>
      </c>
      <c r="K1527" s="34"/>
      <c r="L1527" s="35"/>
      <c r="M1527" s="34"/>
      <c r="N1527" s="34"/>
      <c r="O1527" s="39"/>
      <c r="P1527" s="34"/>
      <c r="Q1527" s="36"/>
      <c r="R1527" s="34"/>
      <c r="S1527" s="82"/>
    </row>
    <row r="1528" spans="1:19" hidden="1" x14ac:dyDescent="0.25">
      <c r="A1528" s="11">
        <v>694</v>
      </c>
      <c r="B1528" s="37" t="s">
        <v>811</v>
      </c>
      <c r="C1528" s="32">
        <f t="shared" si="170"/>
        <v>25427600.539999999</v>
      </c>
      <c r="D1528" s="33">
        <f t="shared" si="169"/>
        <v>532749.81000000006</v>
      </c>
      <c r="E1528" s="34"/>
      <c r="F1528" s="38"/>
      <c r="G1528" s="38">
        <v>12009066.380000001</v>
      </c>
      <c r="H1528" s="38">
        <v>8717081.5800000001</v>
      </c>
      <c r="I1528" s="38">
        <v>4168702.77</v>
      </c>
      <c r="J1528" s="38"/>
      <c r="K1528" s="34"/>
      <c r="L1528" s="35"/>
      <c r="M1528" s="34"/>
      <c r="N1528" s="34"/>
      <c r="O1528" s="39"/>
      <c r="P1528" s="34"/>
      <c r="Q1528" s="39"/>
      <c r="R1528" s="34"/>
      <c r="S1528" s="82"/>
    </row>
    <row r="1529" spans="1:19" hidden="1" x14ac:dyDescent="0.25">
      <c r="A1529" s="11">
        <v>695</v>
      </c>
      <c r="B1529" s="37" t="s">
        <v>812</v>
      </c>
      <c r="C1529" s="32">
        <f t="shared" si="170"/>
        <v>12273548.710000001</v>
      </c>
      <c r="D1529" s="33">
        <f t="shared" si="169"/>
        <v>257150.91</v>
      </c>
      <c r="E1529" s="34"/>
      <c r="F1529" s="39"/>
      <c r="G1529" s="34">
        <v>4735827.26</v>
      </c>
      <c r="H1529" s="39">
        <v>3437618.82</v>
      </c>
      <c r="I1529" s="39">
        <v>1643945.97</v>
      </c>
      <c r="J1529" s="39"/>
      <c r="K1529" s="34"/>
      <c r="L1529" s="35"/>
      <c r="M1529" s="34"/>
      <c r="N1529" s="34"/>
      <c r="O1529" s="36"/>
      <c r="P1529" s="34">
        <v>2199005.75</v>
      </c>
      <c r="Q1529" s="39"/>
      <c r="R1529" s="34"/>
      <c r="S1529" s="82"/>
    </row>
    <row r="1530" spans="1:19" hidden="1" x14ac:dyDescent="0.25">
      <c r="A1530" s="11">
        <v>696</v>
      </c>
      <c r="B1530" s="37" t="s">
        <v>813</v>
      </c>
      <c r="C1530" s="32">
        <f>ROUND(SUM(D1530+E1530+F1530+G1530+H1530+I1530+J1530+K1530+M1530+O1530+P1530+Q1530+R1530+S1530),2)</f>
        <v>459630</v>
      </c>
      <c r="D1530" s="33">
        <f t="shared" si="169"/>
        <v>9630</v>
      </c>
      <c r="E1530" s="34"/>
      <c r="F1530" s="34"/>
      <c r="G1530" s="34"/>
      <c r="H1530" s="34"/>
      <c r="I1530" s="34"/>
      <c r="J1530" s="34"/>
      <c r="K1530" s="34">
        <v>450000</v>
      </c>
      <c r="L1530" s="35"/>
      <c r="M1530" s="34"/>
      <c r="N1530" s="34"/>
      <c r="O1530" s="36"/>
      <c r="P1530" s="34"/>
      <c r="Q1530" s="34"/>
      <c r="R1530" s="34"/>
      <c r="S1530" s="39"/>
    </row>
    <row r="1531" spans="1:19" hidden="1" x14ac:dyDescent="0.25">
      <c r="A1531" s="11">
        <v>697</v>
      </c>
      <c r="B1531" s="37" t="s">
        <v>1085</v>
      </c>
      <c r="C1531" s="32">
        <f t="shared" si="170"/>
        <v>1020188.9</v>
      </c>
      <c r="D1531" s="33"/>
      <c r="E1531" s="34">
        <v>1020188.9039999999</v>
      </c>
      <c r="F1531" s="38"/>
      <c r="G1531" s="34"/>
      <c r="H1531" s="34"/>
      <c r="I1531" s="34"/>
      <c r="J1531" s="34"/>
      <c r="K1531" s="34"/>
      <c r="L1531" s="35"/>
      <c r="M1531" s="34"/>
      <c r="N1531" s="34"/>
      <c r="O1531" s="36"/>
      <c r="P1531" s="34"/>
      <c r="Q1531" s="38"/>
      <c r="R1531" s="34"/>
      <c r="S1531" s="82"/>
    </row>
    <row r="1532" spans="1:19" hidden="1" x14ac:dyDescent="0.25">
      <c r="A1532" s="11">
        <v>698</v>
      </c>
      <c r="B1532" s="37" t="s">
        <v>1086</v>
      </c>
      <c r="C1532" s="32">
        <f t="shared" si="170"/>
        <v>609183.31999999995</v>
      </c>
      <c r="D1532" s="33"/>
      <c r="E1532" s="34">
        <v>609183.31999999995</v>
      </c>
      <c r="F1532" s="34"/>
      <c r="G1532" s="34"/>
      <c r="H1532" s="34"/>
      <c r="I1532" s="34"/>
      <c r="J1532" s="34"/>
      <c r="K1532" s="34"/>
      <c r="L1532" s="35"/>
      <c r="M1532" s="34"/>
      <c r="N1532" s="34"/>
      <c r="O1532" s="36"/>
      <c r="P1532" s="34"/>
      <c r="Q1532" s="34"/>
      <c r="R1532" s="34"/>
      <c r="S1532" s="82"/>
    </row>
    <row r="1533" spans="1:19" hidden="1" x14ac:dyDescent="0.25">
      <c r="A1533" s="11">
        <v>699</v>
      </c>
      <c r="B1533" s="37" t="s">
        <v>814</v>
      </c>
      <c r="C1533" s="32">
        <f>ROUND(SUM(D1533+E1533+F1533+G1533+H1533+I1533+J1533+K1533+M1533+O1533+P1533+Q1533+R1533+S1533),2)</f>
        <v>3700566.03</v>
      </c>
      <c r="D1533" s="33">
        <f>ROUND((F1533+G1533+H1533+I1533+J1533+K1533+M1533+O1533+P1533+Q1533+R1533+S1533)*0.0214,2)</f>
        <v>77532.91</v>
      </c>
      <c r="E1533" s="34"/>
      <c r="F1533" s="34"/>
      <c r="G1533" s="34">
        <v>3623033.1199999996</v>
      </c>
      <c r="H1533" s="34"/>
      <c r="I1533" s="34"/>
      <c r="J1533" s="34"/>
      <c r="K1533" s="34"/>
      <c r="L1533" s="34"/>
      <c r="M1533" s="35"/>
      <c r="N1533" s="34"/>
      <c r="O1533" s="34"/>
      <c r="P1533" s="34"/>
      <c r="Q1533" s="34"/>
      <c r="R1533" s="36"/>
      <c r="S1533" s="39"/>
    </row>
    <row r="1534" spans="1:19" hidden="1" x14ac:dyDescent="0.25">
      <c r="A1534" s="11">
        <v>700</v>
      </c>
      <c r="B1534" s="37" t="s">
        <v>1087</v>
      </c>
      <c r="C1534" s="32">
        <f t="shared" si="170"/>
        <v>214293.09</v>
      </c>
      <c r="D1534" s="33"/>
      <c r="E1534" s="34">
        <v>214293.09</v>
      </c>
      <c r="F1534" s="34"/>
      <c r="G1534" s="34"/>
      <c r="H1534" s="34"/>
      <c r="I1534" s="34"/>
      <c r="J1534" s="34"/>
      <c r="K1534" s="34"/>
      <c r="L1534" s="35"/>
      <c r="M1534" s="34"/>
      <c r="N1534" s="34"/>
      <c r="O1534" s="36"/>
      <c r="P1534" s="34"/>
      <c r="Q1534" s="34"/>
      <c r="R1534" s="34"/>
      <c r="S1534" s="82"/>
    </row>
    <row r="1535" spans="1:19" hidden="1" x14ac:dyDescent="0.25">
      <c r="A1535" s="11">
        <v>701</v>
      </c>
      <c r="B1535" s="37" t="s">
        <v>1088</v>
      </c>
      <c r="C1535" s="32">
        <f t="shared" si="170"/>
        <v>496704.45</v>
      </c>
      <c r="D1535" s="33"/>
      <c r="E1535" s="34">
        <v>496704.45</v>
      </c>
      <c r="F1535" s="34"/>
      <c r="G1535" s="34"/>
      <c r="H1535" s="34"/>
      <c r="I1535" s="34"/>
      <c r="J1535" s="34"/>
      <c r="K1535" s="34"/>
      <c r="L1535" s="35"/>
      <c r="M1535" s="34"/>
      <c r="N1535" s="34"/>
      <c r="O1535" s="36"/>
      <c r="P1535" s="34"/>
      <c r="Q1535" s="34"/>
      <c r="R1535" s="34"/>
      <c r="S1535" s="82"/>
    </row>
    <row r="1536" spans="1:19" hidden="1" x14ac:dyDescent="0.25">
      <c r="A1536" s="11">
        <v>702</v>
      </c>
      <c r="B1536" s="37" t="s">
        <v>1089</v>
      </c>
      <c r="C1536" s="32">
        <f t="shared" si="170"/>
        <v>510826.9</v>
      </c>
      <c r="D1536" s="33"/>
      <c r="E1536" s="34">
        <v>510826.9</v>
      </c>
      <c r="F1536" s="34"/>
      <c r="G1536" s="34"/>
      <c r="H1536" s="34"/>
      <c r="I1536" s="34"/>
      <c r="J1536" s="34"/>
      <c r="K1536" s="34"/>
      <c r="L1536" s="35"/>
      <c r="M1536" s="34"/>
      <c r="N1536" s="34"/>
      <c r="O1536" s="36"/>
      <c r="P1536" s="34"/>
      <c r="Q1536" s="34"/>
      <c r="R1536" s="34"/>
      <c r="S1536" s="82"/>
    </row>
    <row r="1537" spans="1:19" hidden="1" x14ac:dyDescent="0.25">
      <c r="A1537" s="11">
        <v>703</v>
      </c>
      <c r="B1537" s="37" t="s">
        <v>1090</v>
      </c>
      <c r="C1537" s="32">
        <f t="shared" si="170"/>
        <v>1012832.82</v>
      </c>
      <c r="D1537" s="33"/>
      <c r="E1537" s="34">
        <v>1012832.82</v>
      </c>
      <c r="F1537" s="34"/>
      <c r="G1537" s="34"/>
      <c r="H1537" s="34"/>
      <c r="I1537" s="34"/>
      <c r="J1537" s="34"/>
      <c r="K1537" s="34"/>
      <c r="L1537" s="35"/>
      <c r="M1537" s="34"/>
      <c r="N1537" s="34"/>
      <c r="O1537" s="36"/>
      <c r="P1537" s="34"/>
      <c r="Q1537" s="34"/>
      <c r="R1537" s="34"/>
      <c r="S1537" s="82"/>
    </row>
    <row r="1538" spans="1:19" hidden="1" x14ac:dyDescent="0.25">
      <c r="A1538" s="11">
        <v>704</v>
      </c>
      <c r="B1538" s="37" t="s">
        <v>816</v>
      </c>
      <c r="C1538" s="32">
        <f t="shared" si="170"/>
        <v>3718003.64</v>
      </c>
      <c r="D1538" s="33">
        <f>ROUND((F1538+G1538+H1538+I1538+J1538+K1538+M1538+O1538+P1538+Q1538+R1538+S1538)*0.0214,2)</f>
        <v>77898.259999999995</v>
      </c>
      <c r="E1538" s="34"/>
      <c r="F1538" s="39"/>
      <c r="G1538" s="34">
        <v>1601900.18</v>
      </c>
      <c r="H1538" s="38"/>
      <c r="I1538" s="38"/>
      <c r="J1538" s="38"/>
      <c r="K1538" s="34"/>
      <c r="L1538" s="35"/>
      <c r="M1538" s="34"/>
      <c r="N1538" s="44" t="s">
        <v>124</v>
      </c>
      <c r="O1538" s="45">
        <v>2038205.2</v>
      </c>
      <c r="P1538" s="34"/>
      <c r="Q1538" s="36"/>
      <c r="R1538" s="34"/>
      <c r="S1538" s="82"/>
    </row>
    <row r="1539" spans="1:19" hidden="1" x14ac:dyDescent="0.25">
      <c r="A1539" s="11">
        <v>705</v>
      </c>
      <c r="B1539" s="37" t="s">
        <v>817</v>
      </c>
      <c r="C1539" s="32">
        <f t="shared" si="170"/>
        <v>13955154.779999999</v>
      </c>
      <c r="D1539" s="33">
        <f>ROUND((F1539+G1539+H1539+I1539+J1539+K1539+M1539+O1539+P1539+Q1539+R1539+S1539)*0.0214,2)</f>
        <v>292383.31</v>
      </c>
      <c r="E1539" s="34"/>
      <c r="F1539" s="36"/>
      <c r="G1539" s="39">
        <v>5384685.7199999997</v>
      </c>
      <c r="H1539" s="39">
        <v>3908608.98</v>
      </c>
      <c r="I1539" s="39">
        <v>1869183.96</v>
      </c>
      <c r="J1539" s="39"/>
      <c r="K1539" s="34"/>
      <c r="L1539" s="35"/>
      <c r="M1539" s="34"/>
      <c r="N1539" s="34"/>
      <c r="O1539" s="39"/>
      <c r="P1539" s="34">
        <v>2500292.81</v>
      </c>
      <c r="Q1539" s="34"/>
      <c r="R1539" s="34"/>
      <c r="S1539" s="82"/>
    </row>
    <row r="1540" spans="1:19" hidden="1" x14ac:dyDescent="0.25">
      <c r="A1540" s="11">
        <v>706</v>
      </c>
      <c r="B1540" s="37" t="s">
        <v>1091</v>
      </c>
      <c r="C1540" s="32">
        <f t="shared" si="170"/>
        <v>1482801.31</v>
      </c>
      <c r="D1540" s="33"/>
      <c r="E1540" s="34">
        <v>1482801.31</v>
      </c>
      <c r="F1540" s="34"/>
      <c r="G1540" s="39"/>
      <c r="H1540" s="34"/>
      <c r="I1540" s="34"/>
      <c r="J1540" s="34"/>
      <c r="K1540" s="38"/>
      <c r="L1540" s="35"/>
      <c r="M1540" s="34"/>
      <c r="N1540" s="34"/>
      <c r="O1540" s="34"/>
      <c r="P1540" s="34"/>
      <c r="Q1540" s="34"/>
      <c r="R1540" s="34"/>
      <c r="S1540" s="82"/>
    </row>
    <row r="1541" spans="1:19" hidden="1" x14ac:dyDescent="0.25">
      <c r="A1541" s="11">
        <v>707</v>
      </c>
      <c r="B1541" s="37" t="s">
        <v>1092</v>
      </c>
      <c r="C1541" s="32">
        <f t="shared" si="170"/>
        <v>1486373.87</v>
      </c>
      <c r="D1541" s="33"/>
      <c r="E1541" s="34">
        <v>1486373.8654999998</v>
      </c>
      <c r="F1541" s="39"/>
      <c r="G1541" s="36"/>
      <c r="H1541" s="39"/>
      <c r="I1541" s="39"/>
      <c r="J1541" s="39"/>
      <c r="K1541" s="34"/>
      <c r="L1541" s="35"/>
      <c r="M1541" s="34"/>
      <c r="N1541" s="34"/>
      <c r="O1541" s="39"/>
      <c r="P1541" s="39"/>
      <c r="Q1541" s="34"/>
      <c r="R1541" s="34"/>
      <c r="S1541" s="82"/>
    </row>
    <row r="1542" spans="1:19" hidden="1" x14ac:dyDescent="0.25">
      <c r="A1542" s="11">
        <v>708</v>
      </c>
      <c r="B1542" s="37" t="s">
        <v>1093</v>
      </c>
      <c r="C1542" s="32">
        <f t="shared" si="170"/>
        <v>238329.9</v>
      </c>
      <c r="D1542" s="33"/>
      <c r="E1542" s="34">
        <v>238329.9</v>
      </c>
      <c r="F1542" s="39"/>
      <c r="G1542" s="38"/>
      <c r="H1542" s="39"/>
      <c r="I1542" s="39"/>
      <c r="J1542" s="39"/>
      <c r="K1542" s="34"/>
      <c r="L1542" s="35"/>
      <c r="M1542" s="34"/>
      <c r="N1542" s="34"/>
      <c r="O1542" s="34"/>
      <c r="P1542" s="34"/>
      <c r="Q1542" s="34"/>
      <c r="R1542" s="34"/>
      <c r="S1542" s="82"/>
    </row>
    <row r="1543" spans="1:19" hidden="1" x14ac:dyDescent="0.25">
      <c r="A1543" s="11">
        <v>709</v>
      </c>
      <c r="B1543" s="37" t="s">
        <v>1094</v>
      </c>
      <c r="C1543" s="32">
        <f t="shared" si="170"/>
        <v>603770.4</v>
      </c>
      <c r="D1543" s="33"/>
      <c r="E1543" s="34">
        <v>603770.4</v>
      </c>
      <c r="F1543" s="39"/>
      <c r="G1543" s="36"/>
      <c r="H1543" s="34"/>
      <c r="I1543" s="34"/>
      <c r="J1543" s="34"/>
      <c r="K1543" s="34"/>
      <c r="L1543" s="35"/>
      <c r="M1543" s="34"/>
      <c r="N1543" s="34"/>
      <c r="O1543" s="39"/>
      <c r="P1543" s="34"/>
      <c r="Q1543" s="39"/>
      <c r="R1543" s="34"/>
      <c r="S1543" s="82"/>
    </row>
    <row r="1544" spans="1:19" hidden="1" x14ac:dyDescent="0.25">
      <c r="A1544" s="11">
        <v>710</v>
      </c>
      <c r="B1544" s="37" t="s">
        <v>1095</v>
      </c>
      <c r="C1544" s="32">
        <f t="shared" si="170"/>
        <v>936506.59</v>
      </c>
      <c r="D1544" s="33"/>
      <c r="E1544" s="34">
        <v>936506.59</v>
      </c>
      <c r="F1544" s="38"/>
      <c r="G1544" s="34"/>
      <c r="H1544" s="34"/>
      <c r="I1544" s="34"/>
      <c r="J1544" s="34"/>
      <c r="K1544" s="34"/>
      <c r="L1544" s="35"/>
      <c r="M1544" s="34"/>
      <c r="N1544" s="34"/>
      <c r="O1544" s="39"/>
      <c r="P1544" s="34"/>
      <c r="Q1544" s="36"/>
      <c r="R1544" s="34"/>
      <c r="S1544" s="82"/>
    </row>
    <row r="1545" spans="1:19" hidden="1" x14ac:dyDescent="0.25">
      <c r="A1545" s="11">
        <v>711</v>
      </c>
      <c r="B1545" s="31" t="s">
        <v>819</v>
      </c>
      <c r="C1545" s="32">
        <f t="shared" si="170"/>
        <v>14495382.01</v>
      </c>
      <c r="D1545" s="33">
        <f t="shared" ref="D1545:D1550" si="171">ROUND((F1545+G1545+H1545+I1545+J1545+K1545+M1545+O1545+P1545+Q1545+R1545+S1545)*0.0214,2)</f>
        <v>303701.95</v>
      </c>
      <c r="E1545" s="34"/>
      <c r="F1545" s="34"/>
      <c r="G1545" s="34">
        <v>14191680.060000001</v>
      </c>
      <c r="H1545" s="34"/>
      <c r="I1545" s="34"/>
      <c r="J1545" s="34"/>
      <c r="K1545" s="34"/>
      <c r="L1545" s="35"/>
      <c r="M1545" s="34"/>
      <c r="N1545" s="34"/>
      <c r="O1545" s="38"/>
      <c r="P1545" s="34"/>
      <c r="Q1545" s="36"/>
      <c r="R1545" s="34"/>
      <c r="S1545" s="82"/>
    </row>
    <row r="1546" spans="1:19" hidden="1" x14ac:dyDescent="0.25">
      <c r="A1546" s="11">
        <v>712</v>
      </c>
      <c r="B1546" s="65" t="s">
        <v>820</v>
      </c>
      <c r="C1546" s="32">
        <f>ROUND(SUM(D1546+E1546+F1546+G1546+H1546+I1546+J1546+K1546+M1546+O1546+P1546+Q1546+R1546+S1546),2)</f>
        <v>7288097.7300000004</v>
      </c>
      <c r="D1546" s="33">
        <f t="shared" si="171"/>
        <v>152697.56</v>
      </c>
      <c r="E1546" s="34"/>
      <c r="F1546" s="36"/>
      <c r="G1546" s="36">
        <v>2669851.8100000005</v>
      </c>
      <c r="H1546" s="36">
        <v>2178150.27</v>
      </c>
      <c r="I1546" s="36">
        <v>1041640.03</v>
      </c>
      <c r="J1546" s="36">
        <v>1245758.06</v>
      </c>
      <c r="K1546" s="34"/>
      <c r="L1546" s="35"/>
      <c r="M1546" s="34"/>
      <c r="N1546" s="34"/>
      <c r="O1546" s="34"/>
      <c r="P1546" s="34"/>
      <c r="Q1546" s="36"/>
      <c r="R1546" s="34"/>
      <c r="S1546" s="39"/>
    </row>
    <row r="1547" spans="1:19" hidden="1" x14ac:dyDescent="0.25">
      <c r="A1547" s="11">
        <v>713</v>
      </c>
      <c r="B1547" s="31" t="s">
        <v>584</v>
      </c>
      <c r="C1547" s="32">
        <f t="shared" si="170"/>
        <v>18658916.649999999</v>
      </c>
      <c r="D1547" s="33">
        <f t="shared" si="171"/>
        <v>390934.81</v>
      </c>
      <c r="E1547" s="34"/>
      <c r="F1547" s="39"/>
      <c r="G1547" s="39">
        <v>7199662.3200000003</v>
      </c>
      <c r="H1547" s="34">
        <v>5226055.2</v>
      </c>
      <c r="I1547" s="34">
        <v>2499216.12</v>
      </c>
      <c r="J1547" s="34"/>
      <c r="K1547" s="34"/>
      <c r="L1547" s="35"/>
      <c r="M1547" s="34"/>
      <c r="N1547" s="34"/>
      <c r="O1547" s="38"/>
      <c r="P1547" s="34">
        <v>3343048.2</v>
      </c>
      <c r="Q1547" s="38"/>
      <c r="R1547" s="34"/>
      <c r="S1547" s="82"/>
    </row>
    <row r="1548" spans="1:19" hidden="1" x14ac:dyDescent="0.25">
      <c r="A1548" s="11">
        <v>714</v>
      </c>
      <c r="B1548" s="37" t="s">
        <v>822</v>
      </c>
      <c r="C1548" s="32">
        <f t="shared" si="170"/>
        <v>20712933.199999999</v>
      </c>
      <c r="D1548" s="33">
        <f t="shared" si="171"/>
        <v>433969.82</v>
      </c>
      <c r="E1548" s="34"/>
      <c r="F1548" s="34"/>
      <c r="G1548" s="34">
        <v>7992217.7400000002</v>
      </c>
      <c r="H1548" s="34">
        <v>5801351.4000000004</v>
      </c>
      <c r="I1548" s="34">
        <v>2774335.59</v>
      </c>
      <c r="J1548" s="34"/>
      <c r="K1548" s="34"/>
      <c r="L1548" s="35"/>
      <c r="M1548" s="34"/>
      <c r="N1548" s="34"/>
      <c r="O1548" s="38"/>
      <c r="P1548" s="34">
        <v>3711058.65</v>
      </c>
      <c r="Q1548" s="38"/>
      <c r="R1548" s="34"/>
      <c r="S1548" s="82"/>
    </row>
    <row r="1549" spans="1:19" hidden="1" x14ac:dyDescent="0.25">
      <c r="A1549" s="11">
        <v>715</v>
      </c>
      <c r="B1549" s="37" t="s">
        <v>823</v>
      </c>
      <c r="C1549" s="32">
        <f t="shared" si="170"/>
        <v>12264154.52</v>
      </c>
      <c r="D1549" s="33">
        <f t="shared" si="171"/>
        <v>256954.09</v>
      </c>
      <c r="E1549" s="34"/>
      <c r="F1549" s="34"/>
      <c r="G1549" s="34">
        <v>4808910.25</v>
      </c>
      <c r="H1549" s="34">
        <v>3490667.94</v>
      </c>
      <c r="I1549" s="34">
        <v>1669315.24</v>
      </c>
      <c r="J1549" s="34">
        <v>2038307.004</v>
      </c>
      <c r="K1549" s="34"/>
      <c r="L1549" s="35"/>
      <c r="M1549" s="34"/>
      <c r="N1549" s="34"/>
      <c r="O1549" s="38"/>
      <c r="P1549" s="34"/>
      <c r="Q1549" s="38"/>
      <c r="R1549" s="34"/>
      <c r="S1549" s="82"/>
    </row>
    <row r="1550" spans="1:19" hidden="1" x14ac:dyDescent="0.25">
      <c r="A1550" s="11">
        <v>716</v>
      </c>
      <c r="B1550" s="37" t="s">
        <v>824</v>
      </c>
      <c r="C1550" s="32">
        <f t="shared" si="170"/>
        <v>4058122.4</v>
      </c>
      <c r="D1550" s="33">
        <f t="shared" si="171"/>
        <v>85024.3</v>
      </c>
      <c r="E1550" s="34"/>
      <c r="F1550" s="34"/>
      <c r="G1550" s="38">
        <v>1565852.48</v>
      </c>
      <c r="H1550" s="34">
        <v>1136613.24</v>
      </c>
      <c r="I1550" s="34">
        <v>543553.79</v>
      </c>
      <c r="J1550" s="34"/>
      <c r="K1550" s="39"/>
      <c r="L1550" s="35"/>
      <c r="M1550" s="34"/>
      <c r="N1550" s="34"/>
      <c r="O1550" s="38"/>
      <c r="P1550" s="34">
        <v>727078.59</v>
      </c>
      <c r="Q1550" s="34"/>
      <c r="R1550" s="34"/>
      <c r="S1550" s="82"/>
    </row>
    <row r="1551" spans="1:19" hidden="1" x14ac:dyDescent="0.25">
      <c r="A1551" s="200" t="s">
        <v>825</v>
      </c>
      <c r="B1551" s="201"/>
      <c r="C1551" s="71">
        <f t="shared" si="170"/>
        <v>178625279.24000001</v>
      </c>
      <c r="D1551" s="40">
        <f t="shared" ref="D1551:M1551" si="172">ROUND(SUM(D1526:D1550),2)</f>
        <v>3562060.13</v>
      </c>
      <c r="E1551" s="40">
        <f t="shared" si="172"/>
        <v>8611811.5500000007</v>
      </c>
      <c r="F1551" s="40">
        <f t="shared" si="172"/>
        <v>0</v>
      </c>
      <c r="G1551" s="40">
        <f t="shared" si="172"/>
        <v>70564932.159999996</v>
      </c>
      <c r="H1551" s="40">
        <f t="shared" si="172"/>
        <v>37367459.609999999</v>
      </c>
      <c r="I1551" s="40">
        <f t="shared" si="172"/>
        <v>17869952.350000001</v>
      </c>
      <c r="J1551" s="40">
        <f t="shared" si="172"/>
        <v>10290794.039999999</v>
      </c>
      <c r="K1551" s="40">
        <f t="shared" si="172"/>
        <v>450000</v>
      </c>
      <c r="L1551" s="40">
        <f t="shared" si="172"/>
        <v>0</v>
      </c>
      <c r="M1551" s="40">
        <f t="shared" si="172"/>
        <v>0</v>
      </c>
      <c r="N1551" s="119" t="s">
        <v>23</v>
      </c>
      <c r="O1551" s="40">
        <f>ROUND(SUM(O1526:O1550),2)</f>
        <v>17427785.399999999</v>
      </c>
      <c r="P1551" s="40">
        <f>ROUND(SUM(P1526:P1550),2)</f>
        <v>12480484</v>
      </c>
      <c r="Q1551" s="40">
        <f>ROUND(SUM(Q1526:Q1550),2)</f>
        <v>0</v>
      </c>
      <c r="R1551" s="40">
        <f>ROUND(SUM(R1526:R1550),2)</f>
        <v>0</v>
      </c>
      <c r="S1551" s="40">
        <f>ROUND(SUM(S1526:S1550),2)</f>
        <v>0</v>
      </c>
    </row>
    <row r="1552" spans="1:19" ht="15.75" x14ac:dyDescent="0.25">
      <c r="A1552" s="130" t="s">
        <v>1096</v>
      </c>
      <c r="B1552" s="131"/>
      <c r="C1552" s="132"/>
      <c r="D1552" s="131"/>
      <c r="E1552" s="131"/>
      <c r="F1552" s="131"/>
      <c r="G1552" s="131"/>
      <c r="H1552" s="131"/>
      <c r="I1552" s="131"/>
      <c r="J1552" s="131"/>
      <c r="K1552" s="131"/>
      <c r="L1552" s="131"/>
      <c r="M1552" s="131"/>
      <c r="N1552" s="131"/>
      <c r="O1552" s="131"/>
      <c r="P1552" s="131"/>
      <c r="Q1552" s="131"/>
      <c r="R1552" s="131"/>
      <c r="S1552" s="133"/>
    </row>
    <row r="1553" spans="1:19" ht="28.5" x14ac:dyDescent="0.25">
      <c r="A1553" s="83">
        <f>A2059</f>
        <v>467</v>
      </c>
      <c r="B1553" s="84" t="s">
        <v>1097</v>
      </c>
      <c r="C1553" s="71">
        <f>ROUND(SUM(D1553+R1553+E1553+F1553+G1553+H1553+I1553+J1553+K1553+M1553+O1553+P1553+Q1553+S1553),2)</f>
        <v>6690245422.8299999</v>
      </c>
      <c r="D1553" s="85">
        <f t="shared" ref="D1553:M1553" si="173">D1558+D1568+D1590+D1604+D1613+D1662+D1684+D1743+D1750+D1780+D1783+D1794+D1806+D1814+D1943+D1953+D2004+D2014+D2045+D2060</f>
        <v>139512838.88</v>
      </c>
      <c r="E1553" s="85">
        <f t="shared" si="173"/>
        <v>30773366.410000004</v>
      </c>
      <c r="F1553" s="85">
        <f t="shared" si="173"/>
        <v>297577975.82999998</v>
      </c>
      <c r="G1553" s="85">
        <f t="shared" si="173"/>
        <v>1365529697.96</v>
      </c>
      <c r="H1553" s="85">
        <f t="shared" si="173"/>
        <v>632547187.17999995</v>
      </c>
      <c r="I1553" s="85">
        <f t="shared" si="173"/>
        <v>315179010.86000001</v>
      </c>
      <c r="J1553" s="85">
        <f t="shared" si="173"/>
        <v>435798495.06000006</v>
      </c>
      <c r="K1553" s="85">
        <f t="shared" si="173"/>
        <v>11862146.550000001</v>
      </c>
      <c r="L1553" s="85">
        <f t="shared" si="173"/>
        <v>30</v>
      </c>
      <c r="M1553" s="85">
        <f t="shared" si="173"/>
        <v>77449846.99000001</v>
      </c>
      <c r="N1553" s="85" t="s">
        <v>23</v>
      </c>
      <c r="O1553" s="85">
        <f>O1558+O1568+O1590+O1604+O1613+O1662+O1684+O1743+O1750+O1780+O1783+O1794+O1806+O1814+O1943+O1953+O2004+O2014+O2045+O2060</f>
        <v>1398724083.0499997</v>
      </c>
      <c r="P1553" s="85">
        <f>P1558+P1568+P1590+P1604+P1613+P1662+P1684+P1743+P1750+P1780+P1783+P1794+P1806+P1814+P1943+P1953+P2004+P2014+P2045+P2060</f>
        <v>211086442.07000002</v>
      </c>
      <c r="Q1553" s="85">
        <f>Q1558+Q1568+Q1590+Q1604+Q1613+Q1662+Q1684+Q1743+Q1750+Q1780+Q1783+Q1794+Q1806+Q1814+Q1943+Q1953+Q2004+Q2014+Q2045+Q2060</f>
        <v>970326378.17000008</v>
      </c>
      <c r="R1553" s="85">
        <f>R1558+R1568+R1590+R1604+R1613+R1662+R1684+R1743+R1750+R1780+R1783+R1794+R1806+R1814+R1943+R1953+R2004+R2014+R2045+R2060</f>
        <v>802317822.28999996</v>
      </c>
      <c r="S1553" s="85">
        <f>S1558+S1568+S1590+S1604+S1613+S1662+S1684+S1743+S1750+S1780+S1783+S1794+S1806+S1814+S1943+S1953+S2004+S2014+S2045+S2060</f>
        <v>1560131.53</v>
      </c>
    </row>
    <row r="1554" spans="1:19" ht="15.75" hidden="1" x14ac:dyDescent="0.25">
      <c r="A1554" s="202" t="s">
        <v>26</v>
      </c>
      <c r="B1554" s="202"/>
      <c r="C1554" s="203"/>
      <c r="D1554" s="120"/>
      <c r="E1554" s="34"/>
      <c r="F1554" s="41"/>
      <c r="G1554" s="41"/>
      <c r="H1554" s="41"/>
      <c r="I1554" s="41"/>
      <c r="J1554" s="41"/>
      <c r="K1554" s="41"/>
      <c r="L1554" s="12"/>
      <c r="M1554" s="41"/>
      <c r="N1554" s="42"/>
      <c r="O1554" s="41"/>
      <c r="P1554" s="41"/>
      <c r="Q1554" s="41"/>
      <c r="R1554" s="41"/>
      <c r="S1554" s="41"/>
    </row>
    <row r="1555" spans="1:19" hidden="1" x14ac:dyDescent="0.25">
      <c r="A1555" s="78">
        <v>1</v>
      </c>
      <c r="B1555" s="68" t="s">
        <v>28</v>
      </c>
      <c r="C1555" s="32">
        <f>ROUND(SUM(D1555+E1555+F1555+G1555+H1555+I1555+J1555+K1555+M1555+O1555+P1555+Q1555+R1555+S1555),2)</f>
        <v>1950017.13</v>
      </c>
      <c r="D1555" s="33">
        <f>ROUND((F1555+G1555+H1555+I1555+J1555+K1555+M1555+O1555+P1555+Q1555+R1555+S1555)*0.0214,2)</f>
        <v>40856.050000000003</v>
      </c>
      <c r="E1555" s="34"/>
      <c r="F1555" s="38"/>
      <c r="G1555" s="38"/>
      <c r="H1555" s="38">
        <v>931227.12</v>
      </c>
      <c r="I1555" s="38">
        <v>445333.57</v>
      </c>
      <c r="J1555" s="38">
        <v>532600.39</v>
      </c>
      <c r="K1555" s="34"/>
      <c r="L1555" s="35"/>
      <c r="M1555" s="34"/>
      <c r="N1555" s="34"/>
      <c r="O1555" s="39"/>
      <c r="P1555" s="34"/>
      <c r="Q1555" s="39"/>
      <c r="R1555" s="34"/>
      <c r="S1555" s="34"/>
    </row>
    <row r="1556" spans="1:19" hidden="1" x14ac:dyDescent="0.25">
      <c r="A1556" s="78">
        <v>2</v>
      </c>
      <c r="B1556" s="31" t="s">
        <v>35</v>
      </c>
      <c r="C1556" s="32">
        <f>ROUND(SUM(D1556+E1556+F1556+G1556+H1556+I1556+J1556+K1556+M1556+O1556+P1556+Q1556+R1556+S1556),2)</f>
        <v>15476571.16</v>
      </c>
      <c r="D1556" s="33">
        <f>ROUND((F1556+G1556+H1556+I1556+J1556+K1556+M1556+O1556+P1556+Q1556+R1556+S1556)*0.0214,2)</f>
        <v>324259.46999999997</v>
      </c>
      <c r="E1556" s="34"/>
      <c r="F1556" s="34"/>
      <c r="G1556" s="34"/>
      <c r="H1556" s="34"/>
      <c r="I1556" s="34"/>
      <c r="J1556" s="34"/>
      <c r="K1556" s="34"/>
      <c r="L1556" s="35"/>
      <c r="M1556" s="34"/>
      <c r="N1556" s="34"/>
      <c r="O1556" s="38"/>
      <c r="P1556" s="34"/>
      <c r="Q1556" s="36"/>
      <c r="R1556" s="34">
        <v>15152311.689999999</v>
      </c>
      <c r="S1556" s="34"/>
    </row>
    <row r="1557" spans="1:19" hidden="1" x14ac:dyDescent="0.25">
      <c r="A1557" s="78">
        <v>3</v>
      </c>
      <c r="B1557" s="31" t="s">
        <v>36</v>
      </c>
      <c r="C1557" s="32">
        <f>ROUND(SUM(D1557+E1557+F1557+G1557+H1557+I1557+J1557+K1557+M1557+O1557+P1557+Q1557+R1557+S1557),2)</f>
        <v>22658213.890000001</v>
      </c>
      <c r="D1557" s="33">
        <f>ROUND((F1557+G1557+H1557+I1557+J1557+K1557+M1557+O1557+P1557+Q1557+R1557+S1557)*0.0214,2)</f>
        <v>474726.63</v>
      </c>
      <c r="E1557" s="34"/>
      <c r="F1557" s="34"/>
      <c r="G1557" s="34"/>
      <c r="H1557" s="34"/>
      <c r="I1557" s="34"/>
      <c r="J1557" s="34"/>
      <c r="K1557" s="39"/>
      <c r="L1557" s="35"/>
      <c r="M1557" s="34"/>
      <c r="N1557" s="34"/>
      <c r="O1557" s="34"/>
      <c r="P1557" s="34"/>
      <c r="Q1557" s="38"/>
      <c r="R1557" s="34">
        <v>22183487.260000002</v>
      </c>
      <c r="S1557" s="34"/>
    </row>
    <row r="1558" spans="1:19" hidden="1" x14ac:dyDescent="0.25">
      <c r="A1558" s="168" t="s">
        <v>828</v>
      </c>
      <c r="B1558" s="168"/>
      <c r="C1558" s="71">
        <f>ROUND(SUM(D1558+E1558+F1558+G1558+H1558+I1558+J1558+K1558+M1558+O1558+P1558+Q1558+R1558+S1558),2)</f>
        <v>40084802.18</v>
      </c>
      <c r="D1558" s="40">
        <f t="shared" ref="D1558:S1558" si="174">ROUND(SUM(D1555:D1557),2)</f>
        <v>839842.15</v>
      </c>
      <c r="E1558" s="40">
        <f t="shared" si="174"/>
        <v>0</v>
      </c>
      <c r="F1558" s="40">
        <f t="shared" si="174"/>
        <v>0</v>
      </c>
      <c r="G1558" s="40">
        <f t="shared" si="174"/>
        <v>0</v>
      </c>
      <c r="H1558" s="40">
        <f t="shared" si="174"/>
        <v>931227.12</v>
      </c>
      <c r="I1558" s="40">
        <f t="shared" si="174"/>
        <v>445333.57</v>
      </c>
      <c r="J1558" s="40">
        <f t="shared" si="174"/>
        <v>532600.39</v>
      </c>
      <c r="K1558" s="40">
        <f t="shared" si="174"/>
        <v>0</v>
      </c>
      <c r="L1558" s="40">
        <f t="shared" si="174"/>
        <v>0</v>
      </c>
      <c r="M1558" s="40">
        <f t="shared" si="174"/>
        <v>0</v>
      </c>
      <c r="N1558" s="40">
        <f t="shared" si="174"/>
        <v>0</v>
      </c>
      <c r="O1558" s="40">
        <f t="shared" si="174"/>
        <v>0</v>
      </c>
      <c r="P1558" s="40">
        <f t="shared" si="174"/>
        <v>0</v>
      </c>
      <c r="Q1558" s="40">
        <f t="shared" si="174"/>
        <v>0</v>
      </c>
      <c r="R1558" s="40">
        <f t="shared" si="174"/>
        <v>37335798.950000003</v>
      </c>
      <c r="S1558" s="40">
        <f t="shared" si="174"/>
        <v>0</v>
      </c>
    </row>
    <row r="1559" spans="1:19" ht="15.75" hidden="1" x14ac:dyDescent="0.25">
      <c r="A1559" s="197" t="s">
        <v>38</v>
      </c>
      <c r="B1559" s="198"/>
      <c r="C1559" s="199"/>
      <c r="D1559" s="120"/>
      <c r="E1559" s="34"/>
      <c r="F1559" s="34"/>
      <c r="G1559" s="34"/>
      <c r="H1559" s="34"/>
      <c r="I1559" s="34"/>
      <c r="J1559" s="34"/>
      <c r="K1559" s="34"/>
      <c r="L1559" s="12"/>
      <c r="M1559" s="34"/>
      <c r="N1559" s="48"/>
      <c r="O1559" s="34"/>
      <c r="P1559" s="34"/>
      <c r="Q1559" s="34"/>
      <c r="R1559" s="34"/>
      <c r="S1559" s="39"/>
    </row>
    <row r="1560" spans="1:19" ht="25.5" hidden="1" x14ac:dyDescent="0.25">
      <c r="A1560" s="60">
        <v>4</v>
      </c>
      <c r="B1560" s="31" t="s">
        <v>41</v>
      </c>
      <c r="C1560" s="32">
        <f t="shared" ref="C1560:C1568" si="175">ROUND(SUM(D1560+E1560+F1560+G1560+H1560+I1560+J1560+K1560+M1560+O1560+P1560+Q1560+R1560+S1560),2)</f>
        <v>4232594.03</v>
      </c>
      <c r="D1560" s="33">
        <f t="shared" ref="D1560:D1567" si="176">ROUND((F1560+G1560+H1560+I1560+J1560+K1560+M1560+O1560+P1560+Q1560+R1560+S1560)*0.0214,2)</f>
        <v>88679.77</v>
      </c>
      <c r="E1560" s="34"/>
      <c r="F1560" s="38"/>
      <c r="G1560" s="38">
        <v>1581950.49</v>
      </c>
      <c r="H1560" s="38"/>
      <c r="I1560" s="38">
        <v>549141.89</v>
      </c>
      <c r="J1560" s="38"/>
      <c r="K1560" s="34"/>
      <c r="L1560" s="35"/>
      <c r="M1560" s="34"/>
      <c r="N1560" s="34" t="s">
        <v>124</v>
      </c>
      <c r="O1560" s="34">
        <v>2012821.8800000001</v>
      </c>
      <c r="P1560" s="34"/>
      <c r="Q1560" s="39"/>
      <c r="R1560" s="34"/>
      <c r="S1560" s="34"/>
    </row>
    <row r="1561" spans="1:19" ht="25.5" hidden="1" x14ac:dyDescent="0.25">
      <c r="A1561" s="60">
        <v>5</v>
      </c>
      <c r="B1561" s="31" t="s">
        <v>42</v>
      </c>
      <c r="C1561" s="32">
        <f t="shared" si="175"/>
        <v>1740164.24</v>
      </c>
      <c r="D1561" s="33">
        <f t="shared" si="176"/>
        <v>36459.29</v>
      </c>
      <c r="E1561" s="34"/>
      <c r="F1561" s="38"/>
      <c r="G1561" s="38"/>
      <c r="H1561" s="38"/>
      <c r="I1561" s="38"/>
      <c r="J1561" s="38"/>
      <c r="K1561" s="34"/>
      <c r="L1561" s="35"/>
      <c r="M1561" s="34"/>
      <c r="N1561" s="34"/>
      <c r="O1561" s="34"/>
      <c r="P1561" s="34">
        <v>1703704.95</v>
      </c>
      <c r="Q1561" s="39"/>
      <c r="R1561" s="34"/>
      <c r="S1561" s="34"/>
    </row>
    <row r="1562" spans="1:19" ht="25.5" hidden="1" x14ac:dyDescent="0.25">
      <c r="A1562" s="60">
        <v>6</v>
      </c>
      <c r="B1562" s="31" t="s">
        <v>43</v>
      </c>
      <c r="C1562" s="32">
        <f t="shared" si="175"/>
        <v>7988006.5599999996</v>
      </c>
      <c r="D1562" s="33">
        <f t="shared" si="176"/>
        <v>167361.79999999999</v>
      </c>
      <c r="E1562" s="34"/>
      <c r="F1562" s="38"/>
      <c r="G1562" s="38">
        <v>3772613.18</v>
      </c>
      <c r="H1562" s="38"/>
      <c r="I1562" s="38">
        <v>1309585.82</v>
      </c>
      <c r="J1562" s="38">
        <v>2738445.76</v>
      </c>
      <c r="K1562" s="34"/>
      <c r="L1562" s="35"/>
      <c r="M1562" s="34"/>
      <c r="N1562" s="34"/>
      <c r="O1562" s="34"/>
      <c r="P1562" s="34"/>
      <c r="Q1562" s="39"/>
      <c r="R1562" s="34"/>
      <c r="S1562" s="34"/>
    </row>
    <row r="1563" spans="1:19" ht="25.5" hidden="1" x14ac:dyDescent="0.25">
      <c r="A1563" s="60">
        <v>7</v>
      </c>
      <c r="B1563" s="31" t="s">
        <v>44</v>
      </c>
      <c r="C1563" s="32">
        <f t="shared" si="175"/>
        <v>7199514.2199999997</v>
      </c>
      <c r="D1563" s="33">
        <f t="shared" si="176"/>
        <v>150841.59</v>
      </c>
      <c r="E1563" s="34"/>
      <c r="F1563" s="38"/>
      <c r="G1563" s="38"/>
      <c r="H1563" s="38"/>
      <c r="I1563" s="38"/>
      <c r="J1563" s="38"/>
      <c r="K1563" s="34"/>
      <c r="L1563" s="35"/>
      <c r="M1563" s="34"/>
      <c r="N1563" s="34" t="s">
        <v>124</v>
      </c>
      <c r="O1563" s="34">
        <v>4840046.22</v>
      </c>
      <c r="P1563" s="34">
        <v>1766312.59</v>
      </c>
      <c r="Q1563" s="39"/>
      <c r="R1563" s="34"/>
      <c r="S1563" s="34">
        <v>442313.82</v>
      </c>
    </row>
    <row r="1564" spans="1:19" ht="25.5" hidden="1" x14ac:dyDescent="0.25">
      <c r="A1564" s="60">
        <v>8</v>
      </c>
      <c r="B1564" s="31" t="s">
        <v>45</v>
      </c>
      <c r="C1564" s="32">
        <f t="shared" si="175"/>
        <v>9686585.6500000004</v>
      </c>
      <c r="D1564" s="33">
        <f t="shared" si="176"/>
        <v>202949.81</v>
      </c>
      <c r="E1564" s="34"/>
      <c r="F1564" s="38"/>
      <c r="G1564" s="38">
        <v>5381451.2999999998</v>
      </c>
      <c r="H1564" s="38"/>
      <c r="I1564" s="38">
        <v>1868061.2</v>
      </c>
      <c r="J1564" s="38">
        <v>2234123.3418000001</v>
      </c>
      <c r="K1564" s="34"/>
      <c r="L1564" s="35"/>
      <c r="M1564" s="34"/>
      <c r="N1564" s="34"/>
      <c r="O1564" s="34"/>
      <c r="P1564" s="34"/>
      <c r="Q1564" s="39"/>
      <c r="R1564" s="34"/>
      <c r="S1564" s="34"/>
    </row>
    <row r="1565" spans="1:19" hidden="1" x14ac:dyDescent="0.25">
      <c r="A1565" s="60">
        <v>9</v>
      </c>
      <c r="B1565" s="31" t="s">
        <v>46</v>
      </c>
      <c r="C1565" s="32">
        <f t="shared" si="175"/>
        <v>4412796.46</v>
      </c>
      <c r="D1565" s="33">
        <f t="shared" si="176"/>
        <v>92455.3</v>
      </c>
      <c r="E1565" s="34"/>
      <c r="F1565" s="38"/>
      <c r="G1565" s="38">
        <v>1540890.69</v>
      </c>
      <c r="H1565" s="38"/>
      <c r="I1565" s="38"/>
      <c r="J1565" s="38">
        <v>639704.73</v>
      </c>
      <c r="K1565" s="34"/>
      <c r="L1565" s="35"/>
      <c r="M1565" s="34"/>
      <c r="N1565" s="34" t="s">
        <v>124</v>
      </c>
      <c r="O1565" s="34">
        <v>1960578.74</v>
      </c>
      <c r="P1565" s="34"/>
      <c r="Q1565" s="39"/>
      <c r="R1565" s="34"/>
      <c r="S1565" s="34">
        <v>179167</v>
      </c>
    </row>
    <row r="1566" spans="1:19" hidden="1" x14ac:dyDescent="0.25">
      <c r="A1566" s="60">
        <v>10</v>
      </c>
      <c r="B1566" s="31" t="s">
        <v>47</v>
      </c>
      <c r="C1566" s="32">
        <f t="shared" si="175"/>
        <v>2056838.53</v>
      </c>
      <c r="D1566" s="33">
        <f t="shared" si="176"/>
        <v>43094.13</v>
      </c>
      <c r="E1566" s="34"/>
      <c r="F1566" s="38">
        <v>482063.15</v>
      </c>
      <c r="G1566" s="38">
        <v>1531681.25</v>
      </c>
      <c r="H1566" s="38"/>
      <c r="I1566" s="38">
        <v>0</v>
      </c>
      <c r="J1566" s="38">
        <v>0</v>
      </c>
      <c r="K1566" s="34"/>
      <c r="L1566" s="35"/>
      <c r="M1566" s="34"/>
      <c r="N1566" s="34"/>
      <c r="O1566" s="34"/>
      <c r="P1566" s="34"/>
      <c r="Q1566" s="39"/>
      <c r="R1566" s="34"/>
      <c r="S1566" s="34"/>
    </row>
    <row r="1567" spans="1:19" hidden="1" x14ac:dyDescent="0.25">
      <c r="A1567" s="60">
        <v>11</v>
      </c>
      <c r="B1567" s="31" t="s">
        <v>48</v>
      </c>
      <c r="C1567" s="32">
        <f t="shared" si="175"/>
        <v>4207431.33</v>
      </c>
      <c r="D1567" s="33">
        <f t="shared" si="176"/>
        <v>88152.57</v>
      </c>
      <c r="E1567" s="34"/>
      <c r="F1567" s="38">
        <v>479568.75</v>
      </c>
      <c r="G1567" s="38">
        <v>1523755.69</v>
      </c>
      <c r="H1567" s="38"/>
      <c r="I1567" s="38"/>
      <c r="J1567" s="38"/>
      <c r="K1567" s="34"/>
      <c r="L1567" s="35"/>
      <c r="M1567" s="34"/>
      <c r="N1567" s="34" t="s">
        <v>124</v>
      </c>
      <c r="O1567" s="34">
        <v>1938776.73</v>
      </c>
      <c r="P1567" s="34"/>
      <c r="Q1567" s="39"/>
      <c r="R1567" s="34"/>
      <c r="S1567" s="34">
        <v>177177.59</v>
      </c>
    </row>
    <row r="1568" spans="1:19" hidden="1" x14ac:dyDescent="0.25">
      <c r="A1568" s="179" t="s">
        <v>49</v>
      </c>
      <c r="B1568" s="180"/>
      <c r="C1568" s="71">
        <f t="shared" si="175"/>
        <v>41523931.020000003</v>
      </c>
      <c r="D1568" s="40">
        <f t="shared" ref="D1568:M1568" si="177">ROUND(SUM(D1560:D1567),2)</f>
        <v>869994.26</v>
      </c>
      <c r="E1568" s="40">
        <f t="shared" si="177"/>
        <v>0</v>
      </c>
      <c r="F1568" s="40">
        <f t="shared" si="177"/>
        <v>961631.9</v>
      </c>
      <c r="G1568" s="40">
        <f t="shared" si="177"/>
        <v>15332342.6</v>
      </c>
      <c r="H1568" s="40">
        <f t="shared" si="177"/>
        <v>0</v>
      </c>
      <c r="I1568" s="40">
        <f t="shared" si="177"/>
        <v>3726788.91</v>
      </c>
      <c r="J1568" s="40">
        <f t="shared" si="177"/>
        <v>5612273.8300000001</v>
      </c>
      <c r="K1568" s="40">
        <f t="shared" si="177"/>
        <v>0</v>
      </c>
      <c r="L1568" s="40">
        <f t="shared" si="177"/>
        <v>0</v>
      </c>
      <c r="M1568" s="40">
        <f t="shared" si="177"/>
        <v>0</v>
      </c>
      <c r="N1568" s="119" t="s">
        <v>23</v>
      </c>
      <c r="O1568" s="40">
        <f>ROUND(SUM(O1560:O1567),2)</f>
        <v>10752223.57</v>
      </c>
      <c r="P1568" s="40">
        <f>ROUND(SUM(P1560:P1567),2)</f>
        <v>3470017.54</v>
      </c>
      <c r="Q1568" s="40">
        <f>ROUND(SUM(Q1560:Q1567),2)</f>
        <v>0</v>
      </c>
      <c r="R1568" s="40">
        <f>ROUND(SUM(R1560:R1567),2)</f>
        <v>0</v>
      </c>
      <c r="S1568" s="40">
        <f>ROUND(SUM(S1560:S1567),2)</f>
        <v>798658.41</v>
      </c>
    </row>
    <row r="1569" spans="1:19" ht="15.75" hidden="1" x14ac:dyDescent="0.25">
      <c r="A1569" s="197" t="s">
        <v>50</v>
      </c>
      <c r="B1569" s="198"/>
      <c r="C1569" s="199"/>
      <c r="D1569" s="120"/>
      <c r="E1569" s="34"/>
      <c r="F1569" s="34"/>
      <c r="G1569" s="34"/>
      <c r="H1569" s="34"/>
      <c r="I1569" s="34"/>
      <c r="J1569" s="34"/>
      <c r="K1569" s="34"/>
      <c r="L1569" s="12"/>
      <c r="M1569" s="34"/>
      <c r="N1569" s="39"/>
      <c r="O1569" s="34"/>
      <c r="P1569" s="34"/>
      <c r="Q1569" s="34"/>
      <c r="R1569" s="34"/>
      <c r="S1569" s="39"/>
    </row>
    <row r="1570" spans="1:19" hidden="1" x14ac:dyDescent="0.25">
      <c r="A1570" s="11">
        <v>12</v>
      </c>
      <c r="B1570" s="31" t="s">
        <v>829</v>
      </c>
      <c r="C1570" s="32">
        <f t="shared" ref="C1570:C1590" si="178">ROUND(SUM(D1570+E1570+F1570+G1570+H1570+I1570+J1570+K1570+M1570+O1570+P1570+Q1570+R1570+S1570),2)</f>
        <v>2636603.7000000002</v>
      </c>
      <c r="D1570" s="33">
        <f t="shared" ref="D1570:D1589" si="179">ROUND((F1570+G1570+H1570+I1570+J1570+K1570+M1570+O1570+P1570+Q1570+R1570+S1570)*0.0214,2)</f>
        <v>55241.16</v>
      </c>
      <c r="E1570" s="34"/>
      <c r="F1570" s="34"/>
      <c r="G1570" s="34"/>
      <c r="H1570" s="34"/>
      <c r="I1570" s="34"/>
      <c r="J1570" s="34"/>
      <c r="K1570" s="34"/>
      <c r="L1570" s="35"/>
      <c r="M1570" s="34"/>
      <c r="N1570" s="34"/>
      <c r="O1570" s="39"/>
      <c r="P1570" s="34"/>
      <c r="Q1570" s="36">
        <v>2581362.54</v>
      </c>
      <c r="R1570" s="34"/>
      <c r="S1570" s="34"/>
    </row>
    <row r="1571" spans="1:19" hidden="1" x14ac:dyDescent="0.25">
      <c r="A1571" s="11">
        <v>13</v>
      </c>
      <c r="B1571" s="31" t="s">
        <v>830</v>
      </c>
      <c r="C1571" s="32">
        <f t="shared" si="178"/>
        <v>6583241.7800000003</v>
      </c>
      <c r="D1571" s="33">
        <f t="shared" si="179"/>
        <v>137929.68</v>
      </c>
      <c r="E1571" s="34"/>
      <c r="F1571" s="34"/>
      <c r="G1571" s="34"/>
      <c r="H1571" s="34"/>
      <c r="I1571" s="34"/>
      <c r="J1571" s="34"/>
      <c r="K1571" s="38"/>
      <c r="L1571" s="35"/>
      <c r="M1571" s="34"/>
      <c r="N1571" s="34"/>
      <c r="O1571" s="34"/>
      <c r="P1571" s="34"/>
      <c r="Q1571" s="39">
        <v>6445312.0999999996</v>
      </c>
      <c r="R1571" s="34"/>
      <c r="S1571" s="34"/>
    </row>
    <row r="1572" spans="1:19" hidden="1" x14ac:dyDescent="0.25">
      <c r="A1572" s="11">
        <v>14</v>
      </c>
      <c r="B1572" s="37" t="s">
        <v>831</v>
      </c>
      <c r="C1572" s="32">
        <f t="shared" si="178"/>
        <v>15784342.140000001</v>
      </c>
      <c r="D1572" s="33">
        <f t="shared" si="179"/>
        <v>330707.78000000003</v>
      </c>
      <c r="E1572" s="34"/>
      <c r="F1572" s="38">
        <v>2198963.61</v>
      </c>
      <c r="G1572" s="38"/>
      <c r="H1572" s="38"/>
      <c r="I1572" s="38"/>
      <c r="J1572" s="38"/>
      <c r="K1572" s="39"/>
      <c r="L1572" s="35"/>
      <c r="M1572" s="34"/>
      <c r="N1572" s="34"/>
      <c r="O1572" s="34"/>
      <c r="P1572" s="34"/>
      <c r="Q1572" s="34"/>
      <c r="R1572" s="34">
        <v>13254670.75</v>
      </c>
      <c r="S1572" s="34"/>
    </row>
    <row r="1573" spans="1:19" hidden="1" x14ac:dyDescent="0.25">
      <c r="A1573" s="11">
        <v>15</v>
      </c>
      <c r="B1573" s="37" t="s">
        <v>832</v>
      </c>
      <c r="C1573" s="32">
        <f t="shared" si="178"/>
        <v>15933348.800000001</v>
      </c>
      <c r="D1573" s="33">
        <f t="shared" si="179"/>
        <v>333829.71000000002</v>
      </c>
      <c r="E1573" s="34"/>
      <c r="F1573" s="34">
        <v>1047591.69</v>
      </c>
      <c r="G1573" s="34">
        <v>3310646.51</v>
      </c>
      <c r="H1573" s="34">
        <v>2403122.11</v>
      </c>
      <c r="I1573" s="34">
        <v>1149197.17</v>
      </c>
      <c r="J1573" s="34">
        <v>1374403.74</v>
      </c>
      <c r="K1573" s="34"/>
      <c r="L1573" s="35"/>
      <c r="M1573" s="34"/>
      <c r="N1573" s="74"/>
      <c r="O1573" s="74"/>
      <c r="P1573" s="34"/>
      <c r="Q1573" s="36"/>
      <c r="R1573" s="34">
        <v>6314557.8700000001</v>
      </c>
      <c r="S1573" s="34"/>
    </row>
    <row r="1574" spans="1:19" hidden="1" x14ac:dyDescent="0.25">
      <c r="A1574" s="11">
        <v>16</v>
      </c>
      <c r="B1574" s="37" t="s">
        <v>833</v>
      </c>
      <c r="C1574" s="32">
        <f t="shared" si="178"/>
        <v>14535741.140000001</v>
      </c>
      <c r="D1574" s="33">
        <f t="shared" si="179"/>
        <v>304547.53999999998</v>
      </c>
      <c r="E1574" s="34"/>
      <c r="F1574" s="34">
        <v>949997.44</v>
      </c>
      <c r="G1574" s="34">
        <v>1501112.38</v>
      </c>
      <c r="H1574" s="39">
        <v>1089622.93</v>
      </c>
      <c r="I1574" s="39">
        <v>521068.65</v>
      </c>
      <c r="J1574" s="39">
        <v>623181.75</v>
      </c>
      <c r="K1574" s="34"/>
      <c r="L1574" s="35"/>
      <c r="M1574" s="34"/>
      <c r="N1574" s="34" t="s">
        <v>64</v>
      </c>
      <c r="O1574" s="38">
        <v>3819920.45</v>
      </c>
      <c r="P1574" s="34"/>
      <c r="Q1574" s="36"/>
      <c r="R1574" s="34">
        <v>5726290</v>
      </c>
      <c r="S1574" s="34"/>
    </row>
    <row r="1575" spans="1:19" hidden="1" x14ac:dyDescent="0.25">
      <c r="A1575" s="11">
        <v>17</v>
      </c>
      <c r="B1575" s="37" t="s">
        <v>834</v>
      </c>
      <c r="C1575" s="32">
        <f t="shared" si="178"/>
        <v>22564026.050000001</v>
      </c>
      <c r="D1575" s="33">
        <f t="shared" si="179"/>
        <v>472753.24</v>
      </c>
      <c r="E1575" s="34"/>
      <c r="F1575" s="34">
        <v>1999450.94</v>
      </c>
      <c r="G1575" s="39"/>
      <c r="H1575" s="34"/>
      <c r="I1575" s="39"/>
      <c r="J1575" s="39"/>
      <c r="K1575" s="34"/>
      <c r="L1575" s="35"/>
      <c r="M1575" s="34"/>
      <c r="N1575" s="34" t="s">
        <v>64</v>
      </c>
      <c r="O1575" s="34">
        <v>8039751.6600000001</v>
      </c>
      <c r="P1575" s="34"/>
      <c r="Q1575" s="36"/>
      <c r="R1575" s="34">
        <v>12052070.210000001</v>
      </c>
      <c r="S1575" s="34"/>
    </row>
    <row r="1576" spans="1:19" hidden="1" x14ac:dyDescent="0.25">
      <c r="A1576" s="11">
        <v>18</v>
      </c>
      <c r="B1576" s="37" t="s">
        <v>835</v>
      </c>
      <c r="C1576" s="32">
        <f t="shared" si="178"/>
        <v>23862411.609999999</v>
      </c>
      <c r="D1576" s="33">
        <f t="shared" si="179"/>
        <v>499956.54</v>
      </c>
      <c r="E1576" s="34"/>
      <c r="F1576" s="36">
        <v>1991583.34</v>
      </c>
      <c r="G1576" s="36"/>
      <c r="H1576" s="36">
        <v>4568590.97</v>
      </c>
      <c r="I1576" s="36">
        <v>2184746.16</v>
      </c>
      <c r="J1576" s="36">
        <v>2612887.83</v>
      </c>
      <c r="K1576" s="34"/>
      <c r="L1576" s="35"/>
      <c r="M1576" s="34"/>
      <c r="N1576" s="34"/>
      <c r="O1576" s="34"/>
      <c r="P1576" s="34"/>
      <c r="Q1576" s="36"/>
      <c r="R1576" s="34">
        <v>12004646.77</v>
      </c>
      <c r="S1576" s="34"/>
    </row>
    <row r="1577" spans="1:19" hidden="1" x14ac:dyDescent="0.25">
      <c r="A1577" s="11">
        <v>19</v>
      </c>
      <c r="B1577" s="37" t="s">
        <v>836</v>
      </c>
      <c r="C1577" s="32">
        <f t="shared" si="178"/>
        <v>8449187.8599999994</v>
      </c>
      <c r="D1577" s="33">
        <f t="shared" si="179"/>
        <v>177024.3</v>
      </c>
      <c r="E1577" s="34"/>
      <c r="F1577" s="38"/>
      <c r="G1577" s="34"/>
      <c r="H1577" s="39"/>
      <c r="I1577" s="39"/>
      <c r="J1577" s="34"/>
      <c r="K1577" s="34"/>
      <c r="L1577" s="35"/>
      <c r="M1577" s="34"/>
      <c r="N1577" s="34" t="s">
        <v>64</v>
      </c>
      <c r="O1577" s="38">
        <v>8272163.5599999996</v>
      </c>
      <c r="P1577" s="34"/>
      <c r="Q1577" s="36"/>
      <c r="R1577" s="34"/>
      <c r="S1577" s="34"/>
    </row>
    <row r="1578" spans="1:19" hidden="1" x14ac:dyDescent="0.25">
      <c r="A1578" s="11">
        <v>20</v>
      </c>
      <c r="B1578" s="37" t="s">
        <v>837</v>
      </c>
      <c r="C1578" s="32">
        <f t="shared" si="178"/>
        <v>27078824.350000001</v>
      </c>
      <c r="D1578" s="33">
        <f t="shared" si="179"/>
        <v>567345.64</v>
      </c>
      <c r="E1578" s="34"/>
      <c r="F1578" s="34">
        <v>3524821.27</v>
      </c>
      <c r="G1578" s="34"/>
      <c r="H1578" s="34"/>
      <c r="I1578" s="34"/>
      <c r="J1578" s="34"/>
      <c r="K1578" s="34"/>
      <c r="L1578" s="35"/>
      <c r="M1578" s="34"/>
      <c r="N1578" s="34" t="s">
        <v>64</v>
      </c>
      <c r="O1578" s="36">
        <v>8882344.6300000008</v>
      </c>
      <c r="P1578" s="34"/>
      <c r="Q1578" s="36">
        <v>14104312.810000001</v>
      </c>
      <c r="R1578" s="34"/>
      <c r="S1578" s="34"/>
    </row>
    <row r="1579" spans="1:19" hidden="1" x14ac:dyDescent="0.25">
      <c r="A1579" s="11">
        <v>21</v>
      </c>
      <c r="B1579" s="37" t="s">
        <v>838</v>
      </c>
      <c r="C1579" s="32">
        <f t="shared" si="178"/>
        <v>5721513.46</v>
      </c>
      <c r="D1579" s="33">
        <f t="shared" si="179"/>
        <v>119875.06</v>
      </c>
      <c r="E1579" s="34"/>
      <c r="F1579" s="38"/>
      <c r="G1579" s="38"/>
      <c r="H1579" s="38"/>
      <c r="I1579" s="38"/>
      <c r="J1579" s="38"/>
      <c r="K1579" s="34"/>
      <c r="L1579" s="35"/>
      <c r="M1579" s="34"/>
      <c r="N1579" s="34"/>
      <c r="O1579" s="39"/>
      <c r="P1579" s="39"/>
      <c r="Q1579" s="39">
        <v>5601638.4000000004</v>
      </c>
      <c r="R1579" s="34"/>
      <c r="S1579" s="34"/>
    </row>
    <row r="1580" spans="1:19" hidden="1" x14ac:dyDescent="0.25">
      <c r="A1580" s="11">
        <v>22</v>
      </c>
      <c r="B1580" s="37" t="s">
        <v>839</v>
      </c>
      <c r="C1580" s="32">
        <f t="shared" si="178"/>
        <v>3596795.08</v>
      </c>
      <c r="D1580" s="33">
        <f t="shared" si="179"/>
        <v>75358.740000000005</v>
      </c>
      <c r="E1580" s="34"/>
      <c r="F1580" s="38"/>
      <c r="G1580" s="38"/>
      <c r="H1580" s="38"/>
      <c r="I1580" s="38"/>
      <c r="J1580" s="38"/>
      <c r="K1580" s="34"/>
      <c r="L1580" s="35"/>
      <c r="M1580" s="34"/>
      <c r="N1580" s="34" t="s">
        <v>64</v>
      </c>
      <c r="O1580" s="39">
        <v>3521436.34</v>
      </c>
      <c r="P1580" s="39"/>
      <c r="Q1580" s="36"/>
      <c r="R1580" s="34"/>
      <c r="S1580" s="34"/>
    </row>
    <row r="1581" spans="1:19" hidden="1" x14ac:dyDescent="0.25">
      <c r="A1581" s="11">
        <v>23</v>
      </c>
      <c r="B1581" s="37" t="s">
        <v>840</v>
      </c>
      <c r="C1581" s="32">
        <f t="shared" si="178"/>
        <v>11175647.9</v>
      </c>
      <c r="D1581" s="33">
        <f t="shared" si="179"/>
        <v>234148.1</v>
      </c>
      <c r="E1581" s="34"/>
      <c r="F1581" s="38">
        <v>1454722</v>
      </c>
      <c r="G1581" s="38"/>
      <c r="H1581" s="36"/>
      <c r="I1581" s="36"/>
      <c r="J1581" s="36"/>
      <c r="K1581" s="34"/>
      <c r="L1581" s="35"/>
      <c r="M1581" s="34"/>
      <c r="N1581" s="34" t="s">
        <v>64</v>
      </c>
      <c r="O1581" s="34">
        <v>3665814.83</v>
      </c>
      <c r="P1581" s="34"/>
      <c r="Q1581" s="39">
        <v>5820962.9699999997</v>
      </c>
      <c r="R1581" s="34"/>
      <c r="S1581" s="34"/>
    </row>
    <row r="1582" spans="1:19" hidden="1" x14ac:dyDescent="0.25">
      <c r="A1582" s="11">
        <v>24</v>
      </c>
      <c r="B1582" s="37" t="s">
        <v>841</v>
      </c>
      <c r="C1582" s="32">
        <f t="shared" si="178"/>
        <v>11689384.25</v>
      </c>
      <c r="D1582" s="33">
        <f t="shared" si="179"/>
        <v>244911.71</v>
      </c>
      <c r="E1582" s="34"/>
      <c r="F1582" s="38"/>
      <c r="G1582" s="34"/>
      <c r="H1582" s="34"/>
      <c r="I1582" s="34"/>
      <c r="J1582" s="34"/>
      <c r="K1582" s="34"/>
      <c r="L1582" s="35"/>
      <c r="M1582" s="39"/>
      <c r="N1582" s="39" t="s">
        <v>64</v>
      </c>
      <c r="O1582" s="36">
        <v>4422293.6500000004</v>
      </c>
      <c r="P1582" s="34"/>
      <c r="Q1582" s="38">
        <v>7022178.8899999997</v>
      </c>
      <c r="R1582" s="34"/>
      <c r="S1582" s="34"/>
    </row>
    <row r="1583" spans="1:19" hidden="1" x14ac:dyDescent="0.25">
      <c r="A1583" s="11">
        <v>25</v>
      </c>
      <c r="B1583" s="37" t="s">
        <v>842</v>
      </c>
      <c r="C1583" s="32">
        <f t="shared" si="178"/>
        <v>8391276.8599999994</v>
      </c>
      <c r="D1583" s="33">
        <f t="shared" si="179"/>
        <v>175810.97</v>
      </c>
      <c r="E1583" s="34"/>
      <c r="F1583" s="36"/>
      <c r="G1583" s="36">
        <v>2787373.43</v>
      </c>
      <c r="H1583" s="36"/>
      <c r="I1583" s="36"/>
      <c r="J1583" s="36"/>
      <c r="K1583" s="34"/>
      <c r="L1583" s="35"/>
      <c r="M1583" s="34"/>
      <c r="N1583" s="34"/>
      <c r="O1583" s="38"/>
      <c r="P1583" s="34"/>
      <c r="Q1583" s="34"/>
      <c r="R1583" s="34">
        <v>5428092.46</v>
      </c>
      <c r="S1583" s="34"/>
    </row>
    <row r="1584" spans="1:19" hidden="1" x14ac:dyDescent="0.25">
      <c r="A1584" s="11">
        <v>26</v>
      </c>
      <c r="B1584" s="37" t="s">
        <v>843</v>
      </c>
      <c r="C1584" s="32">
        <f t="shared" si="178"/>
        <v>24853503.399999999</v>
      </c>
      <c r="D1584" s="33">
        <f t="shared" si="179"/>
        <v>520721.53</v>
      </c>
      <c r="E1584" s="34"/>
      <c r="F1584" s="38">
        <v>2202326.86</v>
      </c>
      <c r="G1584" s="38"/>
      <c r="H1584" s="38"/>
      <c r="I1584" s="38"/>
      <c r="J1584" s="38"/>
      <c r="K1584" s="34"/>
      <c r="L1584" s="35"/>
      <c r="M1584" s="34"/>
      <c r="N1584" s="34" t="s">
        <v>64</v>
      </c>
      <c r="O1584" s="36">
        <v>8855511.6400000006</v>
      </c>
      <c r="P1584" s="34"/>
      <c r="Q1584" s="39"/>
      <c r="R1584" s="34">
        <v>13274943.370000001</v>
      </c>
      <c r="S1584" s="34"/>
    </row>
    <row r="1585" spans="1:19" hidden="1" x14ac:dyDescent="0.25">
      <c r="A1585" s="11">
        <v>27</v>
      </c>
      <c r="B1585" s="37" t="s">
        <v>844</v>
      </c>
      <c r="C1585" s="32">
        <f t="shared" si="178"/>
        <v>10998616.67</v>
      </c>
      <c r="D1585" s="33">
        <f t="shared" si="179"/>
        <v>230439</v>
      </c>
      <c r="E1585" s="34"/>
      <c r="F1585" s="38"/>
      <c r="G1585" s="38">
        <v>2775605.95</v>
      </c>
      <c r="H1585" s="38">
        <v>2014748.48</v>
      </c>
      <c r="I1585" s="38">
        <v>963472.99</v>
      </c>
      <c r="J1585" s="38">
        <v>1152283.46</v>
      </c>
      <c r="K1585" s="34"/>
      <c r="L1585" s="35"/>
      <c r="M1585" s="34"/>
      <c r="N1585" s="28"/>
      <c r="O1585" s="30"/>
      <c r="P1585" s="34">
        <v>1288798.5</v>
      </c>
      <c r="Q1585" s="36">
        <v>2573268.29</v>
      </c>
      <c r="R1585" s="34"/>
      <c r="S1585" s="34"/>
    </row>
    <row r="1586" spans="1:19" hidden="1" x14ac:dyDescent="0.25">
      <c r="A1586" s="11">
        <v>28</v>
      </c>
      <c r="B1586" s="37" t="s">
        <v>845</v>
      </c>
      <c r="C1586" s="32">
        <f t="shared" si="178"/>
        <v>1775834.46</v>
      </c>
      <c r="D1586" s="33">
        <f t="shared" si="179"/>
        <v>37206.639999999999</v>
      </c>
      <c r="E1586" s="34"/>
      <c r="F1586" s="34"/>
      <c r="G1586" s="38"/>
      <c r="H1586" s="34"/>
      <c r="I1586" s="34"/>
      <c r="J1586" s="34"/>
      <c r="K1586" s="34"/>
      <c r="L1586" s="35"/>
      <c r="M1586" s="34"/>
      <c r="N1586" s="34"/>
      <c r="O1586" s="39"/>
      <c r="P1586" s="34"/>
      <c r="Q1586" s="39">
        <v>1738627.82</v>
      </c>
      <c r="R1586" s="34"/>
      <c r="S1586" s="34"/>
    </row>
    <row r="1587" spans="1:19" hidden="1" x14ac:dyDescent="0.25">
      <c r="A1587" s="11">
        <v>29</v>
      </c>
      <c r="B1587" s="37" t="s">
        <v>846</v>
      </c>
      <c r="C1587" s="32">
        <f t="shared" si="178"/>
        <v>5499214.4199999999</v>
      </c>
      <c r="D1587" s="33">
        <f t="shared" si="179"/>
        <v>115217.53</v>
      </c>
      <c r="E1587" s="34"/>
      <c r="F1587" s="34"/>
      <c r="G1587" s="38">
        <v>2163849.13</v>
      </c>
      <c r="H1587" s="34">
        <v>1570684.08</v>
      </c>
      <c r="I1587" s="34">
        <v>751136.15</v>
      </c>
      <c r="J1587" s="34">
        <v>898327.53</v>
      </c>
      <c r="K1587" s="34"/>
      <c r="L1587" s="35"/>
      <c r="M1587" s="34"/>
      <c r="N1587" s="34"/>
      <c r="O1587" s="39"/>
      <c r="P1587" s="34"/>
      <c r="Q1587" s="36"/>
      <c r="R1587" s="34"/>
      <c r="S1587" s="34"/>
    </row>
    <row r="1588" spans="1:19" hidden="1" x14ac:dyDescent="0.25">
      <c r="A1588" s="11">
        <v>30</v>
      </c>
      <c r="B1588" s="37" t="s">
        <v>847</v>
      </c>
      <c r="C1588" s="32">
        <f t="shared" si="178"/>
        <v>2950721.87</v>
      </c>
      <c r="D1588" s="33">
        <f t="shared" si="179"/>
        <v>61822.45</v>
      </c>
      <c r="E1588" s="34"/>
      <c r="F1588" s="39"/>
      <c r="G1588" s="34"/>
      <c r="H1588" s="38"/>
      <c r="I1588" s="38"/>
      <c r="J1588" s="38"/>
      <c r="K1588" s="34"/>
      <c r="L1588" s="35"/>
      <c r="M1588" s="34"/>
      <c r="N1588" s="34" t="s">
        <v>64</v>
      </c>
      <c r="O1588" s="39">
        <v>1796309.7</v>
      </c>
      <c r="P1588" s="34"/>
      <c r="Q1588" s="39">
        <v>1092589.72</v>
      </c>
      <c r="R1588" s="34"/>
      <c r="S1588" s="34"/>
    </row>
    <row r="1589" spans="1:19" hidden="1" x14ac:dyDescent="0.25">
      <c r="A1589" s="11">
        <v>31</v>
      </c>
      <c r="B1589" s="37" t="s">
        <v>848</v>
      </c>
      <c r="C1589" s="32">
        <f t="shared" si="178"/>
        <v>1576946.4</v>
      </c>
      <c r="D1589" s="33">
        <f t="shared" si="179"/>
        <v>33039.61</v>
      </c>
      <c r="E1589" s="34"/>
      <c r="F1589" s="39">
        <v>446349.01</v>
      </c>
      <c r="G1589" s="36"/>
      <c r="H1589" s="39"/>
      <c r="I1589" s="39"/>
      <c r="J1589" s="39"/>
      <c r="K1589" s="34"/>
      <c r="L1589" s="35"/>
      <c r="M1589" s="34"/>
      <c r="N1589" s="34"/>
      <c r="O1589" s="34"/>
      <c r="P1589" s="34"/>
      <c r="Q1589" s="39">
        <v>1097557.78</v>
      </c>
      <c r="R1589" s="34"/>
      <c r="S1589" s="34"/>
    </row>
    <row r="1590" spans="1:19" hidden="1" x14ac:dyDescent="0.25">
      <c r="A1590" s="168" t="s">
        <v>80</v>
      </c>
      <c r="B1590" s="168"/>
      <c r="C1590" s="40">
        <f t="shared" si="178"/>
        <v>225657182.19999999</v>
      </c>
      <c r="D1590" s="40">
        <f t="shared" ref="D1590:M1590" si="180">ROUND(SUM(D1570:D1589),2)</f>
        <v>4727886.93</v>
      </c>
      <c r="E1590" s="40">
        <f t="shared" si="180"/>
        <v>0</v>
      </c>
      <c r="F1590" s="40">
        <f t="shared" si="180"/>
        <v>15815806.16</v>
      </c>
      <c r="G1590" s="40">
        <f t="shared" si="180"/>
        <v>12538587.4</v>
      </c>
      <c r="H1590" s="40">
        <f t="shared" si="180"/>
        <v>11646768.57</v>
      </c>
      <c r="I1590" s="40">
        <f t="shared" si="180"/>
        <v>5569621.1200000001</v>
      </c>
      <c r="J1590" s="40">
        <f t="shared" si="180"/>
        <v>6661084.3099999996</v>
      </c>
      <c r="K1590" s="40">
        <f t="shared" si="180"/>
        <v>0</v>
      </c>
      <c r="L1590" s="40">
        <f t="shared" si="180"/>
        <v>0</v>
      </c>
      <c r="M1590" s="40">
        <f t="shared" si="180"/>
        <v>0</v>
      </c>
      <c r="N1590" s="119" t="s">
        <v>23</v>
      </c>
      <c r="O1590" s="40">
        <f>ROUND(SUM(O1570:O1589),2)</f>
        <v>51275546.460000001</v>
      </c>
      <c r="P1590" s="40">
        <f>ROUND(SUM(P1570:P1589),2)</f>
        <v>1288798.5</v>
      </c>
      <c r="Q1590" s="40">
        <f>ROUND(SUM(Q1570:Q1589),2)</f>
        <v>48077811.32</v>
      </c>
      <c r="R1590" s="40">
        <f>ROUND(SUM(R1570:R1589),2)</f>
        <v>68055271.430000007</v>
      </c>
      <c r="S1590" s="40">
        <f>ROUND(SUM(S1570:S1589),2)</f>
        <v>0</v>
      </c>
    </row>
    <row r="1591" spans="1:19" ht="15.75" hidden="1" x14ac:dyDescent="0.25">
      <c r="A1591" s="197" t="s">
        <v>81</v>
      </c>
      <c r="B1591" s="198"/>
      <c r="C1591" s="199"/>
      <c r="D1591" s="120"/>
      <c r="E1591" s="34"/>
      <c r="F1591" s="34"/>
      <c r="G1591" s="34"/>
      <c r="H1591" s="34"/>
      <c r="I1591" s="34"/>
      <c r="J1591" s="34"/>
      <c r="K1591" s="34"/>
      <c r="L1591" s="12"/>
      <c r="M1591" s="34"/>
      <c r="N1591" s="39"/>
      <c r="O1591" s="34"/>
      <c r="P1591" s="34"/>
      <c r="Q1591" s="34"/>
      <c r="R1591" s="34"/>
      <c r="S1591" s="39"/>
    </row>
    <row r="1592" spans="1:19" hidden="1" x14ac:dyDescent="0.25">
      <c r="A1592" s="24">
        <v>32</v>
      </c>
      <c r="B1592" s="31" t="s">
        <v>98</v>
      </c>
      <c r="C1592" s="32">
        <f t="shared" ref="C1592:C1604" si="181">ROUND(SUM(D1592+E1592+F1592+G1592+H1592+I1592+J1592+K1592+M1592+O1592+P1592+Q1592+R1592+S1592),2)</f>
        <v>18833515.629999999</v>
      </c>
      <c r="D1592" s="33">
        <f t="shared" ref="D1592:D1603" si="182">ROUND((F1592+G1592+H1592+I1592+J1592+K1592+M1592+O1592+P1592+Q1592+R1592+S1592)*0.0214,2)</f>
        <v>394592.95</v>
      </c>
      <c r="E1592" s="34"/>
      <c r="F1592" s="34">
        <v>2080403.11</v>
      </c>
      <c r="G1592" s="34">
        <v>6574583.7400000002</v>
      </c>
      <c r="H1592" s="34">
        <v>4772339.0199999996</v>
      </c>
      <c r="I1592" s="34">
        <v>2282180.5299999998</v>
      </c>
      <c r="J1592" s="34">
        <v>2729416.28</v>
      </c>
      <c r="K1592" s="38"/>
      <c r="L1592" s="35"/>
      <c r="M1592" s="34"/>
      <c r="N1592" s="34"/>
      <c r="O1592" s="39"/>
      <c r="P1592" s="34"/>
      <c r="Q1592" s="39"/>
      <c r="R1592" s="34"/>
      <c r="S1592" s="34"/>
    </row>
    <row r="1593" spans="1:19" hidden="1" x14ac:dyDescent="0.25">
      <c r="A1593" s="24">
        <v>33</v>
      </c>
      <c r="B1593" s="31" t="s">
        <v>99</v>
      </c>
      <c r="C1593" s="32">
        <f t="shared" si="181"/>
        <v>19002387.09</v>
      </c>
      <c r="D1593" s="33">
        <f t="shared" si="182"/>
        <v>398131.08</v>
      </c>
      <c r="E1593" s="34"/>
      <c r="F1593" s="34">
        <v>2099057.13</v>
      </c>
      <c r="G1593" s="34">
        <v>6633535</v>
      </c>
      <c r="H1593" s="34">
        <v>4815130.3899999997</v>
      </c>
      <c r="I1593" s="34">
        <v>2302643.79</v>
      </c>
      <c r="J1593" s="34">
        <v>2753889.7</v>
      </c>
      <c r="K1593" s="34"/>
      <c r="L1593" s="35"/>
      <c r="M1593" s="34"/>
      <c r="N1593" s="34"/>
      <c r="O1593" s="34"/>
      <c r="P1593" s="34"/>
      <c r="Q1593" s="36"/>
      <c r="R1593" s="34"/>
      <c r="S1593" s="34"/>
    </row>
    <row r="1594" spans="1:19" hidden="1" x14ac:dyDescent="0.25">
      <c r="A1594" s="24">
        <v>34</v>
      </c>
      <c r="B1594" s="37" t="s">
        <v>100</v>
      </c>
      <c r="C1594" s="32">
        <f t="shared" si="181"/>
        <v>30911792.899999999</v>
      </c>
      <c r="D1594" s="33">
        <f t="shared" si="182"/>
        <v>647652.6</v>
      </c>
      <c r="E1594" s="34"/>
      <c r="F1594" s="38">
        <v>3414603.6</v>
      </c>
      <c r="G1594" s="38">
        <v>10790984.27</v>
      </c>
      <c r="H1594" s="38">
        <v>7832927.1299999999</v>
      </c>
      <c r="I1594" s="38">
        <v>3745784.55</v>
      </c>
      <c r="J1594" s="38">
        <v>4479840.75</v>
      </c>
      <c r="K1594" s="39"/>
      <c r="L1594" s="35"/>
      <c r="M1594" s="34"/>
      <c r="N1594" s="34"/>
      <c r="O1594" s="34"/>
      <c r="P1594" s="34"/>
      <c r="Q1594" s="34"/>
      <c r="R1594" s="34"/>
      <c r="S1594" s="34"/>
    </row>
    <row r="1595" spans="1:19" hidden="1" x14ac:dyDescent="0.25">
      <c r="A1595" s="24">
        <v>35</v>
      </c>
      <c r="B1595" s="37" t="s">
        <v>101</v>
      </c>
      <c r="C1595" s="32">
        <f t="shared" si="181"/>
        <v>18738967.199999999</v>
      </c>
      <c r="D1595" s="33">
        <f t="shared" si="182"/>
        <v>392612</v>
      </c>
      <c r="E1595" s="34"/>
      <c r="F1595" s="34">
        <v>2069959.03</v>
      </c>
      <c r="G1595" s="34">
        <v>6541577.8700000001</v>
      </c>
      <c r="H1595" s="34">
        <v>4748380.82</v>
      </c>
      <c r="I1595" s="34">
        <v>2270723.48</v>
      </c>
      <c r="J1595" s="34">
        <v>2715714</v>
      </c>
      <c r="K1595" s="34"/>
      <c r="L1595" s="35"/>
      <c r="M1595" s="34"/>
      <c r="N1595" s="74"/>
      <c r="O1595" s="74"/>
      <c r="P1595" s="34"/>
      <c r="Q1595" s="36"/>
      <c r="R1595" s="34"/>
      <c r="S1595" s="34"/>
    </row>
    <row r="1596" spans="1:19" hidden="1" x14ac:dyDescent="0.25">
      <c r="A1596" s="24">
        <v>36</v>
      </c>
      <c r="B1596" s="37" t="s">
        <v>102</v>
      </c>
      <c r="C1596" s="32">
        <f t="shared" si="181"/>
        <v>18881197.609999999</v>
      </c>
      <c r="D1596" s="33">
        <f t="shared" si="182"/>
        <v>395591.96</v>
      </c>
      <c r="E1596" s="34"/>
      <c r="F1596" s="34">
        <v>2085670.2</v>
      </c>
      <c r="G1596" s="34">
        <v>6591229.0199999996</v>
      </c>
      <c r="H1596" s="39">
        <v>4784421.45</v>
      </c>
      <c r="I1596" s="39">
        <v>2287958.4700000002</v>
      </c>
      <c r="J1596" s="39">
        <v>2736326.51</v>
      </c>
      <c r="K1596" s="34"/>
      <c r="L1596" s="35"/>
      <c r="M1596" s="34"/>
      <c r="N1596" s="34"/>
      <c r="O1596" s="38"/>
      <c r="P1596" s="34"/>
      <c r="Q1596" s="36"/>
      <c r="R1596" s="34"/>
      <c r="S1596" s="34"/>
    </row>
    <row r="1597" spans="1:19" hidden="1" x14ac:dyDescent="0.25">
      <c r="A1597" s="24">
        <v>37</v>
      </c>
      <c r="B1597" s="37" t="s">
        <v>106</v>
      </c>
      <c r="C1597" s="32">
        <f t="shared" si="181"/>
        <v>30122291.640000001</v>
      </c>
      <c r="D1597" s="33">
        <f t="shared" si="182"/>
        <v>631111.26</v>
      </c>
      <c r="E1597" s="34"/>
      <c r="F1597" s="34">
        <v>2854754.93</v>
      </c>
      <c r="G1597" s="39">
        <v>9021725.2699999996</v>
      </c>
      <c r="H1597" s="34">
        <v>6548662.7400000002</v>
      </c>
      <c r="I1597" s="39">
        <v>3131636.4</v>
      </c>
      <c r="J1597" s="39">
        <v>3745338.84</v>
      </c>
      <c r="K1597" s="34"/>
      <c r="L1597" s="35"/>
      <c r="M1597" s="34"/>
      <c r="N1597" s="34"/>
      <c r="O1597" s="38"/>
      <c r="P1597" s="34">
        <v>4189062.2</v>
      </c>
      <c r="Q1597" s="36"/>
      <c r="R1597" s="34"/>
      <c r="S1597" s="34"/>
    </row>
    <row r="1598" spans="1:19" hidden="1" x14ac:dyDescent="0.25">
      <c r="A1598" s="24">
        <v>38</v>
      </c>
      <c r="B1598" s="37" t="s">
        <v>107</v>
      </c>
      <c r="C1598" s="32">
        <f t="shared" si="181"/>
        <v>20090808.68</v>
      </c>
      <c r="D1598" s="33">
        <f t="shared" si="182"/>
        <v>420935.29</v>
      </c>
      <c r="E1598" s="34"/>
      <c r="F1598" s="36">
        <v>2219287.2400000002</v>
      </c>
      <c r="G1598" s="39">
        <v>7013491.6200000001</v>
      </c>
      <c r="H1598" s="39">
        <v>5090932.1500000004</v>
      </c>
      <c r="I1598" s="39">
        <v>2434534.9700000002</v>
      </c>
      <c r="J1598" s="39">
        <v>2911627.41</v>
      </c>
      <c r="K1598" s="34"/>
      <c r="L1598" s="35"/>
      <c r="M1598" s="34"/>
      <c r="N1598" s="34"/>
      <c r="O1598" s="38"/>
      <c r="P1598" s="34"/>
      <c r="Q1598" s="36"/>
      <c r="R1598" s="34"/>
      <c r="S1598" s="34"/>
    </row>
    <row r="1599" spans="1:19" hidden="1" x14ac:dyDescent="0.25">
      <c r="A1599" s="24">
        <v>39</v>
      </c>
      <c r="B1599" s="37" t="s">
        <v>108</v>
      </c>
      <c r="C1599" s="32">
        <f t="shared" si="181"/>
        <v>11719553.199999999</v>
      </c>
      <c r="D1599" s="33">
        <f t="shared" si="182"/>
        <v>245543.8</v>
      </c>
      <c r="E1599" s="34"/>
      <c r="F1599" s="38"/>
      <c r="G1599" s="38"/>
      <c r="H1599" s="36"/>
      <c r="I1599" s="36"/>
      <c r="J1599" s="38"/>
      <c r="K1599" s="34"/>
      <c r="L1599" s="35"/>
      <c r="M1599" s="34"/>
      <c r="N1599" s="34" t="s">
        <v>64</v>
      </c>
      <c r="O1599" s="34">
        <v>11474009.4</v>
      </c>
      <c r="P1599" s="34"/>
      <c r="Q1599" s="36"/>
      <c r="R1599" s="34"/>
      <c r="S1599" s="34"/>
    </row>
    <row r="1600" spans="1:19" hidden="1" x14ac:dyDescent="0.25">
      <c r="A1600" s="24">
        <v>40</v>
      </c>
      <c r="B1600" s="37" t="s">
        <v>109</v>
      </c>
      <c r="C1600" s="32">
        <f t="shared" si="181"/>
        <v>8805759.4600000009</v>
      </c>
      <c r="D1600" s="33">
        <f t="shared" si="182"/>
        <v>184495.06</v>
      </c>
      <c r="E1600" s="34"/>
      <c r="F1600" s="38"/>
      <c r="G1600" s="34"/>
      <c r="H1600" s="34"/>
      <c r="I1600" s="34"/>
      <c r="J1600" s="34"/>
      <c r="K1600" s="34"/>
      <c r="L1600" s="35"/>
      <c r="M1600" s="34"/>
      <c r="N1600" s="34" t="s">
        <v>64</v>
      </c>
      <c r="O1600" s="36">
        <v>8621264.4000000004</v>
      </c>
      <c r="P1600" s="34"/>
      <c r="Q1600" s="36"/>
      <c r="R1600" s="34"/>
      <c r="S1600" s="34"/>
    </row>
    <row r="1601" spans="1:19" hidden="1" x14ac:dyDescent="0.25">
      <c r="A1601" s="24">
        <v>41</v>
      </c>
      <c r="B1601" s="37" t="s">
        <v>110</v>
      </c>
      <c r="C1601" s="32">
        <f t="shared" si="181"/>
        <v>8851391.5399999991</v>
      </c>
      <c r="D1601" s="33">
        <f t="shared" si="182"/>
        <v>185451.12</v>
      </c>
      <c r="E1601" s="34"/>
      <c r="F1601" s="38"/>
      <c r="G1601" s="38"/>
      <c r="H1601" s="38"/>
      <c r="I1601" s="38"/>
      <c r="J1601" s="38"/>
      <c r="K1601" s="34"/>
      <c r="L1601" s="35"/>
      <c r="M1601" s="34"/>
      <c r="N1601" s="34" t="s">
        <v>64</v>
      </c>
      <c r="O1601" s="39">
        <v>8665940.4199999999</v>
      </c>
      <c r="P1601" s="39"/>
      <c r="Q1601" s="39"/>
      <c r="R1601" s="34"/>
      <c r="S1601" s="34"/>
    </row>
    <row r="1602" spans="1:19" hidden="1" x14ac:dyDescent="0.25">
      <c r="A1602" s="24">
        <v>42</v>
      </c>
      <c r="B1602" s="37" t="s">
        <v>111</v>
      </c>
      <c r="C1602" s="32">
        <f t="shared" si="181"/>
        <v>11731146.210000001</v>
      </c>
      <c r="D1602" s="33">
        <f t="shared" si="182"/>
        <v>245786.69</v>
      </c>
      <c r="E1602" s="34"/>
      <c r="F1602" s="38"/>
      <c r="G1602" s="38"/>
      <c r="H1602" s="38"/>
      <c r="I1602" s="38"/>
      <c r="J1602" s="38"/>
      <c r="K1602" s="34"/>
      <c r="L1602" s="35"/>
      <c r="M1602" s="34"/>
      <c r="N1602" s="34" t="s">
        <v>64</v>
      </c>
      <c r="O1602" s="39">
        <v>11485359.52</v>
      </c>
      <c r="P1602" s="39"/>
      <c r="Q1602" s="36"/>
      <c r="R1602" s="34"/>
      <c r="S1602" s="34"/>
    </row>
    <row r="1603" spans="1:19" hidden="1" x14ac:dyDescent="0.25">
      <c r="A1603" s="24">
        <v>43</v>
      </c>
      <c r="B1603" s="37" t="s">
        <v>113</v>
      </c>
      <c r="C1603" s="32">
        <f t="shared" si="181"/>
        <v>27587708.149999999</v>
      </c>
      <c r="D1603" s="33">
        <f t="shared" si="182"/>
        <v>578007.59</v>
      </c>
      <c r="E1603" s="34"/>
      <c r="F1603" s="34">
        <v>2614546.9500000002</v>
      </c>
      <c r="G1603" s="34">
        <v>8262609.1900000004</v>
      </c>
      <c r="H1603" s="39">
        <v>5997637.8499999996</v>
      </c>
      <c r="I1603" s="39">
        <v>2868130.76</v>
      </c>
      <c r="J1603" s="39">
        <v>3430194.36</v>
      </c>
      <c r="K1603" s="34"/>
      <c r="L1603" s="35"/>
      <c r="M1603" s="34"/>
      <c r="N1603" s="34"/>
      <c r="O1603" s="38"/>
      <c r="P1603" s="34">
        <v>3836581.45</v>
      </c>
      <c r="Q1603" s="36"/>
      <c r="R1603" s="34"/>
      <c r="S1603" s="34"/>
    </row>
    <row r="1604" spans="1:19" hidden="1" x14ac:dyDescent="0.25">
      <c r="A1604" s="168" t="s">
        <v>116</v>
      </c>
      <c r="B1604" s="168"/>
      <c r="C1604" s="71">
        <f t="shared" si="181"/>
        <v>225276519.31</v>
      </c>
      <c r="D1604" s="40">
        <f t="shared" ref="D1604:M1604" si="183">ROUND(SUM(D1592:D1603),2)</f>
        <v>4719911.4000000004</v>
      </c>
      <c r="E1604" s="40">
        <f t="shared" si="183"/>
        <v>0</v>
      </c>
      <c r="F1604" s="40">
        <f t="shared" si="183"/>
        <v>19438282.190000001</v>
      </c>
      <c r="G1604" s="40">
        <f t="shared" si="183"/>
        <v>61429735.979999997</v>
      </c>
      <c r="H1604" s="40">
        <f t="shared" si="183"/>
        <v>44590431.549999997</v>
      </c>
      <c r="I1604" s="40">
        <f t="shared" si="183"/>
        <v>21323592.949999999</v>
      </c>
      <c r="J1604" s="40">
        <f t="shared" si="183"/>
        <v>25502347.850000001</v>
      </c>
      <c r="K1604" s="40">
        <f t="shared" si="183"/>
        <v>0</v>
      </c>
      <c r="L1604" s="40">
        <f t="shared" si="183"/>
        <v>0</v>
      </c>
      <c r="M1604" s="40">
        <f t="shared" si="183"/>
        <v>0</v>
      </c>
      <c r="N1604" s="119" t="s">
        <v>23</v>
      </c>
      <c r="O1604" s="40">
        <f>ROUND(SUM(O1592:O1603),2)</f>
        <v>40246573.740000002</v>
      </c>
      <c r="P1604" s="40">
        <f>ROUND(SUM(P1592:P1603),2)</f>
        <v>8025643.6500000004</v>
      </c>
      <c r="Q1604" s="40">
        <f>ROUND(SUM(Q1592:Q1603),2)</f>
        <v>0</v>
      </c>
      <c r="R1604" s="40">
        <f>ROUND(SUM(R1592:R1603),2)</f>
        <v>0</v>
      </c>
      <c r="S1604" s="40">
        <f>ROUND(SUM(S1592:S1603),2)</f>
        <v>0</v>
      </c>
    </row>
    <row r="1605" spans="1:19" ht="15.75" hidden="1" x14ac:dyDescent="0.25">
      <c r="A1605" s="197" t="s">
        <v>117</v>
      </c>
      <c r="B1605" s="198"/>
      <c r="C1605" s="199"/>
      <c r="D1605" s="120"/>
      <c r="E1605" s="34"/>
      <c r="F1605" s="34"/>
      <c r="G1605" s="34"/>
      <c r="H1605" s="34"/>
      <c r="I1605" s="34"/>
      <c r="J1605" s="34"/>
      <c r="K1605" s="34"/>
      <c r="L1605" s="12"/>
      <c r="M1605" s="34"/>
      <c r="N1605" s="39"/>
      <c r="O1605" s="34"/>
      <c r="P1605" s="34"/>
      <c r="Q1605" s="34"/>
      <c r="R1605" s="34"/>
      <c r="S1605" s="39"/>
    </row>
    <row r="1606" spans="1:19" hidden="1" x14ac:dyDescent="0.25">
      <c r="A1606" s="24">
        <v>44</v>
      </c>
      <c r="B1606" s="37" t="s">
        <v>118</v>
      </c>
      <c r="C1606" s="32">
        <f t="shared" ref="C1606:C1613" si="184">ROUND(SUM(D1606+E1606+F1606+G1606+H1606+I1606+J1606+K1606+M1606+O1606+P1606+Q1606+R1606+S1606),2)</f>
        <v>2226727.62</v>
      </c>
      <c r="D1606" s="33">
        <f t="shared" ref="D1606:D1612" si="185">ROUND((F1606+G1606+H1606+I1606+J1606+K1606+M1606+O1606+P1606+Q1606+R1606+S1606)*0.0214,2)</f>
        <v>46653.58</v>
      </c>
      <c r="E1606" s="34"/>
      <c r="F1606" s="38">
        <v>521880.21</v>
      </c>
      <c r="G1606" s="38">
        <v>1658193.83</v>
      </c>
      <c r="H1606" s="38"/>
      <c r="I1606" s="38"/>
      <c r="J1606" s="38"/>
      <c r="K1606" s="34"/>
      <c r="L1606" s="35"/>
      <c r="M1606" s="34"/>
      <c r="N1606" s="34"/>
      <c r="O1606" s="34"/>
      <c r="P1606" s="34"/>
      <c r="Q1606" s="36"/>
      <c r="R1606" s="34"/>
      <c r="S1606" s="34"/>
    </row>
    <row r="1607" spans="1:19" hidden="1" x14ac:dyDescent="0.25">
      <c r="A1607" s="24">
        <v>45</v>
      </c>
      <c r="B1607" s="37" t="s">
        <v>119</v>
      </c>
      <c r="C1607" s="32">
        <f t="shared" si="184"/>
        <v>3106980.86</v>
      </c>
      <c r="D1607" s="33">
        <f t="shared" si="185"/>
        <v>65096.33</v>
      </c>
      <c r="E1607" s="34"/>
      <c r="F1607" s="38">
        <v>553429.25</v>
      </c>
      <c r="G1607" s="34">
        <v>1758436.04</v>
      </c>
      <c r="H1607" s="34"/>
      <c r="I1607" s="34"/>
      <c r="J1607" s="34">
        <v>730019.24</v>
      </c>
      <c r="K1607" s="34"/>
      <c r="L1607" s="35"/>
      <c r="M1607" s="34"/>
      <c r="N1607" s="34"/>
      <c r="O1607" s="38"/>
      <c r="P1607" s="34"/>
      <c r="Q1607" s="38"/>
      <c r="R1607" s="34"/>
      <c r="S1607" s="34"/>
    </row>
    <row r="1608" spans="1:19" hidden="1" x14ac:dyDescent="0.25">
      <c r="A1608" s="24">
        <v>46</v>
      </c>
      <c r="B1608" s="31" t="s">
        <v>123</v>
      </c>
      <c r="C1608" s="32">
        <f t="shared" si="184"/>
        <v>32842626.390000001</v>
      </c>
      <c r="D1608" s="33">
        <f t="shared" si="185"/>
        <v>688106.72</v>
      </c>
      <c r="E1608" s="34"/>
      <c r="F1608" s="34"/>
      <c r="G1608" s="34">
        <v>12923097.59</v>
      </c>
      <c r="H1608" s="34">
        <v>9380374.8000000007</v>
      </c>
      <c r="I1608" s="34">
        <v>4485990.09</v>
      </c>
      <c r="J1608" s="34">
        <v>5365057.1900000004</v>
      </c>
      <c r="K1608" s="34"/>
      <c r="L1608" s="35"/>
      <c r="M1608" s="34"/>
      <c r="N1608" s="34"/>
      <c r="O1608" s="34"/>
      <c r="P1608" s="34"/>
      <c r="Q1608" s="38"/>
      <c r="R1608" s="34"/>
      <c r="S1608" s="34"/>
    </row>
    <row r="1609" spans="1:19" hidden="1" x14ac:dyDescent="0.25">
      <c r="A1609" s="24">
        <v>47</v>
      </c>
      <c r="B1609" s="31" t="s">
        <v>126</v>
      </c>
      <c r="C1609" s="32">
        <f t="shared" si="184"/>
        <v>5337847.28</v>
      </c>
      <c r="D1609" s="33">
        <f t="shared" si="185"/>
        <v>111836.63</v>
      </c>
      <c r="E1609" s="34"/>
      <c r="F1609" s="34"/>
      <c r="G1609" s="34"/>
      <c r="H1609" s="34"/>
      <c r="I1609" s="34"/>
      <c r="J1609" s="34"/>
      <c r="K1609" s="34"/>
      <c r="L1609" s="35"/>
      <c r="M1609" s="34"/>
      <c r="N1609" s="34"/>
      <c r="O1609" s="34"/>
      <c r="P1609" s="34"/>
      <c r="Q1609" s="38">
        <v>5226010.6500000004</v>
      </c>
      <c r="R1609" s="34"/>
      <c r="S1609" s="34"/>
    </row>
    <row r="1610" spans="1:19" hidden="1" x14ac:dyDescent="0.25">
      <c r="A1610" s="24">
        <v>48</v>
      </c>
      <c r="B1610" s="31" t="s">
        <v>1098</v>
      </c>
      <c r="C1610" s="32">
        <f t="shared" si="184"/>
        <v>6058591.2999999998</v>
      </c>
      <c r="D1610" s="33">
        <f t="shared" si="185"/>
        <v>96396.91</v>
      </c>
      <c r="E1610" s="34">
        <v>1457665.93</v>
      </c>
      <c r="F1610" s="34">
        <v>547989.76000000001</v>
      </c>
      <c r="G1610" s="34">
        <v>1741152.9</v>
      </c>
      <c r="H1610" s="34"/>
      <c r="I1610" s="34"/>
      <c r="J1610" s="34"/>
      <c r="K1610" s="38"/>
      <c r="L1610" s="35"/>
      <c r="M1610" s="34"/>
      <c r="N1610" s="34" t="s">
        <v>124</v>
      </c>
      <c r="O1610" s="34">
        <v>2215385.7999999998</v>
      </c>
      <c r="P1610" s="34"/>
      <c r="Q1610" s="34"/>
      <c r="R1610" s="34"/>
      <c r="S1610" s="34"/>
    </row>
    <row r="1611" spans="1:19" hidden="1" x14ac:dyDescent="0.25">
      <c r="A1611" s="24">
        <v>49</v>
      </c>
      <c r="B1611" s="31" t="s">
        <v>134</v>
      </c>
      <c r="C1611" s="32">
        <f t="shared" si="184"/>
        <v>41626983.490000002</v>
      </c>
      <c r="D1611" s="33">
        <f t="shared" si="185"/>
        <v>872153.36</v>
      </c>
      <c r="E1611" s="34"/>
      <c r="F1611" s="34"/>
      <c r="G1611" s="34">
        <v>12849745.5</v>
      </c>
      <c r="H1611" s="34"/>
      <c r="I1611" s="34"/>
      <c r="J1611" s="34"/>
      <c r="K1611" s="34"/>
      <c r="L1611" s="35"/>
      <c r="M1611" s="34"/>
      <c r="N1611" s="34" t="s">
        <v>64</v>
      </c>
      <c r="O1611" s="34">
        <v>10782889.130000001</v>
      </c>
      <c r="P1611" s="34"/>
      <c r="Q1611" s="36">
        <v>17122195.5</v>
      </c>
      <c r="R1611" s="34"/>
      <c r="S1611" s="34"/>
    </row>
    <row r="1612" spans="1:19" hidden="1" x14ac:dyDescent="0.25">
      <c r="A1612" s="24">
        <v>50</v>
      </c>
      <c r="B1612" s="31" t="s">
        <v>136</v>
      </c>
      <c r="C1612" s="32">
        <f t="shared" si="184"/>
        <v>21731713.5</v>
      </c>
      <c r="D1612" s="33">
        <f t="shared" si="185"/>
        <v>455314.93</v>
      </c>
      <c r="E1612" s="34"/>
      <c r="F1612" s="34">
        <v>2256067.33</v>
      </c>
      <c r="G1612" s="34">
        <v>7168305.7699999996</v>
      </c>
      <c r="H1612" s="34"/>
      <c r="I1612" s="34"/>
      <c r="J1612" s="34">
        <v>2975940.57</v>
      </c>
      <c r="K1612" s="34"/>
      <c r="L1612" s="35"/>
      <c r="M1612" s="34"/>
      <c r="N1612" s="34"/>
      <c r="O1612" s="34"/>
      <c r="P1612" s="34">
        <v>3328488.29</v>
      </c>
      <c r="Q1612" s="36">
        <v>5547596.6100000003</v>
      </c>
      <c r="R1612" s="34"/>
      <c r="S1612" s="34"/>
    </row>
    <row r="1613" spans="1:19" hidden="1" x14ac:dyDescent="0.25">
      <c r="A1613" s="165" t="s">
        <v>140</v>
      </c>
      <c r="B1613" s="166"/>
      <c r="C1613" s="71">
        <f t="shared" si="184"/>
        <v>112931470.44</v>
      </c>
      <c r="D1613" s="40">
        <f t="shared" ref="D1613:M1613" si="186">ROUND(SUM(D1606:D1612),2)</f>
        <v>2335558.46</v>
      </c>
      <c r="E1613" s="40">
        <f t="shared" si="186"/>
        <v>1457665.93</v>
      </c>
      <c r="F1613" s="40">
        <f t="shared" si="186"/>
        <v>3879366.55</v>
      </c>
      <c r="G1613" s="40">
        <f t="shared" si="186"/>
        <v>38098931.630000003</v>
      </c>
      <c r="H1613" s="40">
        <f t="shared" si="186"/>
        <v>9380374.8000000007</v>
      </c>
      <c r="I1613" s="40">
        <f t="shared" si="186"/>
        <v>4485990.09</v>
      </c>
      <c r="J1613" s="40">
        <f t="shared" si="186"/>
        <v>9071017</v>
      </c>
      <c r="K1613" s="40">
        <f t="shared" si="186"/>
        <v>0</v>
      </c>
      <c r="L1613" s="40">
        <f t="shared" si="186"/>
        <v>0</v>
      </c>
      <c r="M1613" s="40">
        <f t="shared" si="186"/>
        <v>0</v>
      </c>
      <c r="N1613" s="119" t="s">
        <v>23</v>
      </c>
      <c r="O1613" s="40">
        <f>ROUND(SUM(O1606:O1612),2)</f>
        <v>12998274.93</v>
      </c>
      <c r="P1613" s="40">
        <f>ROUND(SUM(P1606:P1612),2)</f>
        <v>3328488.29</v>
      </c>
      <c r="Q1613" s="40">
        <f>ROUND(SUM(Q1606:Q1612),2)</f>
        <v>27895802.760000002</v>
      </c>
      <c r="R1613" s="40">
        <f>ROUND(SUM(R1606:R1612),2)</f>
        <v>0</v>
      </c>
      <c r="S1613" s="40">
        <f>ROUND(SUM(S1606:S1612),2)</f>
        <v>0</v>
      </c>
    </row>
    <row r="1614" spans="1:19" ht="15.75" hidden="1" x14ac:dyDescent="0.25">
      <c r="A1614" s="197" t="s">
        <v>141</v>
      </c>
      <c r="B1614" s="198"/>
      <c r="C1614" s="199"/>
      <c r="D1614" s="120"/>
      <c r="E1614" s="34"/>
      <c r="F1614" s="34"/>
      <c r="G1614" s="34"/>
      <c r="H1614" s="34"/>
      <c r="I1614" s="34"/>
      <c r="J1614" s="34"/>
      <c r="K1614" s="34"/>
      <c r="L1614" s="12"/>
      <c r="M1614" s="34"/>
      <c r="N1614" s="39"/>
      <c r="O1614" s="34"/>
      <c r="P1614" s="34"/>
      <c r="Q1614" s="34"/>
      <c r="R1614" s="34"/>
      <c r="S1614" s="39"/>
    </row>
    <row r="1615" spans="1:19" hidden="1" x14ac:dyDescent="0.25">
      <c r="A1615" s="24">
        <v>51</v>
      </c>
      <c r="B1615" s="31" t="s">
        <v>849</v>
      </c>
      <c r="C1615" s="32">
        <f t="shared" ref="C1615:C1662" si="187">ROUND(SUM(D1615+E1615+F1615+G1615+H1615+I1615+J1615+K1615+M1615+O1615+P1615+Q1615+R1615+S1615),2)</f>
        <v>7204919.5</v>
      </c>
      <c r="D1615" s="33">
        <f t="shared" ref="D1615:D1661" si="188">ROUND((F1615+G1615+H1615+I1615+J1615+K1615+M1615+O1615+P1615+Q1615+R1615+S1615)*0.0214,2)</f>
        <v>150954.84</v>
      </c>
      <c r="E1615" s="34"/>
      <c r="F1615" s="34"/>
      <c r="G1615" s="34"/>
      <c r="H1615" s="34"/>
      <c r="I1615" s="34"/>
      <c r="J1615" s="34"/>
      <c r="K1615" s="34"/>
      <c r="L1615" s="35"/>
      <c r="M1615" s="34"/>
      <c r="N1615" s="34"/>
      <c r="O1615" s="39"/>
      <c r="P1615" s="34"/>
      <c r="Q1615" s="36">
        <v>7053964.6600000001</v>
      </c>
      <c r="R1615" s="34"/>
      <c r="S1615" s="34"/>
    </row>
    <row r="1616" spans="1:19" hidden="1" x14ac:dyDescent="0.25">
      <c r="A1616" s="24">
        <v>52</v>
      </c>
      <c r="B1616" s="31" t="s">
        <v>850</v>
      </c>
      <c r="C1616" s="32">
        <f t="shared" si="187"/>
        <v>6564114.0199999996</v>
      </c>
      <c r="D1616" s="33">
        <f t="shared" si="188"/>
        <v>137528.92000000001</v>
      </c>
      <c r="E1616" s="34"/>
      <c r="F1616" s="34"/>
      <c r="G1616" s="34"/>
      <c r="H1616" s="34"/>
      <c r="I1616" s="34"/>
      <c r="J1616" s="34"/>
      <c r="K1616" s="38"/>
      <c r="L1616" s="35"/>
      <c r="M1616" s="34"/>
      <c r="N1616" s="34" t="s">
        <v>124</v>
      </c>
      <c r="O1616" s="34">
        <v>6426585.0999999996</v>
      </c>
      <c r="P1616" s="34"/>
      <c r="Q1616" s="39"/>
      <c r="R1616" s="34"/>
      <c r="S1616" s="34"/>
    </row>
    <row r="1617" spans="1:19" hidden="1" x14ac:dyDescent="0.25">
      <c r="A1617" s="24">
        <v>53</v>
      </c>
      <c r="B1617" s="31" t="s">
        <v>851</v>
      </c>
      <c r="C1617" s="32">
        <f t="shared" si="187"/>
        <v>11230620.779999999</v>
      </c>
      <c r="D1617" s="33">
        <f t="shared" si="188"/>
        <v>235299.87</v>
      </c>
      <c r="E1617" s="34"/>
      <c r="F1617" s="34"/>
      <c r="G1617" s="34"/>
      <c r="H1617" s="34"/>
      <c r="I1617" s="34"/>
      <c r="J1617" s="34"/>
      <c r="K1617" s="39"/>
      <c r="L1617" s="35"/>
      <c r="M1617" s="34"/>
      <c r="N1617" s="34" t="s">
        <v>124</v>
      </c>
      <c r="O1617" s="34">
        <v>6360657.79</v>
      </c>
      <c r="P1617" s="34"/>
      <c r="Q1617" s="38">
        <v>4634663.12</v>
      </c>
      <c r="R1617" s="34"/>
      <c r="S1617" s="34"/>
    </row>
    <row r="1618" spans="1:19" hidden="1" x14ac:dyDescent="0.25">
      <c r="A1618" s="24">
        <v>54</v>
      </c>
      <c r="B1618" s="37" t="s">
        <v>852</v>
      </c>
      <c r="C1618" s="32">
        <f t="shared" si="187"/>
        <v>6791162.8099999996</v>
      </c>
      <c r="D1618" s="33">
        <f t="shared" si="188"/>
        <v>142285.96</v>
      </c>
      <c r="E1618" s="34"/>
      <c r="F1618" s="38"/>
      <c r="G1618" s="38"/>
      <c r="H1618" s="38"/>
      <c r="I1618" s="38"/>
      <c r="J1618" s="38">
        <v>2056444.61</v>
      </c>
      <c r="K1618" s="34"/>
      <c r="L1618" s="35"/>
      <c r="M1618" s="34"/>
      <c r="N1618" s="34"/>
      <c r="O1618" s="34"/>
      <c r="P1618" s="34"/>
      <c r="Q1618" s="39">
        <v>4592432.24</v>
      </c>
      <c r="R1618" s="34"/>
      <c r="S1618" s="34"/>
    </row>
    <row r="1619" spans="1:19" hidden="1" x14ac:dyDescent="0.25">
      <c r="A1619" s="24">
        <v>55</v>
      </c>
      <c r="B1619" s="37" t="s">
        <v>853</v>
      </c>
      <c r="C1619" s="32">
        <f t="shared" si="187"/>
        <v>23566814.050000001</v>
      </c>
      <c r="D1619" s="33">
        <f t="shared" si="188"/>
        <v>493763.29</v>
      </c>
      <c r="E1619" s="34"/>
      <c r="F1619" s="34"/>
      <c r="G1619" s="34"/>
      <c r="H1619" s="39"/>
      <c r="I1619" s="39"/>
      <c r="J1619" s="39">
        <v>3663527.03</v>
      </c>
      <c r="K1619" s="34"/>
      <c r="L1619" s="35"/>
      <c r="M1619" s="34"/>
      <c r="N1619" s="74" t="s">
        <v>64</v>
      </c>
      <c r="O1619" s="74">
        <v>11228170.539999999</v>
      </c>
      <c r="P1619" s="34"/>
      <c r="Q1619" s="36">
        <v>8181353.1900000004</v>
      </c>
      <c r="R1619" s="34"/>
      <c r="S1619" s="34"/>
    </row>
    <row r="1620" spans="1:19" hidden="1" x14ac:dyDescent="0.25">
      <c r="A1620" s="24">
        <v>56</v>
      </c>
      <c r="B1620" s="37" t="s">
        <v>854</v>
      </c>
      <c r="C1620" s="32">
        <f t="shared" si="187"/>
        <v>4011776.59</v>
      </c>
      <c r="D1620" s="33">
        <f t="shared" si="188"/>
        <v>84053.28</v>
      </c>
      <c r="E1620" s="34"/>
      <c r="F1620" s="34"/>
      <c r="G1620" s="39"/>
      <c r="H1620" s="34"/>
      <c r="I1620" s="39"/>
      <c r="J1620" s="39">
        <v>3927723.31</v>
      </c>
      <c r="K1620" s="34"/>
      <c r="L1620" s="35"/>
      <c r="M1620" s="34"/>
      <c r="N1620" s="34"/>
      <c r="O1620" s="38"/>
      <c r="P1620" s="34"/>
      <c r="Q1620" s="36"/>
      <c r="R1620" s="34"/>
      <c r="S1620" s="34"/>
    </row>
    <row r="1621" spans="1:19" hidden="1" x14ac:dyDescent="0.25">
      <c r="A1621" s="24">
        <v>57</v>
      </c>
      <c r="B1621" s="37" t="s">
        <v>855</v>
      </c>
      <c r="C1621" s="32">
        <f t="shared" si="187"/>
        <v>13219335.77</v>
      </c>
      <c r="D1621" s="33">
        <f t="shared" si="188"/>
        <v>276966.7</v>
      </c>
      <c r="E1621" s="34"/>
      <c r="F1621" s="39"/>
      <c r="G1621" s="39"/>
      <c r="H1621" s="39"/>
      <c r="I1621" s="39"/>
      <c r="J1621" s="39">
        <v>4002971.58</v>
      </c>
      <c r="K1621" s="34"/>
      <c r="L1621" s="35"/>
      <c r="M1621" s="34"/>
      <c r="N1621" s="34"/>
      <c r="O1621" s="38"/>
      <c r="P1621" s="34"/>
      <c r="Q1621" s="36">
        <v>8939397.4900000002</v>
      </c>
      <c r="R1621" s="34"/>
      <c r="S1621" s="34"/>
    </row>
    <row r="1622" spans="1:19" hidden="1" x14ac:dyDescent="0.25">
      <c r="A1622" s="24">
        <v>58</v>
      </c>
      <c r="B1622" s="37" t="s">
        <v>856</v>
      </c>
      <c r="C1622" s="32">
        <f t="shared" si="187"/>
        <v>5058984.84</v>
      </c>
      <c r="D1622" s="33">
        <f t="shared" si="188"/>
        <v>105994</v>
      </c>
      <c r="E1622" s="34"/>
      <c r="F1622" s="34"/>
      <c r="G1622" s="34"/>
      <c r="H1622" s="39"/>
      <c r="I1622" s="39"/>
      <c r="J1622" s="34">
        <v>4952990.84</v>
      </c>
      <c r="K1622" s="34"/>
      <c r="L1622" s="35"/>
      <c r="M1622" s="34"/>
      <c r="N1622" s="34"/>
      <c r="O1622" s="38"/>
      <c r="P1622" s="34"/>
      <c r="Q1622" s="36"/>
      <c r="R1622" s="34"/>
      <c r="S1622" s="34"/>
    </row>
    <row r="1623" spans="1:19" hidden="1" x14ac:dyDescent="0.25">
      <c r="A1623" s="24">
        <v>59</v>
      </c>
      <c r="B1623" s="37" t="s">
        <v>857</v>
      </c>
      <c r="C1623" s="32">
        <f t="shared" si="187"/>
        <v>12324438.84</v>
      </c>
      <c r="D1623" s="33">
        <f t="shared" si="188"/>
        <v>258217.14</v>
      </c>
      <c r="E1623" s="34"/>
      <c r="F1623" s="38">
        <v>2403160.81</v>
      </c>
      <c r="G1623" s="34"/>
      <c r="H1623" s="34"/>
      <c r="I1623" s="34"/>
      <c r="J1623" s="34"/>
      <c r="K1623" s="34"/>
      <c r="L1623" s="35"/>
      <c r="M1623" s="34"/>
      <c r="N1623" s="34" t="s">
        <v>124</v>
      </c>
      <c r="O1623" s="36">
        <v>9663060.8900000006</v>
      </c>
      <c r="P1623" s="34"/>
      <c r="Q1623" s="36"/>
      <c r="R1623" s="34"/>
      <c r="S1623" s="34"/>
    </row>
    <row r="1624" spans="1:19" hidden="1" x14ac:dyDescent="0.25">
      <c r="A1624" s="24">
        <v>60</v>
      </c>
      <c r="B1624" s="37" t="s">
        <v>858</v>
      </c>
      <c r="C1624" s="32">
        <f t="shared" si="187"/>
        <v>2614151.0299999998</v>
      </c>
      <c r="D1624" s="33">
        <f t="shared" si="188"/>
        <v>54770.74</v>
      </c>
      <c r="E1624" s="34"/>
      <c r="F1624" s="38">
        <v>739926.05</v>
      </c>
      <c r="G1624" s="38"/>
      <c r="H1624" s="38"/>
      <c r="I1624" s="38"/>
      <c r="J1624" s="38"/>
      <c r="K1624" s="34"/>
      <c r="L1624" s="35"/>
      <c r="M1624" s="34"/>
      <c r="N1624" s="34"/>
      <c r="O1624" s="39"/>
      <c r="P1624" s="39"/>
      <c r="Q1624" s="36">
        <v>1819454.24</v>
      </c>
      <c r="R1624" s="34"/>
      <c r="S1624" s="34"/>
    </row>
    <row r="1625" spans="1:19" hidden="1" x14ac:dyDescent="0.25">
      <c r="A1625" s="24">
        <v>61</v>
      </c>
      <c r="B1625" s="37" t="s">
        <v>859</v>
      </c>
      <c r="C1625" s="32">
        <f t="shared" si="187"/>
        <v>4813629.5199999996</v>
      </c>
      <c r="D1625" s="33">
        <f t="shared" si="188"/>
        <v>100853.41</v>
      </c>
      <c r="E1625" s="34"/>
      <c r="F1625" s="38"/>
      <c r="G1625" s="34"/>
      <c r="H1625" s="34"/>
      <c r="I1625" s="34"/>
      <c r="J1625" s="34"/>
      <c r="K1625" s="34"/>
      <c r="L1625" s="35"/>
      <c r="M1625" s="34"/>
      <c r="N1625" s="34" t="s">
        <v>124</v>
      </c>
      <c r="O1625" s="36">
        <v>2930391.2</v>
      </c>
      <c r="P1625" s="39"/>
      <c r="Q1625" s="36">
        <v>1782384.91</v>
      </c>
      <c r="R1625" s="34"/>
      <c r="S1625" s="34"/>
    </row>
    <row r="1626" spans="1:19" hidden="1" x14ac:dyDescent="0.25">
      <c r="A1626" s="24">
        <v>62</v>
      </c>
      <c r="B1626" s="37" t="s">
        <v>860</v>
      </c>
      <c r="C1626" s="32">
        <f t="shared" si="187"/>
        <v>1863269.76</v>
      </c>
      <c r="D1626" s="33">
        <f t="shared" si="188"/>
        <v>39038.550000000003</v>
      </c>
      <c r="E1626" s="34"/>
      <c r="F1626" s="38"/>
      <c r="G1626" s="38"/>
      <c r="H1626" s="36"/>
      <c r="I1626" s="36"/>
      <c r="J1626" s="36"/>
      <c r="K1626" s="34"/>
      <c r="L1626" s="35"/>
      <c r="M1626" s="34"/>
      <c r="N1626" s="34"/>
      <c r="O1626" s="34"/>
      <c r="P1626" s="34"/>
      <c r="Q1626" s="39">
        <v>1824231.21</v>
      </c>
      <c r="R1626" s="34"/>
      <c r="S1626" s="34"/>
    </row>
    <row r="1627" spans="1:19" hidden="1" x14ac:dyDescent="0.25">
      <c r="A1627" s="24">
        <v>63</v>
      </c>
      <c r="B1627" s="31" t="s">
        <v>861</v>
      </c>
      <c r="C1627" s="32">
        <f t="shared" si="187"/>
        <v>4018386.85</v>
      </c>
      <c r="D1627" s="33">
        <f t="shared" si="188"/>
        <v>84191.77</v>
      </c>
      <c r="E1627" s="34"/>
      <c r="F1627" s="34">
        <v>303834.37</v>
      </c>
      <c r="G1627" s="34">
        <v>965386.82</v>
      </c>
      <c r="H1627" s="34">
        <v>700750.2</v>
      </c>
      <c r="I1627" s="34">
        <v>335114.37</v>
      </c>
      <c r="J1627" s="34">
        <v>400782.82</v>
      </c>
      <c r="K1627" s="34"/>
      <c r="L1627" s="35"/>
      <c r="M1627" s="39"/>
      <c r="N1627" s="39" t="s">
        <v>124</v>
      </c>
      <c r="O1627" s="36">
        <v>1228326.5</v>
      </c>
      <c r="P1627" s="34"/>
      <c r="Q1627" s="38"/>
      <c r="R1627" s="34"/>
      <c r="S1627" s="34"/>
    </row>
    <row r="1628" spans="1:19" hidden="1" x14ac:dyDescent="0.25">
      <c r="A1628" s="24">
        <v>64</v>
      </c>
      <c r="B1628" s="68" t="s">
        <v>1099</v>
      </c>
      <c r="C1628" s="32">
        <f t="shared" si="187"/>
        <v>3055967.32</v>
      </c>
      <c r="D1628" s="33">
        <f t="shared" si="188"/>
        <v>61039.48</v>
      </c>
      <c r="E1628" s="34">
        <v>142615.60999999999</v>
      </c>
      <c r="F1628" s="36"/>
      <c r="G1628" s="36"/>
      <c r="H1628" s="36"/>
      <c r="I1628" s="36"/>
      <c r="J1628" s="36"/>
      <c r="K1628" s="34"/>
      <c r="L1628" s="35">
        <v>1</v>
      </c>
      <c r="M1628" s="34">
        <v>2852312.23</v>
      </c>
      <c r="N1628" s="34"/>
      <c r="O1628" s="34"/>
      <c r="P1628" s="34"/>
      <c r="Q1628" s="34"/>
      <c r="R1628" s="34"/>
      <c r="S1628" s="34"/>
    </row>
    <row r="1629" spans="1:19" hidden="1" x14ac:dyDescent="0.25">
      <c r="A1629" s="24">
        <v>65</v>
      </c>
      <c r="B1629" s="37" t="s">
        <v>862</v>
      </c>
      <c r="C1629" s="32">
        <f t="shared" si="187"/>
        <v>4933342.53</v>
      </c>
      <c r="D1629" s="33">
        <f t="shared" si="188"/>
        <v>103361.59</v>
      </c>
      <c r="E1629" s="34"/>
      <c r="F1629" s="36"/>
      <c r="G1629" s="36"/>
      <c r="H1629" s="36"/>
      <c r="I1629" s="36"/>
      <c r="J1629" s="36"/>
      <c r="K1629" s="34"/>
      <c r="L1629" s="35"/>
      <c r="M1629" s="34"/>
      <c r="N1629" s="34"/>
      <c r="O1629" s="34"/>
      <c r="P1629" s="34"/>
      <c r="Q1629" s="38">
        <v>4829980.9400000004</v>
      </c>
      <c r="R1629" s="34"/>
      <c r="S1629" s="34"/>
    </row>
    <row r="1630" spans="1:19" hidden="1" x14ac:dyDescent="0.25">
      <c r="A1630" s="24">
        <v>66</v>
      </c>
      <c r="B1630" s="37" t="s">
        <v>357</v>
      </c>
      <c r="C1630" s="32">
        <f t="shared" si="187"/>
        <v>1359265.06</v>
      </c>
      <c r="D1630" s="33">
        <f t="shared" si="188"/>
        <v>27149.78</v>
      </c>
      <c r="E1630" s="34">
        <v>63434.06</v>
      </c>
      <c r="F1630" s="38"/>
      <c r="G1630" s="38"/>
      <c r="H1630" s="38"/>
      <c r="I1630" s="38"/>
      <c r="J1630" s="38"/>
      <c r="K1630" s="34">
        <v>1268681.22</v>
      </c>
      <c r="L1630" s="35"/>
      <c r="M1630" s="34"/>
      <c r="N1630" s="34"/>
      <c r="O1630" s="34"/>
      <c r="P1630" s="34"/>
      <c r="Q1630" s="38"/>
      <c r="R1630" s="34"/>
      <c r="S1630" s="34"/>
    </row>
    <row r="1631" spans="1:19" hidden="1" x14ac:dyDescent="0.25">
      <c r="A1631" s="24">
        <v>67</v>
      </c>
      <c r="B1631" s="37" t="s">
        <v>151</v>
      </c>
      <c r="C1631" s="32">
        <f t="shared" si="187"/>
        <v>1301030.4099999999</v>
      </c>
      <c r="D1631" s="33">
        <f t="shared" si="188"/>
        <v>25986.61</v>
      </c>
      <c r="E1631" s="34">
        <v>60716.37</v>
      </c>
      <c r="F1631" s="38"/>
      <c r="G1631" s="38"/>
      <c r="H1631" s="38"/>
      <c r="I1631" s="38"/>
      <c r="J1631" s="38"/>
      <c r="K1631" s="34">
        <v>1214327.43</v>
      </c>
      <c r="L1631" s="35"/>
      <c r="M1631" s="34"/>
      <c r="N1631" s="34"/>
      <c r="O1631" s="34"/>
      <c r="P1631" s="34"/>
      <c r="Q1631" s="38"/>
      <c r="R1631" s="34"/>
      <c r="S1631" s="34"/>
    </row>
    <row r="1632" spans="1:19" hidden="1" x14ac:dyDescent="0.25">
      <c r="A1632" s="24">
        <v>68</v>
      </c>
      <c r="B1632" s="37" t="s">
        <v>154</v>
      </c>
      <c r="C1632" s="32">
        <f t="shared" si="187"/>
        <v>2234167.98</v>
      </c>
      <c r="D1632" s="33">
        <f t="shared" si="188"/>
        <v>44624.97</v>
      </c>
      <c r="E1632" s="34">
        <v>104263.95</v>
      </c>
      <c r="F1632" s="38"/>
      <c r="G1632" s="38"/>
      <c r="H1632" s="38"/>
      <c r="I1632" s="38"/>
      <c r="J1632" s="38"/>
      <c r="K1632" s="34">
        <v>2085279.06</v>
      </c>
      <c r="L1632" s="35"/>
      <c r="M1632" s="34"/>
      <c r="N1632" s="34"/>
      <c r="O1632" s="34"/>
      <c r="P1632" s="34"/>
      <c r="Q1632" s="38"/>
      <c r="R1632" s="34"/>
      <c r="S1632" s="34"/>
    </row>
    <row r="1633" spans="1:19" hidden="1" x14ac:dyDescent="0.25">
      <c r="A1633" s="24">
        <v>69</v>
      </c>
      <c r="B1633" s="37" t="s">
        <v>945</v>
      </c>
      <c r="C1633" s="32">
        <f t="shared" si="187"/>
        <v>1723226.53</v>
      </c>
      <c r="D1633" s="33">
        <f t="shared" si="188"/>
        <v>34419.5</v>
      </c>
      <c r="E1633" s="34">
        <v>80419.38</v>
      </c>
      <c r="F1633" s="38"/>
      <c r="G1633" s="38"/>
      <c r="H1633" s="38"/>
      <c r="I1633" s="38"/>
      <c r="J1633" s="38"/>
      <c r="K1633" s="34">
        <v>1608387.65</v>
      </c>
      <c r="L1633" s="35"/>
      <c r="M1633" s="34"/>
      <c r="N1633" s="34"/>
      <c r="O1633" s="34"/>
      <c r="P1633" s="34"/>
      <c r="Q1633" s="38"/>
      <c r="R1633" s="34"/>
      <c r="S1633" s="34"/>
    </row>
    <row r="1634" spans="1:19" hidden="1" x14ac:dyDescent="0.25">
      <c r="A1634" s="24">
        <v>70</v>
      </c>
      <c r="B1634" s="37" t="s">
        <v>439</v>
      </c>
      <c r="C1634" s="32">
        <f t="shared" si="187"/>
        <v>1204347.3899999999</v>
      </c>
      <c r="D1634" s="33">
        <f t="shared" si="188"/>
        <v>24055.47</v>
      </c>
      <c r="E1634" s="34">
        <v>56204.38</v>
      </c>
      <c r="F1634" s="38"/>
      <c r="G1634" s="38"/>
      <c r="H1634" s="38"/>
      <c r="I1634" s="38"/>
      <c r="J1634" s="38"/>
      <c r="K1634" s="34">
        <v>1124087.54</v>
      </c>
      <c r="L1634" s="35"/>
      <c r="M1634" s="34"/>
      <c r="N1634" s="34"/>
      <c r="O1634" s="34"/>
      <c r="P1634" s="34"/>
      <c r="Q1634" s="38"/>
      <c r="R1634" s="34"/>
      <c r="S1634" s="34"/>
    </row>
    <row r="1635" spans="1:19" hidden="1" x14ac:dyDescent="0.25">
      <c r="A1635" s="24">
        <v>71</v>
      </c>
      <c r="B1635" s="37" t="s">
        <v>162</v>
      </c>
      <c r="C1635" s="32">
        <f t="shared" si="187"/>
        <v>1705341.2</v>
      </c>
      <c r="D1635" s="33">
        <f t="shared" si="188"/>
        <v>34062.26</v>
      </c>
      <c r="E1635" s="34">
        <v>79584.710000000006</v>
      </c>
      <c r="F1635" s="38"/>
      <c r="G1635" s="38"/>
      <c r="H1635" s="38"/>
      <c r="I1635" s="38"/>
      <c r="J1635" s="38"/>
      <c r="K1635" s="34">
        <v>1591694.23</v>
      </c>
      <c r="L1635" s="35"/>
      <c r="M1635" s="34"/>
      <c r="N1635" s="34"/>
      <c r="O1635" s="34"/>
      <c r="P1635" s="34"/>
      <c r="Q1635" s="38"/>
      <c r="R1635" s="34"/>
      <c r="S1635" s="34"/>
    </row>
    <row r="1636" spans="1:19" hidden="1" x14ac:dyDescent="0.25">
      <c r="A1636" s="24">
        <v>72</v>
      </c>
      <c r="B1636" s="37" t="s">
        <v>863</v>
      </c>
      <c r="C1636" s="32">
        <f t="shared" si="187"/>
        <v>4838522.59</v>
      </c>
      <c r="D1636" s="33">
        <f t="shared" si="188"/>
        <v>101374.96</v>
      </c>
      <c r="E1636" s="34"/>
      <c r="F1636" s="38"/>
      <c r="G1636" s="38">
        <v>1310555.19</v>
      </c>
      <c r="H1636" s="38"/>
      <c r="I1636" s="38"/>
      <c r="J1636" s="38">
        <v>544072.56999999995</v>
      </c>
      <c r="K1636" s="34"/>
      <c r="L1636" s="35"/>
      <c r="M1636" s="34"/>
      <c r="N1636" s="39" t="s">
        <v>124</v>
      </c>
      <c r="O1636" s="39">
        <v>1667502.26</v>
      </c>
      <c r="P1636" s="34"/>
      <c r="Q1636" s="39">
        <v>1215017.6100000001</v>
      </c>
      <c r="R1636" s="34"/>
      <c r="S1636" s="34"/>
    </row>
    <row r="1637" spans="1:19" hidden="1" x14ac:dyDescent="0.25">
      <c r="A1637" s="24">
        <v>73</v>
      </c>
      <c r="B1637" s="37" t="s">
        <v>864</v>
      </c>
      <c r="C1637" s="32">
        <f t="shared" si="187"/>
        <v>12241731.119999999</v>
      </c>
      <c r="D1637" s="33">
        <f t="shared" si="188"/>
        <v>256484.28</v>
      </c>
      <c r="E1637" s="34"/>
      <c r="F1637" s="38"/>
      <c r="G1637" s="38"/>
      <c r="H1637" s="38">
        <v>6102973.2000000002</v>
      </c>
      <c r="I1637" s="38">
        <v>2393679.3199999998</v>
      </c>
      <c r="J1637" s="38">
        <v>3488594.32</v>
      </c>
      <c r="K1637" s="34"/>
      <c r="L1637" s="35"/>
      <c r="M1637" s="34"/>
      <c r="N1637" s="28"/>
      <c r="O1637" s="30"/>
      <c r="P1637" s="34"/>
      <c r="Q1637" s="39"/>
      <c r="R1637" s="34"/>
      <c r="S1637" s="34"/>
    </row>
    <row r="1638" spans="1:19" hidden="1" x14ac:dyDescent="0.25">
      <c r="A1638" s="24">
        <v>74</v>
      </c>
      <c r="B1638" s="37" t="s">
        <v>865</v>
      </c>
      <c r="C1638" s="32">
        <f t="shared" si="187"/>
        <v>4784215.9800000004</v>
      </c>
      <c r="D1638" s="33">
        <f t="shared" si="188"/>
        <v>100237.15</v>
      </c>
      <c r="E1638" s="34"/>
      <c r="F1638" s="38"/>
      <c r="G1638" s="38"/>
      <c r="H1638" s="38"/>
      <c r="I1638" s="38"/>
      <c r="J1638" s="38"/>
      <c r="K1638" s="34"/>
      <c r="L1638" s="35"/>
      <c r="M1638" s="34"/>
      <c r="N1638" s="34" t="s">
        <v>64</v>
      </c>
      <c r="O1638" s="36">
        <v>4683978.83</v>
      </c>
      <c r="P1638" s="34"/>
      <c r="Q1638" s="39"/>
      <c r="R1638" s="34"/>
      <c r="S1638" s="34"/>
    </row>
    <row r="1639" spans="1:19" hidden="1" x14ac:dyDescent="0.25">
      <c r="A1639" s="24">
        <v>75</v>
      </c>
      <c r="B1639" s="37" t="s">
        <v>384</v>
      </c>
      <c r="C1639" s="32">
        <f t="shared" si="187"/>
        <v>17041856.23</v>
      </c>
      <c r="D1639" s="33">
        <f t="shared" si="188"/>
        <v>357054.75</v>
      </c>
      <c r="E1639" s="34"/>
      <c r="F1639" s="38"/>
      <c r="G1639" s="38"/>
      <c r="H1639" s="38"/>
      <c r="I1639" s="38"/>
      <c r="J1639" s="38"/>
      <c r="K1639" s="34"/>
      <c r="L1639" s="35"/>
      <c r="M1639" s="34"/>
      <c r="N1639" s="34" t="s">
        <v>64</v>
      </c>
      <c r="O1639" s="36">
        <v>9651952.2599999998</v>
      </c>
      <c r="P1639" s="34"/>
      <c r="Q1639" s="36">
        <v>7032849.2199999997</v>
      </c>
      <c r="R1639" s="34"/>
      <c r="S1639" s="34"/>
    </row>
    <row r="1640" spans="1:19" hidden="1" x14ac:dyDescent="0.25">
      <c r="A1640" s="24">
        <v>76</v>
      </c>
      <c r="B1640" s="37" t="s">
        <v>866</v>
      </c>
      <c r="C1640" s="32">
        <f t="shared" si="187"/>
        <v>11283066.43</v>
      </c>
      <c r="D1640" s="33">
        <f t="shared" si="188"/>
        <v>236398.69</v>
      </c>
      <c r="E1640" s="34"/>
      <c r="F1640" s="39"/>
      <c r="G1640" s="38"/>
      <c r="H1640" s="34"/>
      <c r="I1640" s="34"/>
      <c r="J1640" s="34"/>
      <c r="K1640" s="34"/>
      <c r="L1640" s="35"/>
      <c r="M1640" s="34"/>
      <c r="N1640" s="34" t="s">
        <v>124</v>
      </c>
      <c r="O1640" s="39">
        <v>6390361.2999999998</v>
      </c>
      <c r="P1640" s="34"/>
      <c r="Q1640" s="39">
        <v>4656306.4400000004</v>
      </c>
      <c r="R1640" s="34"/>
      <c r="S1640" s="34"/>
    </row>
    <row r="1641" spans="1:19" hidden="1" x14ac:dyDescent="0.25">
      <c r="A1641" s="24">
        <v>77</v>
      </c>
      <c r="B1641" s="37" t="s">
        <v>867</v>
      </c>
      <c r="C1641" s="32">
        <f t="shared" si="187"/>
        <v>7115774.6100000003</v>
      </c>
      <c r="D1641" s="33">
        <f t="shared" si="188"/>
        <v>149087.10999999999</v>
      </c>
      <c r="E1641" s="34"/>
      <c r="F1641" s="39"/>
      <c r="G1641" s="34"/>
      <c r="H1641" s="38"/>
      <c r="I1641" s="38"/>
      <c r="J1641" s="38"/>
      <c r="K1641" s="34"/>
      <c r="L1641" s="35"/>
      <c r="M1641" s="34"/>
      <c r="N1641" s="34"/>
      <c r="O1641" s="39"/>
      <c r="P1641" s="34"/>
      <c r="Q1641" s="39">
        <v>6966687.5</v>
      </c>
      <c r="R1641" s="34"/>
      <c r="S1641" s="34"/>
    </row>
    <row r="1642" spans="1:19" hidden="1" x14ac:dyDescent="0.25">
      <c r="A1642" s="24">
        <v>78</v>
      </c>
      <c r="B1642" s="37" t="s">
        <v>868</v>
      </c>
      <c r="C1642" s="32">
        <f t="shared" si="187"/>
        <v>9197918.7100000009</v>
      </c>
      <c r="D1642" s="33">
        <f t="shared" si="188"/>
        <v>192711.44</v>
      </c>
      <c r="E1642" s="34"/>
      <c r="F1642" s="39"/>
      <c r="G1642" s="36"/>
      <c r="H1642" s="39"/>
      <c r="I1642" s="39"/>
      <c r="J1642" s="39"/>
      <c r="K1642" s="34"/>
      <c r="L1642" s="35"/>
      <c r="M1642" s="34"/>
      <c r="N1642" s="34"/>
      <c r="O1642" s="34"/>
      <c r="P1642" s="34"/>
      <c r="Q1642" s="34">
        <v>9005207.2699999996</v>
      </c>
      <c r="R1642" s="34"/>
      <c r="S1642" s="34"/>
    </row>
    <row r="1643" spans="1:19" hidden="1" x14ac:dyDescent="0.25">
      <c r="A1643" s="24">
        <v>79</v>
      </c>
      <c r="B1643" s="37" t="s">
        <v>869</v>
      </c>
      <c r="C1643" s="32">
        <f t="shared" si="187"/>
        <v>3462605.49</v>
      </c>
      <c r="D1643" s="33">
        <f t="shared" si="188"/>
        <v>72547.25</v>
      </c>
      <c r="E1643" s="34"/>
      <c r="F1643" s="39"/>
      <c r="G1643" s="39"/>
      <c r="H1643" s="36"/>
      <c r="I1643" s="36"/>
      <c r="J1643" s="36"/>
      <c r="K1643" s="34"/>
      <c r="L1643" s="35"/>
      <c r="M1643" s="34"/>
      <c r="N1643" s="34"/>
      <c r="O1643" s="34"/>
      <c r="P1643" s="34">
        <v>3390058.24</v>
      </c>
      <c r="Q1643" s="36"/>
      <c r="R1643" s="34"/>
      <c r="S1643" s="34"/>
    </row>
    <row r="1644" spans="1:19" hidden="1" x14ac:dyDescent="0.25">
      <c r="A1644" s="24">
        <v>80</v>
      </c>
      <c r="B1644" s="37" t="s">
        <v>870</v>
      </c>
      <c r="C1644" s="32">
        <f t="shared" si="187"/>
        <v>9369762.6999999993</v>
      </c>
      <c r="D1644" s="33">
        <f t="shared" si="188"/>
        <v>196311.85</v>
      </c>
      <c r="E1644" s="34"/>
      <c r="F1644" s="36">
        <v>2089177.59</v>
      </c>
      <c r="G1644" s="39"/>
      <c r="H1644" s="39">
        <v>4792467.22</v>
      </c>
      <c r="I1644" s="39">
        <v>2291806.04</v>
      </c>
      <c r="J1644" s="39"/>
      <c r="K1644" s="34"/>
      <c r="L1644" s="35"/>
      <c r="M1644" s="34"/>
      <c r="N1644" s="34"/>
      <c r="O1644" s="38"/>
      <c r="P1644" s="34"/>
      <c r="Q1644" s="38"/>
      <c r="R1644" s="34"/>
      <c r="S1644" s="34"/>
    </row>
    <row r="1645" spans="1:19" hidden="1" x14ac:dyDescent="0.25">
      <c r="A1645" s="24">
        <v>81</v>
      </c>
      <c r="B1645" s="37" t="s">
        <v>187</v>
      </c>
      <c r="C1645" s="32">
        <f t="shared" si="187"/>
        <v>25310980.940000001</v>
      </c>
      <c r="D1645" s="33">
        <f t="shared" si="188"/>
        <v>530306.43000000005</v>
      </c>
      <c r="E1645" s="34"/>
      <c r="F1645" s="39">
        <v>2398776.58</v>
      </c>
      <c r="G1645" s="39">
        <v>7580721.9199999999</v>
      </c>
      <c r="H1645" s="36">
        <v>5502671.5700000003</v>
      </c>
      <c r="I1645" s="36">
        <v>2631432.9</v>
      </c>
      <c r="J1645" s="36">
        <v>3147111.15</v>
      </c>
      <c r="K1645" s="34"/>
      <c r="L1645" s="35"/>
      <c r="M1645" s="34"/>
      <c r="N1645" s="34"/>
      <c r="O1645" s="39"/>
      <c r="P1645" s="34">
        <v>3519960.39</v>
      </c>
      <c r="Q1645" s="38"/>
      <c r="R1645" s="34"/>
      <c r="S1645" s="34"/>
    </row>
    <row r="1646" spans="1:19" hidden="1" x14ac:dyDescent="0.25">
      <c r="A1646" s="24">
        <v>82</v>
      </c>
      <c r="B1646" s="37" t="s">
        <v>188</v>
      </c>
      <c r="C1646" s="32">
        <f t="shared" si="187"/>
        <v>5288304.21</v>
      </c>
      <c r="D1646" s="33">
        <f t="shared" si="188"/>
        <v>110798.62</v>
      </c>
      <c r="E1646" s="34"/>
      <c r="F1646" s="39">
        <v>2098366.46</v>
      </c>
      <c r="G1646" s="36"/>
      <c r="H1646" s="39"/>
      <c r="I1646" s="36"/>
      <c r="J1646" s="36"/>
      <c r="K1646" s="34"/>
      <c r="L1646" s="35"/>
      <c r="M1646" s="34"/>
      <c r="N1646" s="34"/>
      <c r="O1646" s="39"/>
      <c r="P1646" s="34">
        <v>3079139.13</v>
      </c>
      <c r="Q1646" s="38"/>
      <c r="R1646" s="34"/>
      <c r="S1646" s="34"/>
    </row>
    <row r="1647" spans="1:19" hidden="1" x14ac:dyDescent="0.25">
      <c r="A1647" s="24">
        <v>83</v>
      </c>
      <c r="B1647" s="37" t="s">
        <v>189</v>
      </c>
      <c r="C1647" s="32">
        <f t="shared" si="187"/>
        <v>5809430.5099999998</v>
      </c>
      <c r="D1647" s="33">
        <f t="shared" si="188"/>
        <v>121717.07</v>
      </c>
      <c r="E1647" s="34"/>
      <c r="F1647" s="39">
        <v>2305146.16</v>
      </c>
      <c r="G1647" s="39"/>
      <c r="H1647" s="39"/>
      <c r="I1647" s="39"/>
      <c r="J1647" s="39"/>
      <c r="K1647" s="34"/>
      <c r="L1647" s="35"/>
      <c r="M1647" s="34"/>
      <c r="N1647" s="34"/>
      <c r="O1647" s="36"/>
      <c r="P1647" s="34">
        <v>3382567.28</v>
      </c>
      <c r="Q1647" s="36"/>
      <c r="R1647" s="34"/>
      <c r="S1647" s="34"/>
    </row>
    <row r="1648" spans="1:19" hidden="1" x14ac:dyDescent="0.25">
      <c r="A1648" s="24">
        <v>84</v>
      </c>
      <c r="B1648" s="37" t="s">
        <v>190</v>
      </c>
      <c r="C1648" s="32">
        <f t="shared" si="187"/>
        <v>5906148.4000000004</v>
      </c>
      <c r="D1648" s="33">
        <f t="shared" si="188"/>
        <v>123743.47</v>
      </c>
      <c r="E1648" s="34"/>
      <c r="F1648" s="34">
        <v>2343523.2200000002</v>
      </c>
      <c r="G1648" s="39"/>
      <c r="H1648" s="34"/>
      <c r="I1648" s="34"/>
      <c r="J1648" s="34"/>
      <c r="K1648" s="34"/>
      <c r="L1648" s="35"/>
      <c r="M1648" s="34"/>
      <c r="N1648" s="34"/>
      <c r="O1648" s="38"/>
      <c r="P1648" s="34">
        <v>3438881.71</v>
      </c>
      <c r="Q1648" s="38"/>
      <c r="R1648" s="34"/>
      <c r="S1648" s="34"/>
    </row>
    <row r="1649" spans="1:19" hidden="1" x14ac:dyDescent="0.25">
      <c r="A1649" s="24">
        <v>85</v>
      </c>
      <c r="B1649" s="37" t="s">
        <v>191</v>
      </c>
      <c r="C1649" s="32">
        <f t="shared" si="187"/>
        <v>28244079.949999999</v>
      </c>
      <c r="D1649" s="33">
        <f t="shared" si="188"/>
        <v>591759.65</v>
      </c>
      <c r="E1649" s="34"/>
      <c r="F1649" s="38">
        <v>2120647.98</v>
      </c>
      <c r="G1649" s="36">
        <v>6701767.3799999999</v>
      </c>
      <c r="H1649" s="38">
        <v>4864658.7</v>
      </c>
      <c r="I1649" s="38">
        <v>2326328.73</v>
      </c>
      <c r="J1649" s="38"/>
      <c r="K1649" s="34"/>
      <c r="L1649" s="35"/>
      <c r="M1649" s="34"/>
      <c r="N1649" s="34" t="s">
        <v>64</v>
      </c>
      <c r="O1649" s="34">
        <v>8527082.5199999996</v>
      </c>
      <c r="P1649" s="34">
        <v>3111834.99</v>
      </c>
      <c r="Q1649" s="39"/>
      <c r="R1649" s="34"/>
      <c r="S1649" s="34"/>
    </row>
    <row r="1650" spans="1:19" hidden="1" x14ac:dyDescent="0.25">
      <c r="A1650" s="24">
        <v>86</v>
      </c>
      <c r="B1650" s="37" t="s">
        <v>192</v>
      </c>
      <c r="C1650" s="32">
        <f t="shared" si="187"/>
        <v>40428198.710000001</v>
      </c>
      <c r="D1650" s="33">
        <f t="shared" si="188"/>
        <v>847036.86</v>
      </c>
      <c r="E1650" s="34"/>
      <c r="F1650" s="34">
        <v>3072086.82</v>
      </c>
      <c r="G1650" s="38">
        <v>9708547.3000000007</v>
      </c>
      <c r="H1650" s="39">
        <v>7047211.04</v>
      </c>
      <c r="I1650" s="39">
        <v>3370047.22</v>
      </c>
      <c r="J1650" s="39">
        <v>4030470.69</v>
      </c>
      <c r="K1650" s="34"/>
      <c r="L1650" s="35"/>
      <c r="M1650" s="34"/>
      <c r="N1650" s="34" t="s">
        <v>64</v>
      </c>
      <c r="O1650" s="38">
        <v>12352798.779999999</v>
      </c>
      <c r="P1650" s="34"/>
      <c r="Q1650" s="34"/>
      <c r="R1650" s="34"/>
      <c r="S1650" s="34"/>
    </row>
    <row r="1651" spans="1:19" hidden="1" x14ac:dyDescent="0.25">
      <c r="A1651" s="24">
        <v>87</v>
      </c>
      <c r="B1651" s="37" t="s">
        <v>193</v>
      </c>
      <c r="C1651" s="32">
        <f t="shared" si="187"/>
        <v>5879963.4199999999</v>
      </c>
      <c r="D1651" s="33">
        <f t="shared" si="188"/>
        <v>123194.85</v>
      </c>
      <c r="E1651" s="34"/>
      <c r="F1651" s="34">
        <v>2333133.1800000002</v>
      </c>
      <c r="G1651" s="36"/>
      <c r="H1651" s="34"/>
      <c r="I1651" s="34"/>
      <c r="J1651" s="34"/>
      <c r="K1651" s="34"/>
      <c r="L1651" s="35"/>
      <c r="M1651" s="34"/>
      <c r="N1651" s="34"/>
      <c r="O1651" s="34"/>
      <c r="P1651" s="34">
        <v>3423635.39</v>
      </c>
      <c r="Q1651" s="34"/>
      <c r="R1651" s="34"/>
      <c r="S1651" s="34"/>
    </row>
    <row r="1652" spans="1:19" hidden="1" x14ac:dyDescent="0.25">
      <c r="A1652" s="24">
        <v>88</v>
      </c>
      <c r="B1652" s="37" t="s">
        <v>194</v>
      </c>
      <c r="C1652" s="32">
        <f t="shared" si="187"/>
        <v>24603090.210000001</v>
      </c>
      <c r="D1652" s="33">
        <f t="shared" si="188"/>
        <v>515474.97</v>
      </c>
      <c r="E1652" s="34"/>
      <c r="F1652" s="39"/>
      <c r="G1652" s="38"/>
      <c r="H1652" s="34"/>
      <c r="I1652" s="34"/>
      <c r="J1652" s="34"/>
      <c r="K1652" s="34"/>
      <c r="L1652" s="35"/>
      <c r="M1652" s="34"/>
      <c r="N1652" s="34" t="s">
        <v>124</v>
      </c>
      <c r="O1652" s="39">
        <v>9638670.1999999993</v>
      </c>
      <c r="P1652" s="34"/>
      <c r="Q1652" s="39"/>
      <c r="R1652" s="34">
        <v>14448945.039999999</v>
      </c>
      <c r="S1652" s="34"/>
    </row>
    <row r="1653" spans="1:19" hidden="1" x14ac:dyDescent="0.25">
      <c r="A1653" s="24">
        <v>89</v>
      </c>
      <c r="B1653" s="37" t="s">
        <v>871</v>
      </c>
      <c r="C1653" s="32">
        <f t="shared" si="187"/>
        <v>15783790.09</v>
      </c>
      <c r="D1653" s="33">
        <f t="shared" si="188"/>
        <v>330696.21000000002</v>
      </c>
      <c r="E1653" s="34"/>
      <c r="F1653" s="34">
        <v>3714467.18</v>
      </c>
      <c r="G1653" s="34">
        <v>11738626.699999999</v>
      </c>
      <c r="H1653" s="39"/>
      <c r="I1653" s="39"/>
      <c r="J1653" s="39"/>
      <c r="K1653" s="34"/>
      <c r="L1653" s="35"/>
      <c r="M1653" s="34"/>
      <c r="N1653" s="34"/>
      <c r="O1653" s="34"/>
      <c r="P1653" s="34"/>
      <c r="Q1653" s="36"/>
      <c r="R1653" s="34"/>
      <c r="S1653" s="34"/>
    </row>
    <row r="1654" spans="1:19" hidden="1" x14ac:dyDescent="0.25">
      <c r="A1654" s="24">
        <v>90</v>
      </c>
      <c r="B1654" s="37" t="s">
        <v>872</v>
      </c>
      <c r="C1654" s="32">
        <f t="shared" si="187"/>
        <v>15316947.609999999</v>
      </c>
      <c r="D1654" s="33">
        <f t="shared" si="188"/>
        <v>320915.09999999998</v>
      </c>
      <c r="E1654" s="34"/>
      <c r="F1654" s="34">
        <v>2115062.59</v>
      </c>
      <c r="G1654" s="34">
        <v>6684116.1699999999</v>
      </c>
      <c r="H1654" s="34"/>
      <c r="I1654" s="34"/>
      <c r="J1654" s="34"/>
      <c r="K1654" s="34"/>
      <c r="L1654" s="35"/>
      <c r="M1654" s="34"/>
      <c r="N1654" s="34"/>
      <c r="O1654" s="36"/>
      <c r="P1654" s="34"/>
      <c r="Q1654" s="36">
        <v>6196853.75</v>
      </c>
      <c r="R1654" s="34"/>
      <c r="S1654" s="34"/>
    </row>
    <row r="1655" spans="1:19" hidden="1" x14ac:dyDescent="0.25">
      <c r="A1655" s="24">
        <v>91</v>
      </c>
      <c r="B1655" s="37" t="s">
        <v>873</v>
      </c>
      <c r="C1655" s="32">
        <f t="shared" si="187"/>
        <v>51590034.770000003</v>
      </c>
      <c r="D1655" s="33">
        <f t="shared" si="188"/>
        <v>1080895.58</v>
      </c>
      <c r="E1655" s="34"/>
      <c r="F1655" s="38">
        <v>3809016.49</v>
      </c>
      <c r="G1655" s="38">
        <v>12037425.699999999</v>
      </c>
      <c r="H1655" s="38">
        <v>8737690.2699999996</v>
      </c>
      <c r="I1655" s="38">
        <v>4178451.39</v>
      </c>
      <c r="J1655" s="38">
        <v>4997296.71</v>
      </c>
      <c r="K1655" s="34"/>
      <c r="L1655" s="35"/>
      <c r="M1655" s="34"/>
      <c r="N1655" s="34"/>
      <c r="O1655" s="36"/>
      <c r="P1655" s="38">
        <v>5589343.8799999999</v>
      </c>
      <c r="Q1655" s="39">
        <v>11159914.75</v>
      </c>
      <c r="R1655" s="34"/>
      <c r="S1655" s="34"/>
    </row>
    <row r="1656" spans="1:19" hidden="1" x14ac:dyDescent="0.25">
      <c r="A1656" s="24">
        <v>92</v>
      </c>
      <c r="B1656" s="37" t="s">
        <v>874</v>
      </c>
      <c r="C1656" s="32">
        <f t="shared" si="187"/>
        <v>15234250.390000001</v>
      </c>
      <c r="D1656" s="33">
        <f t="shared" si="188"/>
        <v>319182.45</v>
      </c>
      <c r="E1656" s="34"/>
      <c r="F1656" s="36">
        <v>2763448.75</v>
      </c>
      <c r="G1656" s="36"/>
      <c r="H1656" s="36"/>
      <c r="I1656" s="36"/>
      <c r="J1656" s="36"/>
      <c r="K1656" s="34"/>
      <c r="L1656" s="35"/>
      <c r="M1656" s="34"/>
      <c r="N1656" s="34"/>
      <c r="O1656" s="38"/>
      <c r="P1656" s="34">
        <v>4055079.68</v>
      </c>
      <c r="Q1656" s="34">
        <v>8096539.5099999998</v>
      </c>
      <c r="R1656" s="34"/>
      <c r="S1656" s="34"/>
    </row>
    <row r="1657" spans="1:19" hidden="1" x14ac:dyDescent="0.25">
      <c r="A1657" s="24">
        <v>93</v>
      </c>
      <c r="B1657" s="37" t="s">
        <v>875</v>
      </c>
      <c r="C1657" s="32">
        <f t="shared" si="187"/>
        <v>21128005.100000001</v>
      </c>
      <c r="D1657" s="33">
        <f t="shared" si="188"/>
        <v>442666.25</v>
      </c>
      <c r="E1657" s="34"/>
      <c r="F1657" s="34">
        <v>2417214.38</v>
      </c>
      <c r="G1657" s="39">
        <v>3819494.95</v>
      </c>
      <c r="H1657" s="34"/>
      <c r="I1657" s="34"/>
      <c r="J1657" s="34"/>
      <c r="K1657" s="34"/>
      <c r="L1657" s="35"/>
      <c r="M1657" s="34"/>
      <c r="N1657" s="34"/>
      <c r="O1657" s="36"/>
      <c r="P1657" s="34"/>
      <c r="Q1657" s="38"/>
      <c r="R1657" s="34">
        <v>14448629.52</v>
      </c>
      <c r="S1657" s="34"/>
    </row>
    <row r="1658" spans="1:19" hidden="1" x14ac:dyDescent="0.25">
      <c r="A1658" s="24">
        <v>94</v>
      </c>
      <c r="B1658" s="37" t="s">
        <v>876</v>
      </c>
      <c r="C1658" s="32">
        <f t="shared" si="187"/>
        <v>17484792.48</v>
      </c>
      <c r="D1658" s="33">
        <f t="shared" si="188"/>
        <v>366334.99</v>
      </c>
      <c r="E1658" s="34"/>
      <c r="F1658" s="38">
        <v>2037407.59</v>
      </c>
      <c r="G1658" s="36">
        <v>6438707.3499999996</v>
      </c>
      <c r="H1658" s="38"/>
      <c r="I1658" s="38"/>
      <c r="J1658" s="38">
        <v>2673007.66</v>
      </c>
      <c r="K1658" s="34"/>
      <c r="L1658" s="35"/>
      <c r="M1658" s="34"/>
      <c r="N1658" s="34"/>
      <c r="O1658" s="38"/>
      <c r="P1658" s="34"/>
      <c r="Q1658" s="34">
        <v>5969334.8899999997</v>
      </c>
      <c r="R1658" s="34"/>
      <c r="S1658" s="34"/>
    </row>
    <row r="1659" spans="1:19" hidden="1" x14ac:dyDescent="0.25">
      <c r="A1659" s="24">
        <v>95</v>
      </c>
      <c r="B1659" s="37" t="s">
        <v>877</v>
      </c>
      <c r="C1659" s="32">
        <f t="shared" si="187"/>
        <v>26919241.66</v>
      </c>
      <c r="D1659" s="33">
        <f t="shared" si="188"/>
        <v>564002.13</v>
      </c>
      <c r="E1659" s="34"/>
      <c r="F1659" s="38"/>
      <c r="G1659" s="39">
        <v>6461293.3099999996</v>
      </c>
      <c r="H1659" s="34"/>
      <c r="I1659" s="34"/>
      <c r="J1659" s="34">
        <v>2682384.14</v>
      </c>
      <c r="K1659" s="34"/>
      <c r="L1659" s="35"/>
      <c r="M1659" s="34"/>
      <c r="N1659" s="34" t="s">
        <v>124</v>
      </c>
      <c r="O1659" s="34">
        <v>8221112.1600000001</v>
      </c>
      <c r="P1659" s="34">
        <v>3000175.55</v>
      </c>
      <c r="Q1659" s="38">
        <v>5990274.3700000001</v>
      </c>
      <c r="R1659" s="34"/>
      <c r="S1659" s="34"/>
    </row>
    <row r="1660" spans="1:19" hidden="1" x14ac:dyDescent="0.25">
      <c r="A1660" s="24">
        <v>96</v>
      </c>
      <c r="B1660" s="37" t="s">
        <v>878</v>
      </c>
      <c r="C1660" s="32">
        <f t="shared" si="187"/>
        <v>5479507.8499999996</v>
      </c>
      <c r="D1660" s="33">
        <f t="shared" si="188"/>
        <v>114804.65</v>
      </c>
      <c r="E1660" s="34"/>
      <c r="F1660" s="34"/>
      <c r="G1660" s="34">
        <v>2156105.2799999998</v>
      </c>
      <c r="H1660" s="34">
        <v>1565067.2</v>
      </c>
      <c r="I1660" s="34">
        <v>748430.88</v>
      </c>
      <c r="J1660" s="34">
        <v>895099.84</v>
      </c>
      <c r="K1660" s="34"/>
      <c r="L1660" s="35"/>
      <c r="M1660" s="34"/>
      <c r="N1660" s="34"/>
      <c r="O1660" s="38"/>
      <c r="P1660" s="34"/>
      <c r="Q1660" s="39"/>
      <c r="R1660" s="34"/>
      <c r="S1660" s="34"/>
    </row>
    <row r="1661" spans="1:19" hidden="1" x14ac:dyDescent="0.25">
      <c r="A1661" s="24">
        <v>97</v>
      </c>
      <c r="B1661" s="37" t="s">
        <v>879</v>
      </c>
      <c r="C1661" s="32">
        <f t="shared" si="187"/>
        <v>6961035.3099999996</v>
      </c>
      <c r="D1661" s="33">
        <f t="shared" si="188"/>
        <v>145845.07</v>
      </c>
      <c r="E1661" s="34"/>
      <c r="F1661" s="38">
        <v>765258.54</v>
      </c>
      <c r="G1661" s="38">
        <v>2431490.9</v>
      </c>
      <c r="H1661" s="38">
        <v>1764958.56</v>
      </c>
      <c r="I1661" s="38">
        <v>844042.54</v>
      </c>
      <c r="J1661" s="38">
        <v>1009439.7</v>
      </c>
      <c r="K1661" s="34"/>
      <c r="L1661" s="35"/>
      <c r="M1661" s="34"/>
      <c r="N1661" s="34"/>
      <c r="O1661" s="36"/>
      <c r="P1661" s="34"/>
      <c r="Q1661" s="39"/>
      <c r="R1661" s="34"/>
      <c r="S1661" s="34"/>
    </row>
    <row r="1662" spans="1:19" hidden="1" x14ac:dyDescent="0.25">
      <c r="A1662" s="165" t="s">
        <v>201</v>
      </c>
      <c r="B1662" s="166"/>
      <c r="C1662" s="71">
        <f t="shared" si="187"/>
        <v>517501548.25</v>
      </c>
      <c r="D1662" s="40">
        <f t="shared" ref="D1662:M1662" si="189">ROUND(SUM(D1615:D1661),2)</f>
        <v>10830199.960000001</v>
      </c>
      <c r="E1662" s="40">
        <f t="shared" si="189"/>
        <v>587238.46</v>
      </c>
      <c r="F1662" s="40">
        <f t="shared" si="189"/>
        <v>39829654.740000002</v>
      </c>
      <c r="G1662" s="40">
        <f t="shared" si="189"/>
        <v>78034238.969999999</v>
      </c>
      <c r="H1662" s="40">
        <f t="shared" si="189"/>
        <v>41078447.960000001</v>
      </c>
      <c r="I1662" s="40">
        <f t="shared" si="189"/>
        <v>19119333.390000001</v>
      </c>
      <c r="J1662" s="40">
        <f t="shared" si="189"/>
        <v>42471916.969999999</v>
      </c>
      <c r="K1662" s="40">
        <f t="shared" si="189"/>
        <v>8892457.1300000008</v>
      </c>
      <c r="L1662" s="17">
        <f t="shared" si="189"/>
        <v>1</v>
      </c>
      <c r="M1662" s="40">
        <f t="shared" si="189"/>
        <v>2852312.23</v>
      </c>
      <c r="N1662" s="119" t="s">
        <v>23</v>
      </c>
      <c r="O1662" s="40">
        <f>ROUND(SUM(O1615:O1661),2)</f>
        <v>98970650.329999998</v>
      </c>
      <c r="P1662" s="40">
        <f>ROUND(SUM(P1615:P1661),2)</f>
        <v>35990676.240000002</v>
      </c>
      <c r="Q1662" s="40">
        <f>ROUND(SUM(Q1615:Q1661),2)</f>
        <v>109946847.31</v>
      </c>
      <c r="R1662" s="40">
        <f>ROUND(SUM(R1615:R1661),2)</f>
        <v>28897574.559999999</v>
      </c>
      <c r="S1662" s="40">
        <f>ROUND(SUM(S1615:S1661),2)</f>
        <v>0</v>
      </c>
    </row>
    <row r="1663" spans="1:19" ht="15.75" hidden="1" x14ac:dyDescent="0.25">
      <c r="A1663" s="197" t="s">
        <v>880</v>
      </c>
      <c r="B1663" s="198"/>
      <c r="C1663" s="199"/>
      <c r="D1663" s="120"/>
      <c r="E1663" s="34"/>
      <c r="F1663" s="34"/>
      <c r="G1663" s="34"/>
      <c r="H1663" s="34"/>
      <c r="I1663" s="34"/>
      <c r="J1663" s="34"/>
      <c r="K1663" s="34"/>
      <c r="L1663" s="12"/>
      <c r="M1663" s="34"/>
      <c r="N1663" s="39"/>
      <c r="O1663" s="34"/>
      <c r="P1663" s="34"/>
      <c r="Q1663" s="34"/>
      <c r="R1663" s="34"/>
      <c r="S1663" s="34"/>
    </row>
    <row r="1664" spans="1:19" hidden="1" x14ac:dyDescent="0.25">
      <c r="A1664" s="24">
        <v>98</v>
      </c>
      <c r="B1664" s="31" t="s">
        <v>203</v>
      </c>
      <c r="C1664" s="32">
        <f t="shared" ref="C1664:C1684" si="190">ROUND(SUM(D1664+E1664+F1664+G1664+H1664+I1664+J1664+K1664+M1664+O1664+P1664+Q1664+R1664+S1664),2)</f>
        <v>1440484.73</v>
      </c>
      <c r="D1664" s="33">
        <f t="shared" ref="D1664:D1683" si="191">ROUND((F1664+G1664+H1664+I1664+J1664+K1664+M1664+O1664+P1664+Q1664+R1664+S1664)*0.0214,2)</f>
        <v>30180.51</v>
      </c>
      <c r="E1664" s="34"/>
      <c r="F1664" s="38"/>
      <c r="G1664" s="38">
        <v>1410304.22</v>
      </c>
      <c r="H1664" s="38"/>
      <c r="I1664" s="38"/>
      <c r="J1664" s="38"/>
      <c r="K1664" s="34"/>
      <c r="L1664" s="35"/>
      <c r="M1664" s="34"/>
      <c r="N1664" s="34"/>
      <c r="O1664" s="39"/>
      <c r="P1664" s="34"/>
      <c r="Q1664" s="39"/>
      <c r="R1664" s="34"/>
      <c r="S1664" s="34"/>
    </row>
    <row r="1665" spans="1:19" hidden="1" x14ac:dyDescent="0.25">
      <c r="A1665" s="24">
        <v>99</v>
      </c>
      <c r="B1665" s="31" t="s">
        <v>204</v>
      </c>
      <c r="C1665" s="32">
        <f t="shared" si="190"/>
        <v>8498495.8499999996</v>
      </c>
      <c r="D1665" s="33">
        <f t="shared" si="191"/>
        <v>178057.38</v>
      </c>
      <c r="E1665" s="34"/>
      <c r="F1665" s="38"/>
      <c r="G1665" s="38">
        <v>4958779.7699999996</v>
      </c>
      <c r="H1665" s="38">
        <v>2274122.58</v>
      </c>
      <c r="I1665" s="38">
        <v>1087536.1200000001</v>
      </c>
      <c r="J1665" s="38"/>
      <c r="K1665" s="34"/>
      <c r="L1665" s="35"/>
      <c r="M1665" s="34"/>
      <c r="N1665" s="34"/>
      <c r="O1665" s="34"/>
      <c r="P1665" s="34"/>
      <c r="Q1665" s="39"/>
      <c r="R1665" s="34"/>
      <c r="S1665" s="34"/>
    </row>
    <row r="1666" spans="1:19" hidden="1" x14ac:dyDescent="0.25">
      <c r="A1666" s="24">
        <v>100</v>
      </c>
      <c r="B1666" s="31" t="s">
        <v>205</v>
      </c>
      <c r="C1666" s="32">
        <f t="shared" si="190"/>
        <v>8834884.6099999994</v>
      </c>
      <c r="D1666" s="33">
        <f t="shared" si="191"/>
        <v>185105.28</v>
      </c>
      <c r="E1666" s="34"/>
      <c r="F1666" s="38"/>
      <c r="G1666" s="38">
        <v>3132939.48</v>
      </c>
      <c r="H1666" s="38">
        <v>3732077.28</v>
      </c>
      <c r="I1666" s="38">
        <v>1784762.57</v>
      </c>
      <c r="J1666" s="38"/>
      <c r="K1666" s="34"/>
      <c r="L1666" s="35"/>
      <c r="M1666" s="34"/>
      <c r="N1666" s="34"/>
      <c r="O1666" s="34"/>
      <c r="P1666" s="34"/>
      <c r="Q1666" s="39"/>
      <c r="R1666" s="34"/>
      <c r="S1666" s="34"/>
    </row>
    <row r="1667" spans="1:19" hidden="1" x14ac:dyDescent="0.25">
      <c r="A1667" s="24">
        <v>101</v>
      </c>
      <c r="B1667" s="31" t="s">
        <v>206</v>
      </c>
      <c r="C1667" s="32">
        <f t="shared" si="190"/>
        <v>9583139.7699999996</v>
      </c>
      <c r="D1667" s="33">
        <f t="shared" si="191"/>
        <v>200782.45</v>
      </c>
      <c r="E1667" s="34"/>
      <c r="F1667" s="38"/>
      <c r="G1667" s="38">
        <v>5141487.25</v>
      </c>
      <c r="H1667" s="38">
        <v>1371947.59</v>
      </c>
      <c r="I1667" s="38">
        <v>2868922.48</v>
      </c>
      <c r="J1667" s="38"/>
      <c r="K1667" s="34"/>
      <c r="L1667" s="35"/>
      <c r="M1667" s="34"/>
      <c r="N1667" s="34"/>
      <c r="O1667" s="34"/>
      <c r="P1667" s="34"/>
      <c r="Q1667" s="39"/>
      <c r="R1667" s="34"/>
      <c r="S1667" s="34"/>
    </row>
    <row r="1668" spans="1:19" hidden="1" x14ac:dyDescent="0.25">
      <c r="A1668" s="24">
        <v>102</v>
      </c>
      <c r="B1668" s="31" t="s">
        <v>207</v>
      </c>
      <c r="C1668" s="32">
        <f t="shared" si="190"/>
        <v>3169333.42</v>
      </c>
      <c r="D1668" s="33">
        <f t="shared" si="191"/>
        <v>66402.720000000001</v>
      </c>
      <c r="E1668" s="34"/>
      <c r="F1668" s="38"/>
      <c r="G1668" s="38"/>
      <c r="H1668" s="38"/>
      <c r="I1668" s="38"/>
      <c r="J1668" s="38"/>
      <c r="K1668" s="34"/>
      <c r="L1668" s="35"/>
      <c r="M1668" s="34"/>
      <c r="N1668" s="34" t="s">
        <v>124</v>
      </c>
      <c r="O1668" s="34">
        <v>3102930.7</v>
      </c>
      <c r="P1668" s="34"/>
      <c r="Q1668" s="39"/>
      <c r="R1668" s="34"/>
      <c r="S1668" s="34"/>
    </row>
    <row r="1669" spans="1:19" hidden="1" x14ac:dyDescent="0.25">
      <c r="A1669" s="24">
        <v>103</v>
      </c>
      <c r="B1669" s="31" t="s">
        <v>209</v>
      </c>
      <c r="C1669" s="32">
        <f t="shared" si="190"/>
        <v>3051179.55</v>
      </c>
      <c r="D1669" s="33">
        <f t="shared" si="191"/>
        <v>63927.199999999997</v>
      </c>
      <c r="E1669" s="34"/>
      <c r="F1669" s="38"/>
      <c r="G1669" s="38"/>
      <c r="H1669" s="38"/>
      <c r="I1669" s="38"/>
      <c r="J1669" s="38"/>
      <c r="K1669" s="34"/>
      <c r="L1669" s="35"/>
      <c r="M1669" s="34"/>
      <c r="N1669" s="34" t="s">
        <v>124</v>
      </c>
      <c r="O1669" s="34">
        <v>2987252.35</v>
      </c>
      <c r="P1669" s="34"/>
      <c r="Q1669" s="39"/>
      <c r="R1669" s="34"/>
      <c r="S1669" s="34"/>
    </row>
    <row r="1670" spans="1:19" hidden="1" x14ac:dyDescent="0.25">
      <c r="A1670" s="24">
        <v>104</v>
      </c>
      <c r="B1670" s="31" t="s">
        <v>210</v>
      </c>
      <c r="C1670" s="32">
        <f t="shared" si="190"/>
        <v>3044441.22</v>
      </c>
      <c r="D1670" s="33">
        <f t="shared" si="191"/>
        <v>63786.02</v>
      </c>
      <c r="E1670" s="34"/>
      <c r="F1670" s="38"/>
      <c r="G1670" s="38"/>
      <c r="H1670" s="38"/>
      <c r="I1670" s="38"/>
      <c r="J1670" s="38"/>
      <c r="K1670" s="34"/>
      <c r="L1670" s="35"/>
      <c r="M1670" s="34"/>
      <c r="N1670" s="34" t="s">
        <v>124</v>
      </c>
      <c r="O1670" s="34">
        <v>2980655.1999999997</v>
      </c>
      <c r="P1670" s="34"/>
      <c r="Q1670" s="39"/>
      <c r="R1670" s="34"/>
      <c r="S1670" s="34"/>
    </row>
    <row r="1671" spans="1:19" hidden="1" x14ac:dyDescent="0.25">
      <c r="A1671" s="24">
        <v>105</v>
      </c>
      <c r="B1671" s="31" t="s">
        <v>1100</v>
      </c>
      <c r="C1671" s="32">
        <f t="shared" si="190"/>
        <v>3192769.71</v>
      </c>
      <c r="D1671" s="33">
        <f t="shared" si="191"/>
        <v>63771.95</v>
      </c>
      <c r="E1671" s="34">
        <v>148999.89000000001</v>
      </c>
      <c r="F1671" s="38"/>
      <c r="G1671" s="38">
        <v>1437530.05</v>
      </c>
      <c r="H1671" s="38">
        <v>1043469.98</v>
      </c>
      <c r="I1671" s="38">
        <v>498997.84</v>
      </c>
      <c r="J1671" s="38"/>
      <c r="K1671" s="34"/>
      <c r="L1671" s="35"/>
      <c r="M1671" s="34"/>
      <c r="N1671" s="34"/>
      <c r="O1671" s="34"/>
      <c r="P1671" s="34"/>
      <c r="Q1671" s="39"/>
      <c r="R1671" s="34"/>
      <c r="S1671" s="34"/>
    </row>
    <row r="1672" spans="1:19" hidden="1" x14ac:dyDescent="0.25">
      <c r="A1672" s="24">
        <v>106</v>
      </c>
      <c r="B1672" s="31" t="s">
        <v>1101</v>
      </c>
      <c r="C1672" s="32">
        <f t="shared" si="190"/>
        <v>3186025.02</v>
      </c>
      <c r="D1672" s="33">
        <f t="shared" si="191"/>
        <v>63637.24</v>
      </c>
      <c r="E1672" s="34">
        <v>148685.13</v>
      </c>
      <c r="F1672" s="38"/>
      <c r="G1672" s="38">
        <v>1434493.28</v>
      </c>
      <c r="H1672" s="38">
        <v>1041265.66</v>
      </c>
      <c r="I1672" s="38">
        <v>497943.71</v>
      </c>
      <c r="J1672" s="38"/>
      <c r="K1672" s="34"/>
      <c r="L1672" s="35"/>
      <c r="M1672" s="34"/>
      <c r="N1672" s="34"/>
      <c r="O1672" s="34"/>
      <c r="P1672" s="34"/>
      <c r="Q1672" s="39"/>
      <c r="R1672" s="34"/>
      <c r="S1672" s="34"/>
    </row>
    <row r="1673" spans="1:19" hidden="1" x14ac:dyDescent="0.25">
      <c r="A1673" s="24">
        <v>107</v>
      </c>
      <c r="B1673" s="31" t="s">
        <v>881</v>
      </c>
      <c r="C1673" s="32">
        <f t="shared" si="190"/>
        <v>3788616.56</v>
      </c>
      <c r="D1673" s="33">
        <f t="shared" si="191"/>
        <v>79377.710000000006</v>
      </c>
      <c r="E1673" s="34"/>
      <c r="F1673" s="38"/>
      <c r="G1673" s="38"/>
      <c r="H1673" s="38"/>
      <c r="I1673" s="38"/>
      <c r="J1673" s="38"/>
      <c r="K1673" s="34"/>
      <c r="L1673" s="35"/>
      <c r="M1673" s="34"/>
      <c r="N1673" s="34" t="s">
        <v>124</v>
      </c>
      <c r="O1673" s="34">
        <v>3709238.85</v>
      </c>
      <c r="P1673" s="34"/>
      <c r="Q1673" s="39"/>
      <c r="R1673" s="34"/>
      <c r="S1673" s="34"/>
    </row>
    <row r="1674" spans="1:19" hidden="1" x14ac:dyDescent="0.25">
      <c r="A1674" s="24">
        <v>108</v>
      </c>
      <c r="B1674" s="31" t="s">
        <v>882</v>
      </c>
      <c r="C1674" s="32">
        <f t="shared" si="190"/>
        <v>19277342.870000001</v>
      </c>
      <c r="D1674" s="33">
        <f t="shared" si="191"/>
        <v>403891.85</v>
      </c>
      <c r="E1674" s="34"/>
      <c r="F1674" s="38"/>
      <c r="G1674" s="38">
        <v>9104420.2599999998</v>
      </c>
      <c r="H1674" s="38">
        <v>6608689.1299999999</v>
      </c>
      <c r="I1674" s="38">
        <v>3160341.63</v>
      </c>
      <c r="J1674" s="38"/>
      <c r="K1674" s="34"/>
      <c r="L1674" s="35"/>
      <c r="M1674" s="34"/>
      <c r="N1674" s="34"/>
      <c r="O1674" s="34"/>
      <c r="P1674" s="34"/>
      <c r="Q1674" s="39"/>
      <c r="R1674" s="34"/>
      <c r="S1674" s="34"/>
    </row>
    <row r="1675" spans="1:19" hidden="1" x14ac:dyDescent="0.25">
      <c r="A1675" s="24">
        <v>109</v>
      </c>
      <c r="B1675" s="31" t="s">
        <v>883</v>
      </c>
      <c r="C1675" s="32">
        <f t="shared" si="190"/>
        <v>5358783.87</v>
      </c>
      <c r="D1675" s="33">
        <f t="shared" si="191"/>
        <v>112275.28</v>
      </c>
      <c r="E1675" s="34"/>
      <c r="F1675" s="38"/>
      <c r="G1675" s="38"/>
      <c r="H1675" s="38">
        <v>3549230.74</v>
      </c>
      <c r="I1675" s="38">
        <v>1697277.85</v>
      </c>
      <c r="J1675" s="38"/>
      <c r="K1675" s="34"/>
      <c r="L1675" s="35"/>
      <c r="M1675" s="34"/>
      <c r="N1675" s="34"/>
      <c r="O1675" s="34"/>
      <c r="P1675" s="34"/>
      <c r="Q1675" s="39"/>
      <c r="R1675" s="34"/>
      <c r="S1675" s="34"/>
    </row>
    <row r="1676" spans="1:19" hidden="1" x14ac:dyDescent="0.25">
      <c r="A1676" s="24">
        <v>110</v>
      </c>
      <c r="B1676" s="31" t="s">
        <v>884</v>
      </c>
      <c r="C1676" s="32">
        <f t="shared" si="190"/>
        <v>19734671.899999999</v>
      </c>
      <c r="D1676" s="33">
        <f t="shared" si="191"/>
        <v>413473.64</v>
      </c>
      <c r="E1676" s="34"/>
      <c r="F1676" s="38"/>
      <c r="G1676" s="38">
        <v>9320410.3900000006</v>
      </c>
      <c r="H1676" s="38">
        <v>6765471.3899999997</v>
      </c>
      <c r="I1676" s="38">
        <v>3235316.48</v>
      </c>
      <c r="J1676" s="38"/>
      <c r="K1676" s="34"/>
      <c r="L1676" s="35"/>
      <c r="M1676" s="34"/>
      <c r="N1676" s="34"/>
      <c r="O1676" s="34"/>
      <c r="P1676" s="34"/>
      <c r="Q1676" s="39"/>
      <c r="R1676" s="34"/>
      <c r="S1676" s="34"/>
    </row>
    <row r="1677" spans="1:19" hidden="1" x14ac:dyDescent="0.25">
      <c r="A1677" s="24">
        <v>111</v>
      </c>
      <c r="B1677" s="31" t="s">
        <v>885</v>
      </c>
      <c r="C1677" s="32">
        <f t="shared" si="190"/>
        <v>20475721.75</v>
      </c>
      <c r="D1677" s="33">
        <f t="shared" si="191"/>
        <v>428999.85</v>
      </c>
      <c r="E1677" s="34"/>
      <c r="F1677" s="38"/>
      <c r="G1677" s="38">
        <v>9670397.9000000004</v>
      </c>
      <c r="H1677" s="38">
        <v>7019519.2699999996</v>
      </c>
      <c r="I1677" s="38">
        <v>3356804.73</v>
      </c>
      <c r="J1677" s="38"/>
      <c r="K1677" s="34"/>
      <c r="L1677" s="35"/>
      <c r="M1677" s="34"/>
      <c r="N1677" s="34"/>
      <c r="O1677" s="34"/>
      <c r="P1677" s="34"/>
      <c r="Q1677" s="39"/>
      <c r="R1677" s="34"/>
      <c r="S1677" s="34"/>
    </row>
    <row r="1678" spans="1:19" hidden="1" x14ac:dyDescent="0.25">
      <c r="A1678" s="24">
        <v>112</v>
      </c>
      <c r="B1678" s="31" t="s">
        <v>1102</v>
      </c>
      <c r="C1678" s="32">
        <f t="shared" si="190"/>
        <v>37590250.829999998</v>
      </c>
      <c r="D1678" s="33">
        <f t="shared" si="191"/>
        <v>750822.63</v>
      </c>
      <c r="E1678" s="34">
        <v>1754258.49</v>
      </c>
      <c r="F1678" s="38"/>
      <c r="G1678" s="38">
        <v>9329900.2899999991</v>
      </c>
      <c r="H1678" s="38">
        <v>6772359.8899999997</v>
      </c>
      <c r="I1678" s="38">
        <v>3238610.63</v>
      </c>
      <c r="J1678" s="38">
        <v>3873276.66</v>
      </c>
      <c r="K1678" s="34"/>
      <c r="L1678" s="35"/>
      <c r="M1678" s="34"/>
      <c r="N1678" s="34" t="s">
        <v>64</v>
      </c>
      <c r="O1678" s="34">
        <v>11871022.24</v>
      </c>
      <c r="P1678" s="34"/>
      <c r="Q1678" s="39"/>
      <c r="R1678" s="34"/>
      <c r="S1678" s="34"/>
    </row>
    <row r="1679" spans="1:19" hidden="1" x14ac:dyDescent="0.25">
      <c r="A1679" s="24">
        <v>113</v>
      </c>
      <c r="B1679" s="31" t="s">
        <v>886</v>
      </c>
      <c r="C1679" s="32">
        <f t="shared" si="190"/>
        <v>6012079.46</v>
      </c>
      <c r="D1679" s="33">
        <f t="shared" si="191"/>
        <v>125962.89</v>
      </c>
      <c r="E1679" s="34"/>
      <c r="F1679" s="38"/>
      <c r="G1679" s="38"/>
      <c r="H1679" s="38"/>
      <c r="I1679" s="38"/>
      <c r="J1679" s="38"/>
      <c r="K1679" s="34"/>
      <c r="L1679" s="35"/>
      <c r="M1679" s="34"/>
      <c r="N1679" s="34"/>
      <c r="O1679" s="34"/>
      <c r="P1679" s="34"/>
      <c r="Q1679" s="39"/>
      <c r="R1679" s="34">
        <v>5886116.5700000003</v>
      </c>
      <c r="S1679" s="34"/>
    </row>
    <row r="1680" spans="1:19" hidden="1" x14ac:dyDescent="0.25">
      <c r="A1680" s="24">
        <v>114</v>
      </c>
      <c r="B1680" s="31" t="s">
        <v>887</v>
      </c>
      <c r="C1680" s="32">
        <f t="shared" si="190"/>
        <v>5805128.0300000003</v>
      </c>
      <c r="D1680" s="33">
        <f t="shared" si="191"/>
        <v>121626.92</v>
      </c>
      <c r="E1680" s="34"/>
      <c r="F1680" s="38"/>
      <c r="G1680" s="38"/>
      <c r="H1680" s="38"/>
      <c r="I1680" s="38"/>
      <c r="J1680" s="38"/>
      <c r="K1680" s="34"/>
      <c r="L1680" s="35"/>
      <c r="M1680" s="34"/>
      <c r="N1680" s="34"/>
      <c r="O1680" s="34"/>
      <c r="P1680" s="34"/>
      <c r="Q1680" s="39"/>
      <c r="R1680" s="38">
        <v>5683501.1100000003</v>
      </c>
      <c r="S1680" s="34"/>
    </row>
    <row r="1681" spans="1:19" hidden="1" x14ac:dyDescent="0.25">
      <c r="A1681" s="24">
        <v>115</v>
      </c>
      <c r="B1681" s="31" t="s">
        <v>888</v>
      </c>
      <c r="C1681" s="32">
        <f t="shared" si="190"/>
        <v>4627208.58</v>
      </c>
      <c r="D1681" s="33">
        <f t="shared" si="191"/>
        <v>96947.59</v>
      </c>
      <c r="E1681" s="34"/>
      <c r="F1681" s="38"/>
      <c r="G1681" s="38"/>
      <c r="H1681" s="38"/>
      <c r="I1681" s="38"/>
      <c r="J1681" s="38"/>
      <c r="K1681" s="34"/>
      <c r="L1681" s="35"/>
      <c r="M1681" s="34"/>
      <c r="N1681" s="34" t="s">
        <v>124</v>
      </c>
      <c r="O1681" s="34">
        <v>4530260.99</v>
      </c>
      <c r="P1681" s="34"/>
      <c r="Q1681" s="39"/>
      <c r="R1681" s="34"/>
      <c r="S1681" s="34"/>
    </row>
    <row r="1682" spans="1:19" hidden="1" x14ac:dyDescent="0.25">
      <c r="A1682" s="24">
        <v>116</v>
      </c>
      <c r="B1682" s="31" t="s">
        <v>889</v>
      </c>
      <c r="C1682" s="32">
        <f t="shared" si="190"/>
        <v>1907581.7</v>
      </c>
      <c r="D1682" s="33">
        <f t="shared" si="191"/>
        <v>39966.959999999999</v>
      </c>
      <c r="E1682" s="34"/>
      <c r="F1682" s="38"/>
      <c r="G1682" s="38"/>
      <c r="H1682" s="38"/>
      <c r="I1682" s="38"/>
      <c r="J1682" s="38"/>
      <c r="K1682" s="34"/>
      <c r="L1682" s="35"/>
      <c r="M1682" s="34"/>
      <c r="N1682" s="34"/>
      <c r="O1682" s="34"/>
      <c r="P1682" s="34"/>
      <c r="Q1682" s="39"/>
      <c r="R1682" s="34">
        <v>1867614.74</v>
      </c>
      <c r="S1682" s="34"/>
    </row>
    <row r="1683" spans="1:19" hidden="1" x14ac:dyDescent="0.25">
      <c r="A1683" s="24">
        <v>117</v>
      </c>
      <c r="B1683" s="31" t="s">
        <v>890</v>
      </c>
      <c r="C1683" s="32">
        <f t="shared" si="190"/>
        <v>4333933.93</v>
      </c>
      <c r="D1683" s="33">
        <f t="shared" si="191"/>
        <v>90803</v>
      </c>
      <c r="E1683" s="34"/>
      <c r="F1683" s="38"/>
      <c r="G1683" s="38"/>
      <c r="H1683" s="38"/>
      <c r="I1683" s="38"/>
      <c r="J1683" s="38"/>
      <c r="K1683" s="34"/>
      <c r="L1683" s="35"/>
      <c r="M1683" s="34"/>
      <c r="N1683" s="34"/>
      <c r="O1683" s="34"/>
      <c r="P1683" s="34"/>
      <c r="Q1683" s="39"/>
      <c r="R1683" s="34">
        <v>4243130.93</v>
      </c>
      <c r="S1683" s="34"/>
    </row>
    <row r="1684" spans="1:19" hidden="1" x14ac:dyDescent="0.25">
      <c r="A1684" s="171" t="s">
        <v>233</v>
      </c>
      <c r="B1684" s="171"/>
      <c r="C1684" s="71">
        <f t="shared" si="190"/>
        <v>172912073.36000001</v>
      </c>
      <c r="D1684" s="40">
        <f t="shared" ref="D1684:S1684" si="192">ROUND(SUM(D1664:D1683),2)</f>
        <v>3579799.07</v>
      </c>
      <c r="E1684" s="40">
        <f t="shared" si="192"/>
        <v>2051943.51</v>
      </c>
      <c r="F1684" s="40">
        <f t="shared" si="192"/>
        <v>0</v>
      </c>
      <c r="G1684" s="40">
        <f t="shared" si="192"/>
        <v>54940662.890000001</v>
      </c>
      <c r="H1684" s="40">
        <f t="shared" si="192"/>
        <v>40178153.509999998</v>
      </c>
      <c r="I1684" s="40">
        <f t="shared" si="192"/>
        <v>21426514.039999999</v>
      </c>
      <c r="J1684" s="40">
        <f t="shared" si="192"/>
        <v>3873276.66</v>
      </c>
      <c r="K1684" s="40">
        <f t="shared" si="192"/>
        <v>0</v>
      </c>
      <c r="L1684" s="40">
        <f t="shared" si="192"/>
        <v>0</v>
      </c>
      <c r="M1684" s="40">
        <f t="shared" si="192"/>
        <v>0</v>
      </c>
      <c r="N1684" s="119" t="s">
        <v>23</v>
      </c>
      <c r="O1684" s="40">
        <f t="shared" si="192"/>
        <v>29181360.329999998</v>
      </c>
      <c r="P1684" s="40">
        <f t="shared" si="192"/>
        <v>0</v>
      </c>
      <c r="Q1684" s="40">
        <f t="shared" si="192"/>
        <v>0</v>
      </c>
      <c r="R1684" s="40">
        <f t="shared" si="192"/>
        <v>17680363.350000001</v>
      </c>
      <c r="S1684" s="40">
        <f t="shared" si="192"/>
        <v>0</v>
      </c>
    </row>
    <row r="1685" spans="1:19" ht="15.75" hidden="1" x14ac:dyDescent="0.25">
      <c r="A1685" s="197" t="s">
        <v>234</v>
      </c>
      <c r="B1685" s="198"/>
      <c r="C1685" s="199"/>
      <c r="D1685" s="120"/>
      <c r="E1685" s="34"/>
      <c r="F1685" s="34"/>
      <c r="G1685" s="34"/>
      <c r="H1685" s="34"/>
      <c r="I1685" s="34"/>
      <c r="J1685" s="34"/>
      <c r="K1685" s="34"/>
      <c r="L1685" s="12"/>
      <c r="M1685" s="34"/>
      <c r="N1685" s="39"/>
      <c r="O1685" s="34"/>
      <c r="P1685" s="34"/>
      <c r="Q1685" s="34"/>
      <c r="R1685" s="34"/>
      <c r="S1685" s="34"/>
    </row>
    <row r="1686" spans="1:19" hidden="1" x14ac:dyDescent="0.25">
      <c r="A1686" s="24">
        <v>118</v>
      </c>
      <c r="B1686" s="31" t="s">
        <v>891</v>
      </c>
      <c r="C1686" s="32">
        <f t="shared" ref="C1686:C1717" si="193">ROUND(SUM(D1686+E1686+F1686+G1686+H1686+I1686+J1686+K1686+M1686+O1686+P1686+Q1686+R1686+S1686),2)</f>
        <v>7916766.7300000004</v>
      </c>
      <c r="D1686" s="33">
        <f t="shared" ref="D1686:D1717" si="194">ROUND((F1686+G1686+H1686+I1686+J1686+K1686+M1686+O1686+P1686+Q1686+R1686+S1686)*0.0214,2)</f>
        <v>165869.21</v>
      </c>
      <c r="E1686" s="34"/>
      <c r="F1686" s="34"/>
      <c r="G1686" s="34"/>
      <c r="H1686" s="34"/>
      <c r="I1686" s="34"/>
      <c r="J1686" s="34">
        <v>1230683.49</v>
      </c>
      <c r="K1686" s="38"/>
      <c r="L1686" s="35"/>
      <c r="M1686" s="34"/>
      <c r="N1686" s="34" t="s">
        <v>124</v>
      </c>
      <c r="O1686" s="39">
        <v>3771863.55</v>
      </c>
      <c r="P1686" s="34"/>
      <c r="Q1686" s="39">
        <v>2748350.48</v>
      </c>
      <c r="R1686" s="34"/>
      <c r="S1686" s="34"/>
    </row>
    <row r="1687" spans="1:19" hidden="1" x14ac:dyDescent="0.25">
      <c r="A1687" s="24">
        <v>119</v>
      </c>
      <c r="B1687" s="31" t="s">
        <v>892</v>
      </c>
      <c r="C1687" s="32">
        <f t="shared" si="193"/>
        <v>6265886.6600000001</v>
      </c>
      <c r="D1687" s="33">
        <f t="shared" si="194"/>
        <v>131280.57</v>
      </c>
      <c r="E1687" s="34"/>
      <c r="F1687" s="34">
        <v>501598.69</v>
      </c>
      <c r="G1687" s="34"/>
      <c r="H1687" s="34">
        <v>1156865.1000000001</v>
      </c>
      <c r="I1687" s="34">
        <v>553238.68999999994</v>
      </c>
      <c r="J1687" s="34">
        <v>661650.41</v>
      </c>
      <c r="K1687" s="34"/>
      <c r="L1687" s="35"/>
      <c r="M1687" s="34"/>
      <c r="N1687" s="34" t="s">
        <v>64</v>
      </c>
      <c r="O1687" s="34">
        <v>2027838.25</v>
      </c>
      <c r="P1687" s="34"/>
      <c r="Q1687" s="36">
        <v>1233414.95</v>
      </c>
      <c r="R1687" s="34"/>
      <c r="S1687" s="34"/>
    </row>
    <row r="1688" spans="1:19" hidden="1" x14ac:dyDescent="0.25">
      <c r="A1688" s="24">
        <v>120</v>
      </c>
      <c r="B1688" s="37" t="s">
        <v>893</v>
      </c>
      <c r="C1688" s="32">
        <f t="shared" si="193"/>
        <v>3443024.89</v>
      </c>
      <c r="D1688" s="33">
        <f t="shared" si="194"/>
        <v>72137</v>
      </c>
      <c r="E1688" s="34"/>
      <c r="F1688" s="38"/>
      <c r="G1688" s="38"/>
      <c r="H1688" s="38"/>
      <c r="I1688" s="38"/>
      <c r="J1688" s="38"/>
      <c r="K1688" s="39"/>
      <c r="L1688" s="35"/>
      <c r="M1688" s="34"/>
      <c r="N1688" s="34" t="s">
        <v>64</v>
      </c>
      <c r="O1688" s="34">
        <v>2096008.8</v>
      </c>
      <c r="P1688" s="34"/>
      <c r="Q1688" s="34">
        <v>1274879.0900000001</v>
      </c>
      <c r="R1688" s="34"/>
      <c r="S1688" s="34"/>
    </row>
    <row r="1689" spans="1:19" hidden="1" x14ac:dyDescent="0.25">
      <c r="A1689" s="24">
        <v>121</v>
      </c>
      <c r="B1689" s="37" t="s">
        <v>894</v>
      </c>
      <c r="C1689" s="32">
        <f t="shared" si="193"/>
        <v>3354040.91</v>
      </c>
      <c r="D1689" s="33">
        <f t="shared" si="194"/>
        <v>70272.639999999999</v>
      </c>
      <c r="E1689" s="34"/>
      <c r="F1689" s="34">
        <v>573244.54</v>
      </c>
      <c r="G1689" s="34"/>
      <c r="H1689" s="34">
        <v>1322105.94</v>
      </c>
      <c r="I1689" s="34">
        <v>632260.54</v>
      </c>
      <c r="J1689" s="34">
        <v>756157.25</v>
      </c>
      <c r="K1689" s="34"/>
      <c r="L1689" s="35"/>
      <c r="M1689" s="34"/>
      <c r="N1689" s="74"/>
      <c r="O1689" s="74"/>
      <c r="P1689" s="34"/>
      <c r="Q1689" s="36"/>
      <c r="R1689" s="34"/>
      <c r="S1689" s="34"/>
    </row>
    <row r="1690" spans="1:19" hidden="1" x14ac:dyDescent="0.25">
      <c r="A1690" s="24">
        <v>122</v>
      </c>
      <c r="B1690" s="37" t="s">
        <v>895</v>
      </c>
      <c r="C1690" s="32">
        <f t="shared" si="193"/>
        <v>8945157.6699999999</v>
      </c>
      <c r="D1690" s="33">
        <f t="shared" si="194"/>
        <v>187415.67999999999</v>
      </c>
      <c r="E1690" s="34"/>
      <c r="F1690" s="34"/>
      <c r="G1690" s="39"/>
      <c r="H1690" s="34"/>
      <c r="I1690" s="34"/>
      <c r="J1690" s="34">
        <v>1011387.23</v>
      </c>
      <c r="K1690" s="34"/>
      <c r="L1690" s="35"/>
      <c r="M1690" s="34"/>
      <c r="N1690" s="34" t="s">
        <v>64</v>
      </c>
      <c r="O1690" s="38">
        <v>3099718.0500000003</v>
      </c>
      <c r="P1690" s="34"/>
      <c r="Q1690" s="36"/>
      <c r="R1690" s="34">
        <v>4646636.71</v>
      </c>
      <c r="S1690" s="34"/>
    </row>
    <row r="1691" spans="1:19" hidden="1" x14ac:dyDescent="0.25">
      <c r="A1691" s="24">
        <v>123</v>
      </c>
      <c r="B1691" s="37" t="s">
        <v>896</v>
      </c>
      <c r="C1691" s="32">
        <f t="shared" si="193"/>
        <v>28876099.539999999</v>
      </c>
      <c r="D1691" s="33">
        <f t="shared" si="194"/>
        <v>605001.5</v>
      </c>
      <c r="E1691" s="34"/>
      <c r="F1691" s="39"/>
      <c r="G1691" s="38"/>
      <c r="H1691" s="39"/>
      <c r="I1691" s="39"/>
      <c r="J1691" s="39"/>
      <c r="K1691" s="34"/>
      <c r="L1691" s="35"/>
      <c r="M1691" s="34"/>
      <c r="N1691" s="34" t="s">
        <v>124</v>
      </c>
      <c r="O1691" s="34">
        <v>11312692.74</v>
      </c>
      <c r="P1691" s="34"/>
      <c r="Q1691" s="34"/>
      <c r="R1691" s="34">
        <v>16958405.300000001</v>
      </c>
      <c r="S1691" s="34"/>
    </row>
    <row r="1692" spans="1:19" hidden="1" x14ac:dyDescent="0.25">
      <c r="A1692" s="24">
        <v>124</v>
      </c>
      <c r="B1692" s="37" t="s">
        <v>897</v>
      </c>
      <c r="C1692" s="32">
        <f t="shared" si="193"/>
        <v>7922069.5499999998</v>
      </c>
      <c r="D1692" s="33">
        <f t="shared" si="194"/>
        <v>165980.31</v>
      </c>
      <c r="E1692" s="34"/>
      <c r="F1692" s="34">
        <v>1973626</v>
      </c>
      <c r="G1692" s="34"/>
      <c r="H1692" s="34"/>
      <c r="I1692" s="34"/>
      <c r="J1692" s="34"/>
      <c r="K1692" s="34"/>
      <c r="L1692" s="35"/>
      <c r="M1692" s="34"/>
      <c r="N1692" s="34"/>
      <c r="O1692" s="36"/>
      <c r="P1692" s="34"/>
      <c r="Q1692" s="36">
        <v>5782463.2400000002</v>
      </c>
      <c r="R1692" s="34"/>
      <c r="S1692" s="34"/>
    </row>
    <row r="1693" spans="1:19" hidden="1" x14ac:dyDescent="0.25">
      <c r="A1693" s="24">
        <v>125</v>
      </c>
      <c r="B1693" s="37" t="s">
        <v>898</v>
      </c>
      <c r="C1693" s="32">
        <f t="shared" si="193"/>
        <v>2930577.34</v>
      </c>
      <c r="D1693" s="33">
        <f t="shared" si="194"/>
        <v>61400.39</v>
      </c>
      <c r="E1693" s="34"/>
      <c r="F1693" s="34">
        <v>568970.65</v>
      </c>
      <c r="G1693" s="34"/>
      <c r="H1693" s="39"/>
      <c r="I1693" s="39"/>
      <c r="J1693" s="39"/>
      <c r="K1693" s="34"/>
      <c r="L1693" s="35"/>
      <c r="M1693" s="34"/>
      <c r="N1693" s="34" t="s">
        <v>64</v>
      </c>
      <c r="O1693" s="38">
        <v>2300206.2999999998</v>
      </c>
      <c r="P1693" s="34"/>
      <c r="Q1693" s="36"/>
      <c r="R1693" s="34"/>
      <c r="S1693" s="34"/>
    </row>
    <row r="1694" spans="1:19" hidden="1" x14ac:dyDescent="0.25">
      <c r="A1694" s="24">
        <v>126</v>
      </c>
      <c r="B1694" s="37" t="s">
        <v>899</v>
      </c>
      <c r="C1694" s="32">
        <f t="shared" si="193"/>
        <v>2783316.84</v>
      </c>
      <c r="D1694" s="33">
        <f t="shared" si="194"/>
        <v>58315.040000000001</v>
      </c>
      <c r="E1694" s="34"/>
      <c r="F1694" s="34"/>
      <c r="G1694" s="39">
        <v>1925588.7</v>
      </c>
      <c r="H1694" s="34"/>
      <c r="I1694" s="39"/>
      <c r="J1694" s="39">
        <v>799413.1</v>
      </c>
      <c r="K1694" s="34"/>
      <c r="L1694" s="35"/>
      <c r="M1694" s="34"/>
      <c r="N1694" s="34"/>
      <c r="O1694" s="38"/>
      <c r="P1694" s="34"/>
      <c r="Q1694" s="36"/>
      <c r="R1694" s="34"/>
      <c r="S1694" s="34"/>
    </row>
    <row r="1695" spans="1:19" hidden="1" x14ac:dyDescent="0.25">
      <c r="A1695" s="24">
        <v>127</v>
      </c>
      <c r="B1695" s="37" t="s">
        <v>900</v>
      </c>
      <c r="C1695" s="32">
        <f t="shared" si="193"/>
        <v>39512716.740000002</v>
      </c>
      <c r="D1695" s="33">
        <f t="shared" si="194"/>
        <v>827856.02</v>
      </c>
      <c r="E1695" s="34"/>
      <c r="F1695" s="39"/>
      <c r="G1695" s="38">
        <v>10326182.35</v>
      </c>
      <c r="H1695" s="34">
        <v>3082157.3</v>
      </c>
      <c r="I1695" s="34"/>
      <c r="J1695" s="34">
        <v>4286941.1500000004</v>
      </c>
      <c r="K1695" s="34"/>
      <c r="L1695" s="35"/>
      <c r="M1695" s="34"/>
      <c r="N1695" s="34"/>
      <c r="O1695" s="34"/>
      <c r="P1695" s="34">
        <v>1294000</v>
      </c>
      <c r="Q1695" s="34"/>
      <c r="R1695" s="34">
        <v>19695579.920000002</v>
      </c>
      <c r="S1695" s="34"/>
    </row>
    <row r="1696" spans="1:19" hidden="1" x14ac:dyDescent="0.25">
      <c r="A1696" s="24">
        <v>128</v>
      </c>
      <c r="B1696" s="37" t="s">
        <v>901</v>
      </c>
      <c r="C1696" s="32">
        <f t="shared" si="193"/>
        <v>35224603.810000002</v>
      </c>
      <c r="D1696" s="33">
        <f t="shared" si="194"/>
        <v>738013.04</v>
      </c>
      <c r="E1696" s="34"/>
      <c r="F1696" s="34"/>
      <c r="G1696" s="34">
        <v>5133462.9400000004</v>
      </c>
      <c r="H1696" s="34">
        <v>3726252.63</v>
      </c>
      <c r="I1696" s="34">
        <v>1781977.09</v>
      </c>
      <c r="J1696" s="34">
        <v>4262340.67</v>
      </c>
      <c r="K1696" s="34"/>
      <c r="L1696" s="35"/>
      <c r="M1696" s="34"/>
      <c r="N1696" s="34"/>
      <c r="O1696" s="39"/>
      <c r="P1696" s="34"/>
      <c r="Q1696" s="34"/>
      <c r="R1696" s="34">
        <v>19582557.441000003</v>
      </c>
      <c r="S1696" s="34"/>
    </row>
    <row r="1697" spans="1:19" hidden="1" x14ac:dyDescent="0.25">
      <c r="A1697" s="24">
        <v>129</v>
      </c>
      <c r="B1697" s="37" t="s">
        <v>902</v>
      </c>
      <c r="C1697" s="32">
        <f t="shared" si="193"/>
        <v>26722768.170000002</v>
      </c>
      <c r="D1697" s="33">
        <f t="shared" si="194"/>
        <v>559885.68999999994</v>
      </c>
      <c r="E1697" s="34"/>
      <c r="F1697" s="38">
        <v>3290577.82</v>
      </c>
      <c r="G1697" s="36"/>
      <c r="H1697" s="36"/>
      <c r="I1697" s="36"/>
      <c r="J1697" s="36"/>
      <c r="K1697" s="34"/>
      <c r="L1697" s="35"/>
      <c r="M1697" s="34"/>
      <c r="N1697" s="34" t="s">
        <v>124</v>
      </c>
      <c r="O1697" s="39">
        <v>13231346.68</v>
      </c>
      <c r="P1697" s="39"/>
      <c r="Q1697" s="39">
        <v>9640957.9800000004</v>
      </c>
      <c r="R1697" s="34"/>
      <c r="S1697" s="34"/>
    </row>
    <row r="1698" spans="1:19" hidden="1" x14ac:dyDescent="0.25">
      <c r="A1698" s="24">
        <v>130</v>
      </c>
      <c r="B1698" s="37" t="s">
        <v>903</v>
      </c>
      <c r="C1698" s="32">
        <f t="shared" si="193"/>
        <v>19235309.059999999</v>
      </c>
      <c r="D1698" s="33">
        <f t="shared" si="194"/>
        <v>403011.17</v>
      </c>
      <c r="E1698" s="34"/>
      <c r="F1698" s="39">
        <v>2865401.64</v>
      </c>
      <c r="G1698" s="39">
        <v>8647819.5600000005</v>
      </c>
      <c r="H1698" s="39"/>
      <c r="I1698" s="39"/>
      <c r="J1698" s="39">
        <v>3123292.65</v>
      </c>
      <c r="K1698" s="34"/>
      <c r="L1698" s="35"/>
      <c r="M1698" s="34"/>
      <c r="N1698" s="34"/>
      <c r="O1698" s="38"/>
      <c r="P1698" s="34">
        <v>4195784.04</v>
      </c>
      <c r="Q1698" s="36"/>
      <c r="R1698" s="34"/>
      <c r="S1698" s="34"/>
    </row>
    <row r="1699" spans="1:19" hidden="1" x14ac:dyDescent="0.25">
      <c r="A1699" s="24">
        <v>131</v>
      </c>
      <c r="B1699" s="37" t="s">
        <v>904</v>
      </c>
      <c r="C1699" s="32">
        <f t="shared" si="193"/>
        <v>48281451.630000003</v>
      </c>
      <c r="D1699" s="33">
        <f t="shared" si="194"/>
        <v>1011575.35</v>
      </c>
      <c r="E1699" s="34"/>
      <c r="F1699" s="38"/>
      <c r="G1699" s="34">
        <v>10312800.26</v>
      </c>
      <c r="H1699" s="39">
        <v>7485804.3399999999</v>
      </c>
      <c r="I1699" s="39">
        <v>3579878.54</v>
      </c>
      <c r="J1699" s="34"/>
      <c r="K1699" s="34"/>
      <c r="L1699" s="35"/>
      <c r="M1699" s="34"/>
      <c r="N1699" s="34" t="s">
        <v>64</v>
      </c>
      <c r="O1699" s="38">
        <v>13121668.52</v>
      </c>
      <c r="P1699" s="34">
        <v>4788584.08</v>
      </c>
      <c r="Q1699" s="36">
        <v>7981140.54</v>
      </c>
      <c r="R1699" s="34"/>
      <c r="S1699" s="34"/>
    </row>
    <row r="1700" spans="1:19" hidden="1" x14ac:dyDescent="0.25">
      <c r="A1700" s="24">
        <v>132</v>
      </c>
      <c r="B1700" s="37" t="s">
        <v>905</v>
      </c>
      <c r="C1700" s="32">
        <f t="shared" si="193"/>
        <v>6974526.9000000004</v>
      </c>
      <c r="D1700" s="33">
        <f t="shared" si="194"/>
        <v>146127.74</v>
      </c>
      <c r="E1700" s="34"/>
      <c r="F1700" s="38"/>
      <c r="G1700" s="38">
        <v>2573459.5499999998</v>
      </c>
      <c r="H1700" s="38"/>
      <c r="I1700" s="38"/>
      <c r="J1700" s="38">
        <v>1068378.3500000001</v>
      </c>
      <c r="K1700" s="34"/>
      <c r="L1700" s="35"/>
      <c r="M1700" s="34"/>
      <c r="N1700" s="34"/>
      <c r="O1700" s="39"/>
      <c r="P1700" s="34">
        <v>1194944.8400000001</v>
      </c>
      <c r="Q1700" s="36">
        <v>1991616.42</v>
      </c>
      <c r="R1700" s="34"/>
      <c r="S1700" s="34"/>
    </row>
    <row r="1701" spans="1:19" hidden="1" x14ac:dyDescent="0.25">
      <c r="A1701" s="24">
        <v>133</v>
      </c>
      <c r="B1701" s="37" t="s">
        <v>906</v>
      </c>
      <c r="C1701" s="32">
        <f t="shared" si="193"/>
        <v>20383355.449999999</v>
      </c>
      <c r="D1701" s="33">
        <f t="shared" si="194"/>
        <v>427064.62</v>
      </c>
      <c r="E1701" s="34"/>
      <c r="F1701" s="38"/>
      <c r="G1701" s="34">
        <v>1980000</v>
      </c>
      <c r="H1701" s="34">
        <v>520000</v>
      </c>
      <c r="I1701" s="34"/>
      <c r="J1701" s="34"/>
      <c r="K1701" s="34"/>
      <c r="L1701" s="35"/>
      <c r="M1701" s="34"/>
      <c r="N1701" s="34" t="s">
        <v>124</v>
      </c>
      <c r="O1701" s="36">
        <v>8335341.9500000002</v>
      </c>
      <c r="P1701" s="39"/>
      <c r="Q1701" s="34"/>
      <c r="R1701" s="34">
        <v>9120948.8800000008</v>
      </c>
      <c r="S1701" s="34"/>
    </row>
    <row r="1702" spans="1:19" hidden="1" x14ac:dyDescent="0.25">
      <c r="A1702" s="24">
        <v>134</v>
      </c>
      <c r="B1702" s="37" t="s">
        <v>907</v>
      </c>
      <c r="C1702" s="32">
        <f t="shared" si="193"/>
        <v>17929144.530000001</v>
      </c>
      <c r="D1702" s="33">
        <f t="shared" si="194"/>
        <v>375644.89</v>
      </c>
      <c r="E1702" s="34"/>
      <c r="F1702" s="38"/>
      <c r="G1702" s="38">
        <v>6615492.1900000004</v>
      </c>
      <c r="H1702" s="38"/>
      <c r="I1702" s="38"/>
      <c r="J1702" s="38">
        <v>2746438.59</v>
      </c>
      <c r="K1702" s="34"/>
      <c r="L1702" s="35"/>
      <c r="M1702" s="34"/>
      <c r="N1702" s="34"/>
      <c r="O1702" s="39"/>
      <c r="P1702" s="39">
        <v>3071798.13</v>
      </c>
      <c r="Q1702" s="39">
        <v>5119770.7300000004</v>
      </c>
      <c r="R1702" s="34"/>
      <c r="S1702" s="34"/>
    </row>
    <row r="1703" spans="1:19" hidden="1" x14ac:dyDescent="0.25">
      <c r="A1703" s="24">
        <v>135</v>
      </c>
      <c r="B1703" s="37" t="s">
        <v>908</v>
      </c>
      <c r="C1703" s="32">
        <f t="shared" si="193"/>
        <v>7275493.3200000003</v>
      </c>
      <c r="D1703" s="33">
        <f t="shared" si="194"/>
        <v>152433.48000000001</v>
      </c>
      <c r="E1703" s="34"/>
      <c r="F1703" s="38"/>
      <c r="G1703" s="38">
        <v>5033442.96</v>
      </c>
      <c r="H1703" s="36"/>
      <c r="I1703" s="36"/>
      <c r="J1703" s="36">
        <v>2089616.88</v>
      </c>
      <c r="K1703" s="34"/>
      <c r="L1703" s="35"/>
      <c r="M1703" s="34"/>
      <c r="N1703" s="34"/>
      <c r="O1703" s="34"/>
      <c r="P1703" s="34"/>
      <c r="Q1703" s="36"/>
      <c r="R1703" s="34"/>
      <c r="S1703" s="34"/>
    </row>
    <row r="1704" spans="1:19" hidden="1" x14ac:dyDescent="0.25">
      <c r="A1704" s="24">
        <v>136</v>
      </c>
      <c r="B1704" s="37" t="s">
        <v>909</v>
      </c>
      <c r="C1704" s="32">
        <f t="shared" si="193"/>
        <v>14435050.58</v>
      </c>
      <c r="D1704" s="33">
        <f t="shared" si="194"/>
        <v>302437.90999999997</v>
      </c>
      <c r="E1704" s="34"/>
      <c r="F1704" s="38"/>
      <c r="G1704" s="38">
        <v>5035530.74</v>
      </c>
      <c r="H1704" s="38"/>
      <c r="I1704" s="38"/>
      <c r="J1704" s="38">
        <v>2090483.61</v>
      </c>
      <c r="K1704" s="34"/>
      <c r="L1704" s="35"/>
      <c r="M1704" s="39"/>
      <c r="N1704" s="39"/>
      <c r="O1704" s="39"/>
      <c r="P1704" s="34">
        <v>2338150.5</v>
      </c>
      <c r="Q1704" s="34">
        <v>4668447.82</v>
      </c>
      <c r="R1704" s="34"/>
      <c r="S1704" s="34"/>
    </row>
    <row r="1705" spans="1:19" hidden="1" x14ac:dyDescent="0.25">
      <c r="A1705" s="24">
        <v>137</v>
      </c>
      <c r="B1705" s="37" t="s">
        <v>910</v>
      </c>
      <c r="C1705" s="32">
        <f t="shared" si="193"/>
        <v>20663475.539999999</v>
      </c>
      <c r="D1705" s="33">
        <f t="shared" si="194"/>
        <v>432933.6</v>
      </c>
      <c r="E1705" s="34"/>
      <c r="F1705" s="36"/>
      <c r="G1705" s="36">
        <v>6852024.2999999998</v>
      </c>
      <c r="H1705" s="36">
        <v>4973713.4400000004</v>
      </c>
      <c r="I1705" s="36">
        <v>2378540.66</v>
      </c>
      <c r="J1705" s="36">
        <v>2844635.5</v>
      </c>
      <c r="K1705" s="34"/>
      <c r="L1705" s="35"/>
      <c r="M1705" s="34"/>
      <c r="N1705" s="34"/>
      <c r="O1705" s="38"/>
      <c r="P1705" s="34">
        <v>3181628.04</v>
      </c>
      <c r="Q1705" s="34"/>
      <c r="R1705" s="34"/>
      <c r="S1705" s="34"/>
    </row>
    <row r="1706" spans="1:19" hidden="1" x14ac:dyDescent="0.25">
      <c r="A1706" s="24">
        <v>138</v>
      </c>
      <c r="B1706" s="68" t="s">
        <v>1103</v>
      </c>
      <c r="C1706" s="32">
        <f t="shared" si="193"/>
        <v>4288706.32</v>
      </c>
      <c r="D1706" s="33">
        <f t="shared" si="194"/>
        <v>85662.05</v>
      </c>
      <c r="E1706" s="34">
        <v>200144.965</v>
      </c>
      <c r="F1706" s="36"/>
      <c r="G1706" s="36"/>
      <c r="H1706" s="36"/>
      <c r="I1706" s="36"/>
      <c r="J1706" s="36"/>
      <c r="K1706" s="34"/>
      <c r="L1706" s="35"/>
      <c r="M1706" s="34"/>
      <c r="N1706" s="34" t="s">
        <v>124</v>
      </c>
      <c r="O1706" s="34">
        <v>4002899.3</v>
      </c>
      <c r="P1706" s="34"/>
      <c r="Q1706" s="34"/>
      <c r="R1706" s="34"/>
      <c r="S1706" s="34"/>
    </row>
    <row r="1707" spans="1:19" hidden="1" x14ac:dyDescent="0.25">
      <c r="A1707" s="24">
        <v>139</v>
      </c>
      <c r="B1707" s="37" t="s">
        <v>61</v>
      </c>
      <c r="C1707" s="32">
        <f t="shared" si="193"/>
        <v>49721960.939999998</v>
      </c>
      <c r="D1707" s="33">
        <f t="shared" si="194"/>
        <v>1041756.38</v>
      </c>
      <c r="E1707" s="34"/>
      <c r="F1707" s="38"/>
      <c r="G1707" s="38">
        <v>3186146.86</v>
      </c>
      <c r="H1707" s="38">
        <v>7709148.2999999998</v>
      </c>
      <c r="I1707" s="38">
        <v>3686686.61</v>
      </c>
      <c r="J1707" s="38"/>
      <c r="K1707" s="34"/>
      <c r="L1707" s="35"/>
      <c r="M1707" s="34"/>
      <c r="N1707" s="39" t="s">
        <v>64</v>
      </c>
      <c r="O1707" s="36">
        <v>13513162.25</v>
      </c>
      <c r="P1707" s="34">
        <v>4931454.68</v>
      </c>
      <c r="Q1707" s="34"/>
      <c r="R1707" s="34">
        <v>15653605.859999999</v>
      </c>
      <c r="S1707" s="34"/>
    </row>
    <row r="1708" spans="1:19" hidden="1" x14ac:dyDescent="0.25">
      <c r="A1708" s="24">
        <v>140</v>
      </c>
      <c r="B1708" s="37" t="s">
        <v>273</v>
      </c>
      <c r="C1708" s="32">
        <f t="shared" si="193"/>
        <v>14417639.949999999</v>
      </c>
      <c r="D1708" s="33">
        <f t="shared" si="194"/>
        <v>302073.13</v>
      </c>
      <c r="E1708" s="34"/>
      <c r="F1708" s="38"/>
      <c r="G1708" s="38"/>
      <c r="H1708" s="38">
        <v>350000</v>
      </c>
      <c r="I1708" s="38"/>
      <c r="J1708" s="38">
        <v>2087962.21</v>
      </c>
      <c r="K1708" s="34"/>
      <c r="L1708" s="35"/>
      <c r="M1708" s="34"/>
      <c r="N1708" s="34" t="s">
        <v>124</v>
      </c>
      <c r="O1708" s="30">
        <v>5000000</v>
      </c>
      <c r="P1708" s="34"/>
      <c r="Q1708" s="34"/>
      <c r="R1708" s="34">
        <v>6677604.6100000003</v>
      </c>
      <c r="S1708" s="34"/>
    </row>
    <row r="1709" spans="1:19" hidden="1" x14ac:dyDescent="0.25">
      <c r="A1709" s="24">
        <v>141</v>
      </c>
      <c r="B1709" s="37" t="s">
        <v>911</v>
      </c>
      <c r="C1709" s="32">
        <f t="shared" si="193"/>
        <v>11937878.35</v>
      </c>
      <c r="D1709" s="33">
        <f t="shared" si="194"/>
        <v>250118.07</v>
      </c>
      <c r="E1709" s="34"/>
      <c r="F1709" s="34">
        <v>1299364.75</v>
      </c>
      <c r="G1709" s="38">
        <v>3901943.59</v>
      </c>
      <c r="H1709" s="34">
        <v>2252859.54</v>
      </c>
      <c r="I1709" s="34">
        <v>1059494.0900000001</v>
      </c>
      <c r="J1709" s="34">
        <v>1280937.8400000001</v>
      </c>
      <c r="K1709" s="34"/>
      <c r="L1709" s="35"/>
      <c r="M1709" s="34"/>
      <c r="N1709" s="34"/>
      <c r="O1709" s="39"/>
      <c r="P1709" s="34">
        <v>1893160.47</v>
      </c>
      <c r="Q1709" s="39"/>
      <c r="R1709" s="34"/>
      <c r="S1709" s="34"/>
    </row>
    <row r="1710" spans="1:19" hidden="1" x14ac:dyDescent="0.25">
      <c r="A1710" s="24">
        <v>142</v>
      </c>
      <c r="B1710" s="37" t="s">
        <v>912</v>
      </c>
      <c r="C1710" s="32">
        <f t="shared" si="193"/>
        <v>3384736.02</v>
      </c>
      <c r="D1710" s="33">
        <f t="shared" si="194"/>
        <v>70915.75</v>
      </c>
      <c r="E1710" s="34"/>
      <c r="F1710" s="34">
        <v>3313820.27</v>
      </c>
      <c r="G1710" s="38"/>
      <c r="H1710" s="34"/>
      <c r="I1710" s="34"/>
      <c r="J1710" s="34"/>
      <c r="K1710" s="34"/>
      <c r="L1710" s="35"/>
      <c r="M1710" s="34"/>
      <c r="N1710" s="34"/>
      <c r="O1710" s="39"/>
      <c r="P1710" s="34"/>
      <c r="Q1710" s="36"/>
      <c r="R1710" s="34"/>
      <c r="S1710" s="34"/>
    </row>
    <row r="1711" spans="1:19" hidden="1" x14ac:dyDescent="0.25">
      <c r="A1711" s="24">
        <v>143</v>
      </c>
      <c r="B1711" s="37" t="s">
        <v>913</v>
      </c>
      <c r="C1711" s="32">
        <f t="shared" si="193"/>
        <v>12049077.92</v>
      </c>
      <c r="D1711" s="33">
        <f t="shared" si="194"/>
        <v>252447.88</v>
      </c>
      <c r="E1711" s="34"/>
      <c r="F1711" s="39">
        <v>1311468.1399999999</v>
      </c>
      <c r="G1711" s="34">
        <v>3938289.62</v>
      </c>
      <c r="H1711" s="38">
        <v>2273844.59</v>
      </c>
      <c r="I1711" s="38">
        <v>1069363.1200000001</v>
      </c>
      <c r="J1711" s="38">
        <v>1292869.5900000001</v>
      </c>
      <c r="K1711" s="34"/>
      <c r="L1711" s="35"/>
      <c r="M1711" s="34"/>
      <c r="N1711" s="34"/>
      <c r="O1711" s="39"/>
      <c r="P1711" s="34">
        <v>1910794.98</v>
      </c>
      <c r="Q1711" s="39"/>
      <c r="R1711" s="34"/>
      <c r="S1711" s="34"/>
    </row>
    <row r="1712" spans="1:19" hidden="1" x14ac:dyDescent="0.25">
      <c r="A1712" s="24">
        <v>144</v>
      </c>
      <c r="B1712" s="37" t="s">
        <v>914</v>
      </c>
      <c r="C1712" s="32">
        <f t="shared" si="193"/>
        <v>11993139.92</v>
      </c>
      <c r="D1712" s="33">
        <f t="shared" si="194"/>
        <v>251275.89</v>
      </c>
      <c r="E1712" s="34"/>
      <c r="F1712" s="39">
        <v>1306072.6599999999</v>
      </c>
      <c r="G1712" s="36">
        <v>3922087.18</v>
      </c>
      <c r="H1712" s="39"/>
      <c r="I1712" s="39"/>
      <c r="J1712" s="39">
        <v>1287550.6100000001</v>
      </c>
      <c r="K1712" s="34"/>
      <c r="L1712" s="35"/>
      <c r="M1712" s="34"/>
      <c r="N1712" s="34"/>
      <c r="O1712" s="34"/>
      <c r="P1712" s="34"/>
      <c r="Q1712" s="39">
        <v>5226153.58</v>
      </c>
      <c r="R1712" s="34"/>
      <c r="S1712" s="34"/>
    </row>
    <row r="1713" spans="1:19" hidden="1" x14ac:dyDescent="0.25">
      <c r="A1713" s="24">
        <v>145</v>
      </c>
      <c r="B1713" s="37" t="s">
        <v>915</v>
      </c>
      <c r="C1713" s="32">
        <f t="shared" si="193"/>
        <v>17636681.149999999</v>
      </c>
      <c r="D1713" s="33">
        <f t="shared" si="194"/>
        <v>369517.31</v>
      </c>
      <c r="E1713" s="34"/>
      <c r="F1713" s="39"/>
      <c r="G1713" s="34">
        <v>8960173.7799999993</v>
      </c>
      <c r="H1713" s="38"/>
      <c r="I1713" s="38"/>
      <c r="J1713" s="38"/>
      <c r="K1713" s="34"/>
      <c r="L1713" s="35"/>
      <c r="M1713" s="34"/>
      <c r="N1713" s="34"/>
      <c r="O1713" s="39"/>
      <c r="P1713" s="34"/>
      <c r="Q1713" s="36">
        <v>8306990.0599999996</v>
      </c>
      <c r="R1713" s="34"/>
      <c r="S1713" s="34"/>
    </row>
    <row r="1714" spans="1:19" hidden="1" x14ac:dyDescent="0.25">
      <c r="A1714" s="24">
        <v>146</v>
      </c>
      <c r="B1714" s="37" t="s">
        <v>916</v>
      </c>
      <c r="C1714" s="32">
        <f t="shared" si="193"/>
        <v>2677817.41</v>
      </c>
      <c r="D1714" s="33">
        <f t="shared" si="194"/>
        <v>56104.65</v>
      </c>
      <c r="E1714" s="34"/>
      <c r="F1714" s="36"/>
      <c r="G1714" s="39"/>
      <c r="H1714" s="39"/>
      <c r="I1714" s="39"/>
      <c r="J1714" s="39">
        <v>2621712.7599999998</v>
      </c>
      <c r="K1714" s="34"/>
      <c r="L1714" s="35"/>
      <c r="M1714" s="34"/>
      <c r="N1714" s="34"/>
      <c r="O1714" s="38"/>
      <c r="P1714" s="34"/>
      <c r="Q1714" s="38"/>
      <c r="R1714" s="34"/>
      <c r="S1714" s="34"/>
    </row>
    <row r="1715" spans="1:19" hidden="1" x14ac:dyDescent="0.25">
      <c r="A1715" s="24">
        <v>147</v>
      </c>
      <c r="B1715" s="37" t="s">
        <v>917</v>
      </c>
      <c r="C1715" s="32">
        <f t="shared" si="193"/>
        <v>15667325.140000001</v>
      </c>
      <c r="D1715" s="33">
        <f t="shared" si="194"/>
        <v>328256.08</v>
      </c>
      <c r="E1715" s="34"/>
      <c r="F1715" s="39"/>
      <c r="G1715" s="39">
        <v>10475141.42</v>
      </c>
      <c r="H1715" s="36"/>
      <c r="I1715" s="36"/>
      <c r="J1715" s="36">
        <v>4863927.6399999997</v>
      </c>
      <c r="K1715" s="34"/>
      <c r="L1715" s="35"/>
      <c r="M1715" s="34"/>
      <c r="N1715" s="34"/>
      <c r="O1715" s="34"/>
      <c r="P1715" s="34"/>
      <c r="Q1715" s="36"/>
      <c r="R1715" s="34"/>
      <c r="S1715" s="34"/>
    </row>
    <row r="1716" spans="1:19" hidden="1" x14ac:dyDescent="0.25">
      <c r="A1716" s="24">
        <v>148</v>
      </c>
      <c r="B1716" s="37" t="s">
        <v>918</v>
      </c>
      <c r="C1716" s="32">
        <f t="shared" si="193"/>
        <v>18232787.829999998</v>
      </c>
      <c r="D1716" s="33">
        <f t="shared" si="194"/>
        <v>382006.72</v>
      </c>
      <c r="E1716" s="34"/>
      <c r="F1716" s="39">
        <v>2014045.03</v>
      </c>
      <c r="G1716" s="36">
        <v>6364875.9299999997</v>
      </c>
      <c r="H1716" s="39">
        <v>4620116.95</v>
      </c>
      <c r="I1716" s="36">
        <v>2209386.41</v>
      </c>
      <c r="J1716" s="36">
        <v>2642356.79</v>
      </c>
      <c r="K1716" s="34"/>
      <c r="L1716" s="35"/>
      <c r="M1716" s="34"/>
      <c r="N1716" s="34"/>
      <c r="O1716" s="34"/>
      <c r="P1716" s="34"/>
      <c r="Q1716" s="38"/>
      <c r="R1716" s="34"/>
      <c r="S1716" s="34"/>
    </row>
    <row r="1717" spans="1:19" hidden="1" x14ac:dyDescent="0.25">
      <c r="A1717" s="24">
        <v>149</v>
      </c>
      <c r="B1717" s="37" t="s">
        <v>919</v>
      </c>
      <c r="C1717" s="32">
        <f t="shared" si="193"/>
        <v>29578453.43</v>
      </c>
      <c r="D1717" s="33">
        <f t="shared" si="194"/>
        <v>619716.96</v>
      </c>
      <c r="E1717" s="34"/>
      <c r="F1717" s="39">
        <v>3301268.14</v>
      </c>
      <c r="G1717" s="39">
        <v>11654040.52</v>
      </c>
      <c r="H1717" s="39"/>
      <c r="I1717" s="39"/>
      <c r="J1717" s="39">
        <v>4331148.59</v>
      </c>
      <c r="K1717" s="34"/>
      <c r="L1717" s="35"/>
      <c r="M1717" s="34"/>
      <c r="N1717" s="34"/>
      <c r="O1717" s="36"/>
      <c r="P1717" s="34"/>
      <c r="Q1717" s="38">
        <v>9672279.2200000007</v>
      </c>
      <c r="R1717" s="34"/>
      <c r="S1717" s="34"/>
    </row>
    <row r="1718" spans="1:19" hidden="1" x14ac:dyDescent="0.25">
      <c r="A1718" s="24">
        <v>150</v>
      </c>
      <c r="B1718" s="37" t="s">
        <v>920</v>
      </c>
      <c r="C1718" s="32">
        <f t="shared" ref="C1718:C1743" si="195">ROUND(SUM(D1718+E1718+F1718+G1718+H1718+I1718+J1718+K1718+M1718+O1718+P1718+Q1718+R1718+S1718),2)</f>
        <v>14099355.970000001</v>
      </c>
      <c r="D1718" s="33">
        <f t="shared" ref="D1718:D1742" si="196">ROUND((F1718+G1718+H1718+I1718+J1718+K1718+M1718+O1718+P1718+Q1718+R1718+S1718)*0.0214,2)</f>
        <v>295404.56</v>
      </c>
      <c r="E1718" s="34"/>
      <c r="F1718" s="39"/>
      <c r="G1718" s="39"/>
      <c r="H1718" s="39"/>
      <c r="I1718" s="39"/>
      <c r="J1718" s="39"/>
      <c r="K1718" s="34"/>
      <c r="L1718" s="35"/>
      <c r="M1718" s="34"/>
      <c r="N1718" s="34" t="s">
        <v>124</v>
      </c>
      <c r="O1718" s="36">
        <v>7985415.96</v>
      </c>
      <c r="P1718" s="34"/>
      <c r="Q1718" s="38">
        <v>5818535.4500000002</v>
      </c>
      <c r="R1718" s="34"/>
      <c r="S1718" s="34"/>
    </row>
    <row r="1719" spans="1:19" hidden="1" x14ac:dyDescent="0.25">
      <c r="A1719" s="24">
        <v>151</v>
      </c>
      <c r="B1719" s="37" t="s">
        <v>922</v>
      </c>
      <c r="C1719" s="32">
        <f t="shared" si="195"/>
        <v>14754695.130000001</v>
      </c>
      <c r="D1719" s="33">
        <f t="shared" si="196"/>
        <v>309134.99</v>
      </c>
      <c r="E1719" s="34"/>
      <c r="F1719" s="36">
        <v>2081610.28</v>
      </c>
      <c r="G1719" s="36">
        <v>6578398.6799999997</v>
      </c>
      <c r="H1719" s="36"/>
      <c r="I1719" s="36"/>
      <c r="J1719" s="36">
        <v>2731000.04</v>
      </c>
      <c r="K1719" s="34"/>
      <c r="L1719" s="35"/>
      <c r="M1719" s="34"/>
      <c r="N1719" s="34"/>
      <c r="O1719" s="39"/>
      <c r="P1719" s="34">
        <v>3054551.14</v>
      </c>
      <c r="Q1719" s="39"/>
      <c r="R1719" s="34"/>
      <c r="S1719" s="34"/>
    </row>
    <row r="1720" spans="1:19" hidden="1" x14ac:dyDescent="0.25">
      <c r="A1720" s="24">
        <v>152</v>
      </c>
      <c r="B1720" s="37" t="s">
        <v>923</v>
      </c>
      <c r="C1720" s="32">
        <f t="shared" si="195"/>
        <v>16251750.699999999</v>
      </c>
      <c r="D1720" s="33">
        <f t="shared" si="196"/>
        <v>340500.75</v>
      </c>
      <c r="E1720" s="34"/>
      <c r="F1720" s="34"/>
      <c r="G1720" s="36"/>
      <c r="H1720" s="34"/>
      <c r="I1720" s="34">
        <v>1106373.22</v>
      </c>
      <c r="J1720" s="34">
        <v>2646375.2799999998</v>
      </c>
      <c r="K1720" s="34"/>
      <c r="L1720" s="35"/>
      <c r="M1720" s="34"/>
      <c r="N1720" s="34"/>
      <c r="O1720" s="38"/>
      <c r="P1720" s="34"/>
      <c r="Q1720" s="34"/>
      <c r="R1720" s="34">
        <v>12158501.449999999</v>
      </c>
      <c r="S1720" s="34"/>
    </row>
    <row r="1721" spans="1:19" hidden="1" x14ac:dyDescent="0.25">
      <c r="A1721" s="24">
        <v>153</v>
      </c>
      <c r="B1721" s="37" t="s">
        <v>924</v>
      </c>
      <c r="C1721" s="32">
        <f t="shared" si="195"/>
        <v>25508215.920000002</v>
      </c>
      <c r="D1721" s="33">
        <f t="shared" si="196"/>
        <v>534438.82999999996</v>
      </c>
      <c r="E1721" s="34"/>
      <c r="F1721" s="34"/>
      <c r="G1721" s="36">
        <v>8898299.6300000008</v>
      </c>
      <c r="H1721" s="34"/>
      <c r="I1721" s="34"/>
      <c r="J1721" s="34">
        <v>3694099.1</v>
      </c>
      <c r="K1721" s="34"/>
      <c r="L1721" s="35"/>
      <c r="M1721" s="34"/>
      <c r="N1721" s="34"/>
      <c r="O1721" s="34"/>
      <c r="P1721" s="34"/>
      <c r="Q1721" s="34"/>
      <c r="R1721" s="34">
        <v>12381378.359999999</v>
      </c>
      <c r="S1721" s="34"/>
    </row>
    <row r="1722" spans="1:19" hidden="1" x14ac:dyDescent="0.25">
      <c r="A1722" s="24">
        <v>154</v>
      </c>
      <c r="B1722" s="37" t="s">
        <v>925</v>
      </c>
      <c r="C1722" s="32">
        <f t="shared" si="195"/>
        <v>16492484.6</v>
      </c>
      <c r="D1722" s="33">
        <f t="shared" si="196"/>
        <v>345544.52</v>
      </c>
      <c r="E1722" s="34"/>
      <c r="F1722" s="34"/>
      <c r="G1722" s="38">
        <v>6418190.1900000004</v>
      </c>
      <c r="H1722" s="39"/>
      <c r="I1722" s="39">
        <v>1113946.47</v>
      </c>
      <c r="J1722" s="39">
        <v>2664490.02</v>
      </c>
      <c r="K1722" s="34"/>
      <c r="L1722" s="35"/>
      <c r="M1722" s="34"/>
      <c r="N1722" s="34"/>
      <c r="O1722" s="34"/>
      <c r="P1722" s="34"/>
      <c r="Q1722" s="34">
        <v>5950313.4000000004</v>
      </c>
      <c r="R1722" s="34"/>
      <c r="S1722" s="34"/>
    </row>
    <row r="1723" spans="1:19" hidden="1" x14ac:dyDescent="0.25">
      <c r="A1723" s="24">
        <v>155</v>
      </c>
      <c r="B1723" s="37" t="s">
        <v>926</v>
      </c>
      <c r="C1723" s="32">
        <f t="shared" si="195"/>
        <v>13372792.09</v>
      </c>
      <c r="D1723" s="33">
        <f t="shared" si="196"/>
        <v>280181.86</v>
      </c>
      <c r="E1723" s="34"/>
      <c r="F1723" s="34"/>
      <c r="G1723" s="39"/>
      <c r="H1723" s="34"/>
      <c r="I1723" s="34"/>
      <c r="J1723" s="34">
        <v>2078837.86</v>
      </c>
      <c r="K1723" s="34"/>
      <c r="L1723" s="35"/>
      <c r="M1723" s="34"/>
      <c r="N1723" s="34" t="s">
        <v>124</v>
      </c>
      <c r="O1723" s="34">
        <v>6371331.7300000004</v>
      </c>
      <c r="P1723" s="34"/>
      <c r="Q1723" s="38">
        <v>4642440.6399999997</v>
      </c>
      <c r="R1723" s="34"/>
      <c r="S1723" s="34"/>
    </row>
    <row r="1724" spans="1:19" hidden="1" x14ac:dyDescent="0.25">
      <c r="A1724" s="24">
        <v>156</v>
      </c>
      <c r="B1724" s="37" t="s">
        <v>927</v>
      </c>
      <c r="C1724" s="32">
        <f t="shared" si="195"/>
        <v>38367785.299999997</v>
      </c>
      <c r="D1724" s="33">
        <f t="shared" si="196"/>
        <v>803867.83</v>
      </c>
      <c r="E1724" s="34"/>
      <c r="F1724" s="39"/>
      <c r="G1724" s="34">
        <v>10184460.6</v>
      </c>
      <c r="H1724" s="34">
        <v>3696322.89</v>
      </c>
      <c r="I1724" s="34">
        <v>1767664.02</v>
      </c>
      <c r="J1724" s="34">
        <v>4228105</v>
      </c>
      <c r="K1724" s="34"/>
      <c r="L1724" s="35"/>
      <c r="M1724" s="34"/>
      <c r="N1724" s="34" t="s">
        <v>64</v>
      </c>
      <c r="O1724" s="36">
        <v>12958373.35</v>
      </c>
      <c r="P1724" s="34">
        <v>4728991.6100000003</v>
      </c>
      <c r="Q1724" s="36"/>
      <c r="R1724" s="34"/>
      <c r="S1724" s="34"/>
    </row>
    <row r="1725" spans="1:19" hidden="1" x14ac:dyDescent="0.25">
      <c r="A1725" s="24">
        <v>157</v>
      </c>
      <c r="B1725" s="37" t="s">
        <v>928</v>
      </c>
      <c r="C1725" s="32">
        <f t="shared" si="195"/>
        <v>6946246.7599999998</v>
      </c>
      <c r="D1725" s="33">
        <f t="shared" si="196"/>
        <v>145535.23000000001</v>
      </c>
      <c r="E1725" s="34"/>
      <c r="F1725" s="38"/>
      <c r="G1725" s="38">
        <v>1785101.46</v>
      </c>
      <c r="H1725" s="36">
        <v>647880.30000000005</v>
      </c>
      <c r="I1725" s="36">
        <v>309830.81</v>
      </c>
      <c r="J1725" s="36"/>
      <c r="K1725" s="34"/>
      <c r="L1725" s="35"/>
      <c r="M1725" s="34"/>
      <c r="N1725" s="34" t="s">
        <v>64</v>
      </c>
      <c r="O1725" s="38">
        <v>2271304.5</v>
      </c>
      <c r="P1725" s="38"/>
      <c r="Q1725" s="39"/>
      <c r="R1725" s="34">
        <v>1786594.46</v>
      </c>
      <c r="S1725" s="34"/>
    </row>
    <row r="1726" spans="1:19" hidden="1" x14ac:dyDescent="0.25">
      <c r="A1726" s="24">
        <v>158</v>
      </c>
      <c r="B1726" s="37" t="s">
        <v>929</v>
      </c>
      <c r="C1726" s="32">
        <f t="shared" si="195"/>
        <v>16987885.5</v>
      </c>
      <c r="D1726" s="33">
        <f t="shared" si="196"/>
        <v>355923.98</v>
      </c>
      <c r="E1726" s="34"/>
      <c r="F1726" s="38"/>
      <c r="G1726" s="38">
        <v>6884121.5599999996</v>
      </c>
      <c r="H1726" s="38">
        <v>2498506.02</v>
      </c>
      <c r="I1726" s="38">
        <v>1194841.29</v>
      </c>
      <c r="J1726" s="38">
        <v>2857960.76</v>
      </c>
      <c r="K1726" s="34"/>
      <c r="L1726" s="35"/>
      <c r="M1726" s="34"/>
      <c r="N1726" s="34"/>
      <c r="O1726" s="36"/>
      <c r="P1726" s="34">
        <v>3196531.89</v>
      </c>
      <c r="Q1726" s="39"/>
      <c r="R1726" s="34"/>
      <c r="S1726" s="34"/>
    </row>
    <row r="1727" spans="1:19" hidden="1" x14ac:dyDescent="0.25">
      <c r="A1727" s="24">
        <v>159</v>
      </c>
      <c r="B1727" s="37" t="s">
        <v>930</v>
      </c>
      <c r="C1727" s="32">
        <f t="shared" si="195"/>
        <v>22247646.559999999</v>
      </c>
      <c r="D1727" s="33">
        <f t="shared" si="196"/>
        <v>466124.57</v>
      </c>
      <c r="E1727" s="34"/>
      <c r="F1727" s="34"/>
      <c r="G1727" s="34">
        <v>6807864.46</v>
      </c>
      <c r="H1727" s="34"/>
      <c r="I1727" s="34"/>
      <c r="J1727" s="34"/>
      <c r="K1727" s="34"/>
      <c r="L1727" s="35"/>
      <c r="M1727" s="34"/>
      <c r="N1727" s="34" t="s">
        <v>124</v>
      </c>
      <c r="O1727" s="36">
        <v>8662076.5500000007</v>
      </c>
      <c r="P1727" s="34"/>
      <c r="Q1727" s="36">
        <v>6311580.9800000004</v>
      </c>
      <c r="R1727" s="34"/>
      <c r="S1727" s="34"/>
    </row>
    <row r="1728" spans="1:19" hidden="1" x14ac:dyDescent="0.25">
      <c r="A1728" s="24">
        <v>160</v>
      </c>
      <c r="B1728" s="37" t="s">
        <v>931</v>
      </c>
      <c r="C1728" s="32">
        <f t="shared" si="195"/>
        <v>28245940.890000001</v>
      </c>
      <c r="D1728" s="33">
        <f t="shared" si="196"/>
        <v>591798.64</v>
      </c>
      <c r="E1728" s="34"/>
      <c r="F1728" s="36"/>
      <c r="G1728" s="36">
        <v>8132053.0199999996</v>
      </c>
      <c r="H1728" s="36"/>
      <c r="I1728" s="36"/>
      <c r="J1728" s="36">
        <v>5874031.3099999996</v>
      </c>
      <c r="K1728" s="34"/>
      <c r="L1728" s="35"/>
      <c r="M1728" s="34"/>
      <c r="N1728" s="34" t="s">
        <v>64</v>
      </c>
      <c r="O1728" s="38">
        <v>13648057.92</v>
      </c>
      <c r="P1728" s="34"/>
      <c r="Q1728" s="34"/>
      <c r="R1728" s="34"/>
      <c r="S1728" s="34"/>
    </row>
    <row r="1729" spans="1:19" hidden="1" x14ac:dyDescent="0.25">
      <c r="A1729" s="24">
        <v>161</v>
      </c>
      <c r="B1729" s="37" t="s">
        <v>932</v>
      </c>
      <c r="C1729" s="32">
        <f t="shared" si="195"/>
        <v>22526189.050000001</v>
      </c>
      <c r="D1729" s="33">
        <f t="shared" si="196"/>
        <v>471960.49</v>
      </c>
      <c r="E1729" s="34"/>
      <c r="F1729" s="38"/>
      <c r="G1729" s="39">
        <v>6308316.1299999999</v>
      </c>
      <c r="H1729" s="34"/>
      <c r="I1729" s="34">
        <v>1094876.6399999999</v>
      </c>
      <c r="J1729" s="34">
        <v>2618876.1800000002</v>
      </c>
      <c r="K1729" s="34"/>
      <c r="L1729" s="35"/>
      <c r="M1729" s="34"/>
      <c r="N1729" s="34"/>
      <c r="O1729" s="39"/>
      <c r="P1729" s="34"/>
      <c r="Q1729" s="38"/>
      <c r="R1729" s="34">
        <v>12032159.609999999</v>
      </c>
      <c r="S1729" s="34"/>
    </row>
    <row r="1730" spans="1:19" hidden="1" x14ac:dyDescent="0.25">
      <c r="A1730" s="24">
        <v>162</v>
      </c>
      <c r="B1730" s="37" t="s">
        <v>933</v>
      </c>
      <c r="C1730" s="32">
        <f t="shared" si="195"/>
        <v>18203734.379999999</v>
      </c>
      <c r="D1730" s="33">
        <f t="shared" si="196"/>
        <v>381398</v>
      </c>
      <c r="E1730" s="34"/>
      <c r="F1730" s="34"/>
      <c r="G1730" s="39">
        <v>3157194.83</v>
      </c>
      <c r="H1730" s="34"/>
      <c r="I1730" s="34"/>
      <c r="J1730" s="34">
        <v>2621397.59</v>
      </c>
      <c r="K1730" s="34"/>
      <c r="L1730" s="35"/>
      <c r="M1730" s="34"/>
      <c r="N1730" s="34"/>
      <c r="O1730" s="38"/>
      <c r="P1730" s="34"/>
      <c r="Q1730" s="38"/>
      <c r="R1730" s="38">
        <v>12043743.960000001</v>
      </c>
      <c r="S1730" s="34"/>
    </row>
    <row r="1731" spans="1:19" hidden="1" x14ac:dyDescent="0.25">
      <c r="A1731" s="24">
        <v>163</v>
      </c>
      <c r="B1731" s="37" t="s">
        <v>315</v>
      </c>
      <c r="C1731" s="32">
        <f t="shared" si="195"/>
        <v>31294557.039999999</v>
      </c>
      <c r="D1731" s="33">
        <f t="shared" si="196"/>
        <v>655672.14</v>
      </c>
      <c r="E1731" s="34"/>
      <c r="F1731" s="38"/>
      <c r="G1731" s="36"/>
      <c r="H1731" s="38"/>
      <c r="I1731" s="38"/>
      <c r="J1731" s="38">
        <v>5476784.3600000003</v>
      </c>
      <c r="K1731" s="34"/>
      <c r="L1731" s="35"/>
      <c r="M1731" s="34"/>
      <c r="N1731" s="34"/>
      <c r="O1731" s="38"/>
      <c r="P1731" s="34"/>
      <c r="Q1731" s="34"/>
      <c r="R1731" s="34">
        <v>25162100.539999999</v>
      </c>
      <c r="S1731" s="34"/>
    </row>
    <row r="1732" spans="1:19" hidden="1" x14ac:dyDescent="0.25">
      <c r="A1732" s="24">
        <v>164</v>
      </c>
      <c r="B1732" s="31" t="s">
        <v>1104</v>
      </c>
      <c r="C1732" s="32">
        <f t="shared" si="195"/>
        <v>21228336.170000002</v>
      </c>
      <c r="D1732" s="33">
        <f t="shared" si="196"/>
        <v>424011.94</v>
      </c>
      <c r="E1732" s="34">
        <v>990682.11</v>
      </c>
      <c r="F1732" s="34"/>
      <c r="G1732" s="34"/>
      <c r="H1732" s="34">
        <v>4994575.8099999996</v>
      </c>
      <c r="I1732" s="34">
        <v>2388456.4</v>
      </c>
      <c r="J1732" s="34">
        <v>2856518.88</v>
      </c>
      <c r="K1732" s="34"/>
      <c r="L1732" s="35"/>
      <c r="M1732" s="34"/>
      <c r="N1732" s="34"/>
      <c r="O1732" s="38"/>
      <c r="P1732" s="34">
        <v>3194940.64</v>
      </c>
      <c r="Q1732" s="36">
        <v>6379150.3899999997</v>
      </c>
      <c r="R1732" s="34"/>
      <c r="S1732" s="34"/>
    </row>
    <row r="1733" spans="1:19" hidden="1" x14ac:dyDescent="0.25">
      <c r="A1733" s="24">
        <v>165</v>
      </c>
      <c r="B1733" s="37" t="s">
        <v>934</v>
      </c>
      <c r="C1733" s="32">
        <f t="shared" si="195"/>
        <v>33398864.829999998</v>
      </c>
      <c r="D1733" s="33">
        <f t="shared" si="196"/>
        <v>699760.83</v>
      </c>
      <c r="E1733" s="34"/>
      <c r="F1733" s="34"/>
      <c r="G1733" s="34">
        <v>5081414.0470000003</v>
      </c>
      <c r="H1733" s="34"/>
      <c r="I1733" s="34"/>
      <c r="J1733" s="34">
        <v>4385122.4800000004</v>
      </c>
      <c r="K1733" s="34"/>
      <c r="L1733" s="35"/>
      <c r="M1733" s="34"/>
      <c r="N1733" s="34" t="s">
        <v>124</v>
      </c>
      <c r="O1733" s="36">
        <v>13439754.279999999</v>
      </c>
      <c r="P1733" s="34"/>
      <c r="Q1733" s="36"/>
      <c r="R1733" s="36">
        <v>9792813.1899999995</v>
      </c>
      <c r="S1733" s="34"/>
    </row>
    <row r="1734" spans="1:19" hidden="1" x14ac:dyDescent="0.25">
      <c r="A1734" s="24">
        <v>166</v>
      </c>
      <c r="B1734" s="37" t="s">
        <v>935</v>
      </c>
      <c r="C1734" s="32">
        <f t="shared" si="195"/>
        <v>15039905.84</v>
      </c>
      <c r="D1734" s="33">
        <f t="shared" si="196"/>
        <v>315110.62</v>
      </c>
      <c r="E1734" s="34"/>
      <c r="F1734" s="36">
        <v>2809092.83</v>
      </c>
      <c r="G1734" s="36"/>
      <c r="H1734" s="36"/>
      <c r="I1734" s="36"/>
      <c r="J1734" s="36">
        <v>3685431.76</v>
      </c>
      <c r="K1734" s="34"/>
      <c r="L1734" s="35"/>
      <c r="M1734" s="34"/>
      <c r="N1734" s="34"/>
      <c r="O1734" s="39"/>
      <c r="P1734" s="39"/>
      <c r="Q1734" s="34">
        <v>8230270.6299999999</v>
      </c>
      <c r="R1734" s="34"/>
      <c r="S1734" s="34"/>
    </row>
    <row r="1735" spans="1:19" hidden="1" x14ac:dyDescent="0.25">
      <c r="A1735" s="24">
        <v>167</v>
      </c>
      <c r="B1735" s="37" t="s">
        <v>936</v>
      </c>
      <c r="C1735" s="32">
        <f t="shared" si="195"/>
        <v>32911015.41</v>
      </c>
      <c r="D1735" s="33">
        <f t="shared" si="196"/>
        <v>689539.58</v>
      </c>
      <c r="E1735" s="34"/>
      <c r="F1735" s="39"/>
      <c r="G1735" s="39"/>
      <c r="H1735" s="39"/>
      <c r="I1735" s="39"/>
      <c r="J1735" s="39">
        <v>3721046.65</v>
      </c>
      <c r="K1735" s="34"/>
      <c r="L1735" s="35"/>
      <c r="M1735" s="34"/>
      <c r="N1735" s="34" t="s">
        <v>64</v>
      </c>
      <c r="O1735" s="39">
        <v>11404459.699999999</v>
      </c>
      <c r="P1735" s="34"/>
      <c r="Q1735" s="38"/>
      <c r="R1735" s="34">
        <v>17095969.48</v>
      </c>
      <c r="S1735" s="34"/>
    </row>
    <row r="1736" spans="1:19" hidden="1" x14ac:dyDescent="0.25">
      <c r="A1736" s="24">
        <v>168</v>
      </c>
      <c r="B1736" s="37" t="s">
        <v>937</v>
      </c>
      <c r="C1736" s="32">
        <f t="shared" si="195"/>
        <v>41419532.409999996</v>
      </c>
      <c r="D1736" s="33">
        <f t="shared" si="196"/>
        <v>867806.93</v>
      </c>
      <c r="E1736" s="34"/>
      <c r="F1736" s="34"/>
      <c r="G1736" s="34">
        <v>4447251.84</v>
      </c>
      <c r="H1736" s="34"/>
      <c r="I1736" s="34"/>
      <c r="J1736" s="34">
        <v>3692523.22</v>
      </c>
      <c r="K1736" s="34"/>
      <c r="L1736" s="35"/>
      <c r="M1736" s="34"/>
      <c r="N1736" s="34" t="s">
        <v>64</v>
      </c>
      <c r="O1736" s="39">
        <v>11317039.6</v>
      </c>
      <c r="P1736" s="34">
        <v>4129989.33</v>
      </c>
      <c r="Q1736" s="36"/>
      <c r="R1736" s="34">
        <v>16964921.489999998</v>
      </c>
      <c r="S1736" s="34"/>
    </row>
    <row r="1737" spans="1:19" hidden="1" x14ac:dyDescent="0.25">
      <c r="A1737" s="24">
        <v>169</v>
      </c>
      <c r="B1737" s="37" t="s">
        <v>938</v>
      </c>
      <c r="C1737" s="32">
        <f t="shared" si="195"/>
        <v>31048839.43</v>
      </c>
      <c r="D1737" s="33">
        <f t="shared" si="196"/>
        <v>650523.94999999995</v>
      </c>
      <c r="E1737" s="34"/>
      <c r="F1737" s="36"/>
      <c r="G1737" s="36">
        <v>8900767.0099999998</v>
      </c>
      <c r="H1737" s="36">
        <v>3230430.96</v>
      </c>
      <c r="I1737" s="36">
        <v>1544824.59</v>
      </c>
      <c r="J1737" s="36">
        <v>3695123.42</v>
      </c>
      <c r="K1737" s="34"/>
      <c r="L1737" s="35"/>
      <c r="M1737" s="34"/>
      <c r="N1737" s="34"/>
      <c r="O1737" s="39"/>
      <c r="P1737" s="34"/>
      <c r="Q1737" s="36"/>
      <c r="R1737" s="34">
        <v>13027169.5</v>
      </c>
      <c r="S1737" s="34"/>
    </row>
    <row r="1738" spans="1:19" hidden="1" x14ac:dyDescent="0.25">
      <c r="A1738" s="24">
        <v>170</v>
      </c>
      <c r="B1738" s="37" t="s">
        <v>939</v>
      </c>
      <c r="C1738" s="32">
        <f t="shared" si="195"/>
        <v>22289539.140000001</v>
      </c>
      <c r="D1738" s="33">
        <f t="shared" si="196"/>
        <v>467002.29</v>
      </c>
      <c r="E1738" s="34"/>
      <c r="F1738" s="39"/>
      <c r="G1738" s="34">
        <v>6389739.4699999997</v>
      </c>
      <c r="H1738" s="34">
        <v>2319082.41</v>
      </c>
      <c r="I1738" s="34">
        <v>1109008.54</v>
      </c>
      <c r="J1738" s="34">
        <v>2652678.7999999998</v>
      </c>
      <c r="K1738" s="34"/>
      <c r="L1738" s="35"/>
      <c r="M1738" s="34"/>
      <c r="N1738" s="34"/>
      <c r="O1738" s="38"/>
      <c r="P1738" s="34"/>
      <c r="Q1738" s="36"/>
      <c r="R1738" s="34">
        <v>9352027.6300000008</v>
      </c>
      <c r="S1738" s="34"/>
    </row>
    <row r="1739" spans="1:19" hidden="1" x14ac:dyDescent="0.25">
      <c r="A1739" s="24">
        <v>171</v>
      </c>
      <c r="B1739" s="37" t="s">
        <v>940</v>
      </c>
      <c r="C1739" s="32">
        <f t="shared" si="195"/>
        <v>22035556.960000001</v>
      </c>
      <c r="D1739" s="33">
        <f t="shared" si="196"/>
        <v>461680.95</v>
      </c>
      <c r="E1739" s="34"/>
      <c r="F1739" s="34"/>
      <c r="G1739" s="34"/>
      <c r="H1739" s="34">
        <v>4611988.5199999996</v>
      </c>
      <c r="I1739" s="34">
        <v>2205499.31</v>
      </c>
      <c r="J1739" s="34">
        <v>2637707.94</v>
      </c>
      <c r="K1739" s="34"/>
      <c r="L1739" s="35"/>
      <c r="M1739" s="34"/>
      <c r="N1739" s="34"/>
      <c r="O1739" s="36"/>
      <c r="P1739" s="34"/>
      <c r="Q1739" s="36"/>
      <c r="R1739" s="36">
        <v>12118680.236</v>
      </c>
      <c r="S1739" s="34"/>
    </row>
    <row r="1740" spans="1:19" hidden="1" x14ac:dyDescent="0.25">
      <c r="A1740" s="24">
        <v>172</v>
      </c>
      <c r="B1740" s="31" t="s">
        <v>1105</v>
      </c>
      <c r="C1740" s="32">
        <f t="shared" si="195"/>
        <v>16897827.059999999</v>
      </c>
      <c r="D1740" s="33">
        <f t="shared" si="196"/>
        <v>337514.93</v>
      </c>
      <c r="E1740" s="34">
        <v>788586.29</v>
      </c>
      <c r="F1740" s="39"/>
      <c r="G1740" s="39"/>
      <c r="H1740" s="39"/>
      <c r="I1740" s="39"/>
      <c r="J1740" s="39"/>
      <c r="K1740" s="34"/>
      <c r="L1740" s="35">
        <v>6</v>
      </c>
      <c r="M1740" s="34">
        <v>15771725.84</v>
      </c>
      <c r="N1740" s="34"/>
      <c r="O1740" s="39"/>
      <c r="P1740" s="34"/>
      <c r="Q1740" s="38"/>
      <c r="R1740" s="34"/>
      <c r="S1740" s="34"/>
    </row>
    <row r="1741" spans="1:19" hidden="1" x14ac:dyDescent="0.25">
      <c r="A1741" s="24">
        <v>173</v>
      </c>
      <c r="B1741" s="37" t="s">
        <v>326</v>
      </c>
      <c r="C1741" s="32">
        <f t="shared" si="195"/>
        <v>16475855.210000001</v>
      </c>
      <c r="D1741" s="33">
        <f t="shared" si="196"/>
        <v>345196.1</v>
      </c>
      <c r="E1741" s="34"/>
      <c r="F1741" s="34"/>
      <c r="G1741" s="34"/>
      <c r="H1741" s="34"/>
      <c r="I1741" s="34"/>
      <c r="J1741" s="34">
        <v>3716555.39</v>
      </c>
      <c r="K1741" s="34"/>
      <c r="L1741" s="35"/>
      <c r="M1741" s="34"/>
      <c r="N1741" s="34"/>
      <c r="O1741" s="36"/>
      <c r="P1741" s="34"/>
      <c r="Q1741" s="36"/>
      <c r="R1741" s="34">
        <v>12414103.720000001</v>
      </c>
      <c r="S1741" s="34"/>
    </row>
    <row r="1742" spans="1:19" hidden="1" x14ac:dyDescent="0.25">
      <c r="A1742" s="24">
        <v>174</v>
      </c>
      <c r="B1742" s="37" t="s">
        <v>331</v>
      </c>
      <c r="C1742" s="32">
        <f t="shared" si="195"/>
        <v>20481103.27</v>
      </c>
      <c r="D1742" s="33">
        <f t="shared" si="196"/>
        <v>429112.6</v>
      </c>
      <c r="E1742" s="34"/>
      <c r="F1742" s="36"/>
      <c r="G1742" s="36"/>
      <c r="H1742" s="36"/>
      <c r="I1742" s="36"/>
      <c r="J1742" s="36"/>
      <c r="K1742" s="34"/>
      <c r="L1742" s="35"/>
      <c r="M1742" s="34"/>
      <c r="N1742" s="34" t="s">
        <v>124</v>
      </c>
      <c r="O1742" s="34">
        <v>8023813.1900000004</v>
      </c>
      <c r="P1742" s="34"/>
      <c r="Q1742" s="36"/>
      <c r="R1742" s="36">
        <v>12028177.48</v>
      </c>
      <c r="S1742" s="34"/>
    </row>
    <row r="1743" spans="1:19" hidden="1" x14ac:dyDescent="0.25">
      <c r="A1743" s="168" t="s">
        <v>332</v>
      </c>
      <c r="B1743" s="168"/>
      <c r="C1743" s="71">
        <f t="shared" si="195"/>
        <v>1079186695.8599999</v>
      </c>
      <c r="D1743" s="40">
        <f t="shared" ref="D1743:M1743" si="197">ROUND(SUM(D1686:D1742),2)</f>
        <v>22569253.829999998</v>
      </c>
      <c r="E1743" s="40">
        <f t="shared" si="197"/>
        <v>1979413.37</v>
      </c>
      <c r="F1743" s="40">
        <f t="shared" si="197"/>
        <v>27210161.440000001</v>
      </c>
      <c r="G1743" s="40">
        <f t="shared" si="197"/>
        <v>206811675.38</v>
      </c>
      <c r="H1743" s="40">
        <f t="shared" si="197"/>
        <v>61471655.039999999</v>
      </c>
      <c r="I1743" s="40">
        <f t="shared" si="197"/>
        <v>30786147.039999999</v>
      </c>
      <c r="J1743" s="40">
        <f t="shared" si="197"/>
        <v>115914550.95</v>
      </c>
      <c r="K1743" s="40">
        <f t="shared" si="197"/>
        <v>0</v>
      </c>
      <c r="L1743" s="40">
        <f t="shared" si="197"/>
        <v>6</v>
      </c>
      <c r="M1743" s="40">
        <f t="shared" si="197"/>
        <v>15771725.84</v>
      </c>
      <c r="N1743" s="119" t="s">
        <v>23</v>
      </c>
      <c r="O1743" s="40">
        <f>ROUND(SUM(O1686:O1742),2)</f>
        <v>177894373.16999999</v>
      </c>
      <c r="P1743" s="40">
        <f>ROUND(SUM(P1686:P1742),2)</f>
        <v>47105304.369999997</v>
      </c>
      <c r="Q1743" s="40">
        <f>ROUND(SUM(Q1686:Q1742),2)</f>
        <v>100978755.59999999</v>
      </c>
      <c r="R1743" s="40">
        <f>ROUND(SUM(R1686:R1742),2)</f>
        <v>270693679.82999998</v>
      </c>
      <c r="S1743" s="40">
        <f>ROUND(SUM(S1686:S1742),2)</f>
        <v>0</v>
      </c>
    </row>
    <row r="1744" spans="1:19" ht="15.75" hidden="1" x14ac:dyDescent="0.25">
      <c r="A1744" s="197" t="s">
        <v>333</v>
      </c>
      <c r="B1744" s="198"/>
      <c r="C1744" s="199"/>
      <c r="D1744" s="120"/>
      <c r="E1744" s="34"/>
      <c r="F1744" s="34"/>
      <c r="G1744" s="34"/>
      <c r="H1744" s="34"/>
      <c r="I1744" s="34"/>
      <c r="J1744" s="34"/>
      <c r="K1744" s="34"/>
      <c r="L1744" s="12"/>
      <c r="M1744" s="34"/>
      <c r="N1744" s="39"/>
      <c r="O1744" s="34"/>
      <c r="P1744" s="34"/>
      <c r="Q1744" s="34"/>
      <c r="R1744" s="34"/>
      <c r="S1744" s="34"/>
    </row>
    <row r="1745" spans="1:19" hidden="1" x14ac:dyDescent="0.25">
      <c r="A1745" s="24">
        <v>175</v>
      </c>
      <c r="B1745" s="31" t="s">
        <v>334</v>
      </c>
      <c r="C1745" s="32">
        <f t="shared" ref="C1745:C1750" si="198">ROUND(SUM(D1745+E1745+F1745+G1745+H1745+I1745+J1745+K1745+M1745+O1745+P1745+Q1745+R1745+S1745),2)</f>
        <v>45262796.520000003</v>
      </c>
      <c r="D1745" s="33">
        <f>ROUND((F1745+G1745+H1745+I1745+J1745+K1745+M1745+O1745+P1745+Q1745+R1745+S1745)*0.0214,2)</f>
        <v>948329.59</v>
      </c>
      <c r="E1745" s="34"/>
      <c r="F1745" s="38">
        <v>3121727.28</v>
      </c>
      <c r="G1745" s="38">
        <v>9374429.8800000008</v>
      </c>
      <c r="H1745" s="38">
        <v>5412501.04</v>
      </c>
      <c r="I1745" s="38">
        <v>2545437.38</v>
      </c>
      <c r="J1745" s="38">
        <v>3077456.57</v>
      </c>
      <c r="K1745" s="34"/>
      <c r="L1745" s="35">
        <v>4</v>
      </c>
      <c r="M1745" s="34">
        <v>12916343.57</v>
      </c>
      <c r="N1745" s="34" t="s">
        <v>64</v>
      </c>
      <c r="O1745" s="34">
        <v>7866571.21</v>
      </c>
      <c r="P1745" s="34"/>
      <c r="Q1745" s="39"/>
      <c r="R1745" s="34"/>
      <c r="S1745" s="34"/>
    </row>
    <row r="1746" spans="1:19" hidden="1" x14ac:dyDescent="0.25">
      <c r="A1746" s="24">
        <v>176</v>
      </c>
      <c r="B1746" s="31" t="s">
        <v>335</v>
      </c>
      <c r="C1746" s="32">
        <f t="shared" si="198"/>
        <v>37072634.710000001</v>
      </c>
      <c r="D1746" s="33">
        <f>ROUND((F1746+G1746+H1746+I1746+J1746+K1746+M1746+O1746+P1746+Q1746+R1746+S1746)*0.0214,2)</f>
        <v>776732.31</v>
      </c>
      <c r="E1746" s="34"/>
      <c r="F1746" s="38">
        <v>3677591.57</v>
      </c>
      <c r="G1746" s="38">
        <v>11622090.73</v>
      </c>
      <c r="H1746" s="38"/>
      <c r="I1746" s="38"/>
      <c r="J1746" s="38">
        <v>4824871.8</v>
      </c>
      <c r="K1746" s="34"/>
      <c r="L1746" s="35"/>
      <c r="M1746" s="34"/>
      <c r="N1746" s="34"/>
      <c r="O1746" s="34"/>
      <c r="P1746" s="34">
        <v>5396491.1900000004</v>
      </c>
      <c r="Q1746" s="39">
        <v>10774857.109999999</v>
      </c>
      <c r="R1746" s="34"/>
      <c r="S1746" s="34"/>
    </row>
    <row r="1747" spans="1:19" hidden="1" x14ac:dyDescent="0.25">
      <c r="A1747" s="24">
        <v>177</v>
      </c>
      <c r="B1747" s="31" t="s">
        <v>336</v>
      </c>
      <c r="C1747" s="32">
        <f t="shared" si="198"/>
        <v>14663615.24</v>
      </c>
      <c r="D1747" s="33">
        <f>ROUND((F1747+G1747+H1747+I1747+J1747+K1747+M1747+O1747+P1747+Q1747+R1747+S1747)*0.0214,2)</f>
        <v>307226.71000000002</v>
      </c>
      <c r="E1747" s="34"/>
      <c r="F1747" s="38">
        <v>3653147.96</v>
      </c>
      <c r="G1747" s="38"/>
      <c r="H1747" s="38"/>
      <c r="I1747" s="38"/>
      <c r="J1747" s="38"/>
      <c r="K1747" s="34"/>
      <c r="L1747" s="35"/>
      <c r="M1747" s="34"/>
      <c r="N1747" s="34"/>
      <c r="O1747" s="34"/>
      <c r="P1747" s="34"/>
      <c r="Q1747" s="39">
        <v>10703240.57</v>
      </c>
      <c r="R1747" s="34"/>
      <c r="S1747" s="34"/>
    </row>
    <row r="1748" spans="1:19" hidden="1" x14ac:dyDescent="0.25">
      <c r="A1748" s="24">
        <v>178</v>
      </c>
      <c r="B1748" s="31" t="s">
        <v>337</v>
      </c>
      <c r="C1748" s="32">
        <f t="shared" si="198"/>
        <v>2762040.78</v>
      </c>
      <c r="D1748" s="33">
        <f>ROUND((F1748+G1748+H1748+I1748+J1748+K1748+M1748+O1748+P1748+Q1748+R1748+S1748)*0.0214,2)</f>
        <v>57869.27</v>
      </c>
      <c r="E1748" s="34"/>
      <c r="F1748" s="38">
        <v>2704171.51</v>
      </c>
      <c r="G1748" s="38"/>
      <c r="H1748" s="38"/>
      <c r="I1748" s="38"/>
      <c r="J1748" s="38"/>
      <c r="K1748" s="34"/>
      <c r="L1748" s="35"/>
      <c r="M1748" s="34"/>
      <c r="N1748" s="34"/>
      <c r="O1748" s="34"/>
      <c r="P1748" s="34"/>
      <c r="Q1748" s="39"/>
      <c r="R1748" s="34"/>
      <c r="S1748" s="34"/>
    </row>
    <row r="1749" spans="1:19" hidden="1" x14ac:dyDescent="0.25">
      <c r="A1749" s="24">
        <v>179</v>
      </c>
      <c r="B1749" s="31" t="s">
        <v>339</v>
      </c>
      <c r="C1749" s="32">
        <f t="shared" si="198"/>
        <v>14385620.08</v>
      </c>
      <c r="D1749" s="33">
        <f>ROUND((F1749+G1749+H1749+I1749+J1749+K1749+M1749+O1749+P1749+Q1749+R1749+S1749)*0.0214,2)</f>
        <v>301402.26</v>
      </c>
      <c r="E1749" s="34"/>
      <c r="F1749" s="38">
        <v>1483612.77</v>
      </c>
      <c r="G1749" s="38">
        <v>4688579.99</v>
      </c>
      <c r="H1749" s="38"/>
      <c r="I1749" s="38"/>
      <c r="J1749" s="38">
        <v>1946448.18</v>
      </c>
      <c r="K1749" s="34"/>
      <c r="L1749" s="35"/>
      <c r="M1749" s="34"/>
      <c r="N1749" s="34" t="s">
        <v>64</v>
      </c>
      <c r="O1749" s="34">
        <v>5965576.8799999999</v>
      </c>
      <c r="P1749" s="34"/>
      <c r="Q1749" s="39"/>
      <c r="R1749" s="34"/>
      <c r="S1749" s="34"/>
    </row>
    <row r="1750" spans="1:19" hidden="1" x14ac:dyDescent="0.25">
      <c r="A1750" s="179" t="s">
        <v>349</v>
      </c>
      <c r="B1750" s="180"/>
      <c r="C1750" s="71">
        <f t="shared" si="198"/>
        <v>114146707.33</v>
      </c>
      <c r="D1750" s="40">
        <f t="shared" ref="D1750:M1750" si="199">ROUND(SUM(D1745:D1749),2)</f>
        <v>2391560.14</v>
      </c>
      <c r="E1750" s="40">
        <f t="shared" si="199"/>
        <v>0</v>
      </c>
      <c r="F1750" s="40">
        <f t="shared" si="199"/>
        <v>14640251.09</v>
      </c>
      <c r="G1750" s="40">
        <f t="shared" si="199"/>
        <v>25685100.600000001</v>
      </c>
      <c r="H1750" s="40">
        <f t="shared" si="199"/>
        <v>5412501.04</v>
      </c>
      <c r="I1750" s="40">
        <f t="shared" si="199"/>
        <v>2545437.38</v>
      </c>
      <c r="J1750" s="40">
        <f t="shared" si="199"/>
        <v>9848776.5500000007</v>
      </c>
      <c r="K1750" s="40">
        <f t="shared" si="199"/>
        <v>0</v>
      </c>
      <c r="L1750" s="17">
        <f t="shared" si="199"/>
        <v>4</v>
      </c>
      <c r="M1750" s="40">
        <f t="shared" si="199"/>
        <v>12916343.57</v>
      </c>
      <c r="N1750" s="119" t="s">
        <v>23</v>
      </c>
      <c r="O1750" s="40">
        <f>ROUND(SUM(O1745:O1749),2)</f>
        <v>13832148.09</v>
      </c>
      <c r="P1750" s="40">
        <f>ROUND(SUM(P1745:P1749),2)</f>
        <v>5396491.1900000004</v>
      </c>
      <c r="Q1750" s="40">
        <f>ROUND(SUM(Q1745:Q1749),2)</f>
        <v>21478097.68</v>
      </c>
      <c r="R1750" s="40">
        <f>ROUND(SUM(R1745:R1749),2)</f>
        <v>0</v>
      </c>
      <c r="S1750" s="40">
        <f>ROUND(SUM(S1745:S1749),2)</f>
        <v>0</v>
      </c>
    </row>
    <row r="1751" spans="1:19" ht="15.75" hidden="1" x14ac:dyDescent="0.25">
      <c r="A1751" s="181" t="s">
        <v>350</v>
      </c>
      <c r="B1751" s="182"/>
      <c r="C1751" s="183"/>
      <c r="D1751" s="75"/>
      <c r="E1751" s="34"/>
      <c r="F1751" s="34"/>
      <c r="G1751" s="34"/>
      <c r="H1751" s="34"/>
      <c r="I1751" s="34"/>
      <c r="J1751" s="34"/>
      <c r="K1751" s="34"/>
      <c r="L1751" s="17"/>
      <c r="M1751" s="34"/>
      <c r="N1751" s="40"/>
      <c r="O1751" s="34"/>
      <c r="P1751" s="34"/>
      <c r="Q1751" s="34"/>
      <c r="R1751" s="34"/>
      <c r="S1751" s="34"/>
    </row>
    <row r="1752" spans="1:19" hidden="1" x14ac:dyDescent="0.25">
      <c r="A1752" s="24">
        <v>180</v>
      </c>
      <c r="B1752" s="25" t="s">
        <v>941</v>
      </c>
      <c r="C1752" s="32">
        <f t="shared" ref="C1752:C1779" si="200">ROUND(SUM(D1752+E1752+F1752+G1752+H1752+I1752+J1752+K1752+M1752+O1752+P1752+Q1752+R1752+S1752),2)</f>
        <v>10436256.640000001</v>
      </c>
      <c r="D1752" s="33">
        <f t="shared" ref="D1752:D1779" si="201">ROUND((F1752+G1752+H1752+I1752+J1752+K1752+M1752+O1752+P1752+Q1752+R1752+S1752)*0.0214,2)</f>
        <v>218656.64000000001</v>
      </c>
      <c r="E1752" s="28"/>
      <c r="F1752" s="28"/>
      <c r="G1752" s="28"/>
      <c r="H1752" s="28"/>
      <c r="I1752" s="28"/>
      <c r="J1752" s="28"/>
      <c r="K1752" s="28"/>
      <c r="L1752" s="29"/>
      <c r="M1752" s="28"/>
      <c r="N1752" s="28"/>
      <c r="O1752" s="30"/>
      <c r="P1752" s="28"/>
      <c r="Q1752" s="28"/>
      <c r="R1752" s="28">
        <v>10217600</v>
      </c>
      <c r="S1752" s="28"/>
    </row>
    <row r="1753" spans="1:19" hidden="1" x14ac:dyDescent="0.25">
      <c r="A1753" s="24">
        <v>181</v>
      </c>
      <c r="B1753" s="31" t="s">
        <v>370</v>
      </c>
      <c r="C1753" s="32">
        <f t="shared" si="200"/>
        <v>7010421.7199999997</v>
      </c>
      <c r="D1753" s="33">
        <f t="shared" si="201"/>
        <v>146879.79999999999</v>
      </c>
      <c r="E1753" s="34"/>
      <c r="F1753" s="34"/>
      <c r="G1753" s="34"/>
      <c r="H1753" s="34"/>
      <c r="I1753" s="34"/>
      <c r="J1753" s="34">
        <v>1598445.5</v>
      </c>
      <c r="K1753" s="38"/>
      <c r="L1753" s="35"/>
      <c r="M1753" s="34"/>
      <c r="N1753" s="34"/>
      <c r="O1753" s="39"/>
      <c r="P1753" s="34"/>
      <c r="Q1753" s="39">
        <v>5265096.42</v>
      </c>
      <c r="R1753" s="34"/>
      <c r="S1753" s="34"/>
    </row>
    <row r="1754" spans="1:19" hidden="1" x14ac:dyDescent="0.25">
      <c r="A1754" s="24">
        <v>182</v>
      </c>
      <c r="B1754" s="31" t="s">
        <v>371</v>
      </c>
      <c r="C1754" s="32">
        <f t="shared" si="200"/>
        <v>12361863.220000001</v>
      </c>
      <c r="D1754" s="33">
        <f t="shared" si="201"/>
        <v>259001.25</v>
      </c>
      <c r="E1754" s="34"/>
      <c r="F1754" s="34"/>
      <c r="G1754" s="34">
        <v>6439451.0599999996</v>
      </c>
      <c r="H1754" s="34"/>
      <c r="I1754" s="34"/>
      <c r="J1754" s="34">
        <v>2673354.66</v>
      </c>
      <c r="K1754" s="38"/>
      <c r="L1754" s="35"/>
      <c r="M1754" s="34"/>
      <c r="N1754" s="34"/>
      <c r="O1754" s="34"/>
      <c r="P1754" s="34">
        <v>2990056.25</v>
      </c>
      <c r="Q1754" s="39"/>
      <c r="R1754" s="34"/>
      <c r="S1754" s="34"/>
    </row>
    <row r="1755" spans="1:19" hidden="1" x14ac:dyDescent="0.25">
      <c r="A1755" s="24">
        <v>183</v>
      </c>
      <c r="B1755" s="31" t="s">
        <v>373</v>
      </c>
      <c r="C1755" s="32">
        <f t="shared" si="200"/>
        <v>14595923.15</v>
      </c>
      <c r="D1755" s="33">
        <f t="shared" si="201"/>
        <v>305808.45</v>
      </c>
      <c r="E1755" s="34"/>
      <c r="F1755" s="34">
        <v>2049708.62</v>
      </c>
      <c r="G1755" s="34">
        <v>6512632.8099999996</v>
      </c>
      <c r="H1755" s="34"/>
      <c r="I1755" s="34"/>
      <c r="J1755" s="34">
        <v>2703736.25</v>
      </c>
      <c r="K1755" s="38"/>
      <c r="L1755" s="35"/>
      <c r="M1755" s="34"/>
      <c r="N1755" s="34"/>
      <c r="O1755" s="34"/>
      <c r="P1755" s="34">
        <v>3024037.02</v>
      </c>
      <c r="Q1755" s="39"/>
      <c r="R1755" s="34"/>
      <c r="S1755" s="34"/>
    </row>
    <row r="1756" spans="1:19" hidden="1" x14ac:dyDescent="0.25">
      <c r="A1756" s="24">
        <v>184</v>
      </c>
      <c r="B1756" s="31" t="s">
        <v>374</v>
      </c>
      <c r="C1756" s="32">
        <f t="shared" si="200"/>
        <v>25174001.780000001</v>
      </c>
      <c r="D1756" s="33">
        <f t="shared" si="201"/>
        <v>527436.5</v>
      </c>
      <c r="E1756" s="34"/>
      <c r="F1756" s="34"/>
      <c r="G1756" s="34">
        <v>11258978.1</v>
      </c>
      <c r="H1756" s="34"/>
      <c r="I1756" s="34"/>
      <c r="J1756" s="34">
        <v>4674193.7</v>
      </c>
      <c r="K1756" s="38"/>
      <c r="L1756" s="35"/>
      <c r="M1756" s="34"/>
      <c r="N1756" s="34"/>
      <c r="O1756" s="34"/>
      <c r="P1756" s="34"/>
      <c r="Q1756" s="39">
        <v>8713393.4800000004</v>
      </c>
      <c r="R1756" s="34"/>
      <c r="S1756" s="34"/>
    </row>
    <row r="1757" spans="1:19" hidden="1" x14ac:dyDescent="0.25">
      <c r="A1757" s="24">
        <v>185</v>
      </c>
      <c r="B1757" s="31" t="s">
        <v>375</v>
      </c>
      <c r="C1757" s="32">
        <f t="shared" si="200"/>
        <v>12485571.9</v>
      </c>
      <c r="D1757" s="33">
        <f t="shared" si="201"/>
        <v>261593.15</v>
      </c>
      <c r="E1757" s="34"/>
      <c r="F1757" s="34"/>
      <c r="G1757" s="34">
        <v>6503892.4800000004</v>
      </c>
      <c r="H1757" s="34"/>
      <c r="I1757" s="34"/>
      <c r="J1757" s="34">
        <v>2700107.68</v>
      </c>
      <c r="K1757" s="38"/>
      <c r="L1757" s="35"/>
      <c r="M1757" s="34"/>
      <c r="N1757" s="34"/>
      <c r="O1757" s="34"/>
      <c r="P1757" s="34">
        <v>3019978.59</v>
      </c>
      <c r="Q1757" s="39"/>
      <c r="R1757" s="34"/>
      <c r="S1757" s="34"/>
    </row>
    <row r="1758" spans="1:19" hidden="1" x14ac:dyDescent="0.25">
      <c r="A1758" s="24">
        <v>186</v>
      </c>
      <c r="B1758" s="31" t="s">
        <v>377</v>
      </c>
      <c r="C1758" s="32">
        <f t="shared" si="200"/>
        <v>26430167.23</v>
      </c>
      <c r="D1758" s="33">
        <f t="shared" si="201"/>
        <v>553755.22</v>
      </c>
      <c r="E1758" s="34"/>
      <c r="F1758" s="34"/>
      <c r="G1758" s="34">
        <v>21756544.739999998</v>
      </c>
      <c r="H1758" s="34"/>
      <c r="I1758" s="34"/>
      <c r="J1758" s="34">
        <v>4119867.27</v>
      </c>
      <c r="K1758" s="38"/>
      <c r="L1758" s="35"/>
      <c r="M1758" s="34"/>
      <c r="N1758" s="34"/>
      <c r="O1758" s="34"/>
      <c r="P1758" s="34"/>
      <c r="Q1758" s="39"/>
      <c r="R1758" s="34"/>
      <c r="S1758" s="34"/>
    </row>
    <row r="1759" spans="1:19" hidden="1" x14ac:dyDescent="0.25">
      <c r="A1759" s="24">
        <v>187</v>
      </c>
      <c r="B1759" s="31" t="s">
        <v>378</v>
      </c>
      <c r="C1759" s="32">
        <f t="shared" si="200"/>
        <v>11179876.02</v>
      </c>
      <c r="D1759" s="33">
        <f t="shared" si="201"/>
        <v>234236.68</v>
      </c>
      <c r="E1759" s="34"/>
      <c r="F1759" s="34"/>
      <c r="G1759" s="34">
        <v>7734600.1900000004</v>
      </c>
      <c r="H1759" s="34"/>
      <c r="I1759" s="34"/>
      <c r="J1759" s="34">
        <v>3211039.15</v>
      </c>
      <c r="K1759" s="38"/>
      <c r="L1759" s="35"/>
      <c r="M1759" s="34"/>
      <c r="N1759" s="34"/>
      <c r="O1759" s="34"/>
      <c r="P1759" s="34"/>
      <c r="Q1759" s="39"/>
      <c r="R1759" s="34"/>
      <c r="S1759" s="34"/>
    </row>
    <row r="1760" spans="1:19" hidden="1" x14ac:dyDescent="0.25">
      <c r="A1760" s="24">
        <v>188</v>
      </c>
      <c r="B1760" s="31" t="s">
        <v>380</v>
      </c>
      <c r="C1760" s="32">
        <f t="shared" si="200"/>
        <v>8139605.1200000001</v>
      </c>
      <c r="D1760" s="33">
        <f t="shared" si="201"/>
        <v>170538.04</v>
      </c>
      <c r="E1760" s="34"/>
      <c r="F1760" s="34">
        <v>1252636.8400000001</v>
      </c>
      <c r="G1760" s="34"/>
      <c r="H1760" s="34"/>
      <c r="I1760" s="34"/>
      <c r="J1760" s="34">
        <v>1652332.24</v>
      </c>
      <c r="K1760" s="38"/>
      <c r="L1760" s="35"/>
      <c r="M1760" s="34"/>
      <c r="N1760" s="34" t="s">
        <v>64</v>
      </c>
      <c r="O1760" s="34">
        <v>5064098</v>
      </c>
      <c r="P1760" s="34"/>
      <c r="Q1760" s="39"/>
      <c r="R1760" s="34"/>
      <c r="S1760" s="34"/>
    </row>
    <row r="1761" spans="1:19" hidden="1" x14ac:dyDescent="0.25">
      <c r="A1761" s="24">
        <v>189</v>
      </c>
      <c r="B1761" s="31" t="s">
        <v>381</v>
      </c>
      <c r="C1761" s="32">
        <f t="shared" si="200"/>
        <v>1651258.1</v>
      </c>
      <c r="D1761" s="33">
        <f t="shared" si="201"/>
        <v>34596.559999999998</v>
      </c>
      <c r="E1761" s="34"/>
      <c r="F1761" s="34"/>
      <c r="G1761" s="34"/>
      <c r="H1761" s="34"/>
      <c r="I1761" s="34"/>
      <c r="J1761" s="34">
        <v>1616661.54</v>
      </c>
      <c r="K1761" s="38"/>
      <c r="L1761" s="35"/>
      <c r="M1761" s="34"/>
      <c r="N1761" s="34"/>
      <c r="O1761" s="34"/>
      <c r="P1761" s="34"/>
      <c r="Q1761" s="39"/>
      <c r="R1761" s="34"/>
      <c r="S1761" s="34"/>
    </row>
    <row r="1762" spans="1:19" hidden="1" x14ac:dyDescent="0.25">
      <c r="A1762" s="24">
        <v>190</v>
      </c>
      <c r="B1762" s="31" t="s">
        <v>942</v>
      </c>
      <c r="C1762" s="32">
        <f t="shared" si="200"/>
        <v>27951186.190000001</v>
      </c>
      <c r="D1762" s="33">
        <f t="shared" si="201"/>
        <v>585623.05000000005</v>
      </c>
      <c r="E1762" s="34"/>
      <c r="F1762" s="34"/>
      <c r="G1762" s="34">
        <v>11732323.970000001</v>
      </c>
      <c r="H1762" s="34"/>
      <c r="I1762" s="34"/>
      <c r="J1762" s="34"/>
      <c r="K1762" s="38"/>
      <c r="L1762" s="35"/>
      <c r="M1762" s="34"/>
      <c r="N1762" s="34"/>
      <c r="O1762" s="34"/>
      <c r="P1762" s="34"/>
      <c r="Q1762" s="39">
        <v>15633239.17</v>
      </c>
      <c r="R1762" s="34"/>
      <c r="S1762" s="34"/>
    </row>
    <row r="1763" spans="1:19" hidden="1" x14ac:dyDescent="0.25">
      <c r="A1763" s="24">
        <v>191</v>
      </c>
      <c r="B1763" s="31" t="s">
        <v>436</v>
      </c>
      <c r="C1763" s="32">
        <f t="shared" si="200"/>
        <v>2121202.38</v>
      </c>
      <c r="D1763" s="33">
        <f t="shared" si="201"/>
        <v>44442.66</v>
      </c>
      <c r="E1763" s="34"/>
      <c r="F1763" s="34"/>
      <c r="G1763" s="34">
        <v>2076759.72</v>
      </c>
      <c r="H1763" s="34"/>
      <c r="I1763" s="34"/>
      <c r="J1763" s="34"/>
      <c r="K1763" s="38"/>
      <c r="L1763" s="35"/>
      <c r="M1763" s="34"/>
      <c r="N1763" s="34"/>
      <c r="O1763" s="34"/>
      <c r="P1763" s="34"/>
      <c r="Q1763" s="39"/>
      <c r="R1763" s="34"/>
      <c r="S1763" s="34"/>
    </row>
    <row r="1764" spans="1:19" hidden="1" x14ac:dyDescent="0.25">
      <c r="A1764" s="24">
        <v>192</v>
      </c>
      <c r="B1764" s="31" t="s">
        <v>943</v>
      </c>
      <c r="C1764" s="32">
        <f t="shared" si="200"/>
        <v>2871123.6</v>
      </c>
      <c r="D1764" s="33">
        <f t="shared" si="201"/>
        <v>60154.73</v>
      </c>
      <c r="E1764" s="34"/>
      <c r="F1764" s="34"/>
      <c r="G1764" s="34"/>
      <c r="H1764" s="34"/>
      <c r="I1764" s="34"/>
      <c r="J1764" s="34"/>
      <c r="K1764" s="38"/>
      <c r="L1764" s="35"/>
      <c r="M1764" s="34"/>
      <c r="N1764" s="34"/>
      <c r="O1764" s="34"/>
      <c r="P1764" s="34"/>
      <c r="Q1764" s="39">
        <v>2810968.87</v>
      </c>
      <c r="R1764" s="39"/>
      <c r="S1764" s="34"/>
    </row>
    <row r="1765" spans="1:19" hidden="1" x14ac:dyDescent="0.25">
      <c r="A1765" s="24">
        <v>193</v>
      </c>
      <c r="B1765" s="31" t="s">
        <v>151</v>
      </c>
      <c r="C1765" s="32">
        <f t="shared" si="200"/>
        <v>12340283.199999999</v>
      </c>
      <c r="D1765" s="33">
        <f t="shared" si="201"/>
        <v>258549.11</v>
      </c>
      <c r="E1765" s="34"/>
      <c r="F1765" s="34"/>
      <c r="G1765" s="34"/>
      <c r="H1765" s="34"/>
      <c r="I1765" s="34"/>
      <c r="J1765" s="34"/>
      <c r="K1765" s="38"/>
      <c r="L1765" s="35"/>
      <c r="M1765" s="34"/>
      <c r="N1765" s="34"/>
      <c r="O1765" s="34"/>
      <c r="P1765" s="34"/>
      <c r="Q1765" s="39"/>
      <c r="R1765" s="39">
        <v>12081734.09</v>
      </c>
      <c r="S1765" s="34"/>
    </row>
    <row r="1766" spans="1:19" hidden="1" x14ac:dyDescent="0.25">
      <c r="A1766" s="24">
        <v>194</v>
      </c>
      <c r="B1766" s="31" t="s">
        <v>152</v>
      </c>
      <c r="C1766" s="32">
        <f t="shared" si="200"/>
        <v>6802524</v>
      </c>
      <c r="D1766" s="33">
        <f t="shared" si="201"/>
        <v>142524</v>
      </c>
      <c r="E1766" s="34"/>
      <c r="F1766" s="34"/>
      <c r="G1766" s="34"/>
      <c r="H1766" s="34"/>
      <c r="I1766" s="34"/>
      <c r="J1766" s="34"/>
      <c r="K1766" s="38"/>
      <c r="L1766" s="35"/>
      <c r="M1766" s="34"/>
      <c r="N1766" s="34"/>
      <c r="O1766" s="34"/>
      <c r="P1766" s="34"/>
      <c r="Q1766" s="39"/>
      <c r="R1766" s="39">
        <v>6660000</v>
      </c>
      <c r="S1766" s="34"/>
    </row>
    <row r="1767" spans="1:19" hidden="1" x14ac:dyDescent="0.25">
      <c r="A1767" s="24">
        <v>195</v>
      </c>
      <c r="B1767" s="31" t="s">
        <v>155</v>
      </c>
      <c r="C1767" s="32">
        <f t="shared" si="200"/>
        <v>6122282.4699999997</v>
      </c>
      <c r="D1767" s="33">
        <f t="shared" si="201"/>
        <v>128271.83</v>
      </c>
      <c r="E1767" s="34"/>
      <c r="F1767" s="34"/>
      <c r="G1767" s="34">
        <v>5994010.6399999997</v>
      </c>
      <c r="H1767" s="34"/>
      <c r="I1767" s="34"/>
      <c r="J1767" s="34"/>
      <c r="K1767" s="38"/>
      <c r="L1767" s="35"/>
      <c r="M1767" s="34"/>
      <c r="N1767" s="34"/>
      <c r="O1767" s="34"/>
      <c r="P1767" s="34"/>
      <c r="Q1767" s="39"/>
      <c r="R1767" s="34"/>
      <c r="S1767" s="34"/>
    </row>
    <row r="1768" spans="1:19" hidden="1" x14ac:dyDescent="0.25">
      <c r="A1768" s="24">
        <v>196</v>
      </c>
      <c r="B1768" s="31" t="s">
        <v>156</v>
      </c>
      <c r="C1768" s="32">
        <f t="shared" si="200"/>
        <v>14534097.58</v>
      </c>
      <c r="D1768" s="33">
        <f t="shared" si="201"/>
        <v>304513.11</v>
      </c>
      <c r="E1768" s="34"/>
      <c r="F1768" s="34"/>
      <c r="G1768" s="34">
        <v>9717467.8000000007</v>
      </c>
      <c r="H1768" s="34"/>
      <c r="I1768" s="34"/>
      <c r="J1768" s="34"/>
      <c r="K1768" s="38"/>
      <c r="L1768" s="35"/>
      <c r="M1768" s="34"/>
      <c r="N1768" s="34"/>
      <c r="O1768" s="34"/>
      <c r="P1768" s="34">
        <v>4512116.67</v>
      </c>
      <c r="Q1768" s="39"/>
      <c r="R1768" s="34"/>
      <c r="S1768" s="34"/>
    </row>
    <row r="1769" spans="1:19" hidden="1" x14ac:dyDescent="0.25">
      <c r="A1769" s="24">
        <v>197</v>
      </c>
      <c r="B1769" s="31" t="s">
        <v>437</v>
      </c>
      <c r="C1769" s="32">
        <f t="shared" si="200"/>
        <v>10919021.949999999</v>
      </c>
      <c r="D1769" s="33">
        <f t="shared" si="201"/>
        <v>228771.36</v>
      </c>
      <c r="E1769" s="34"/>
      <c r="F1769" s="34"/>
      <c r="G1769" s="34">
        <v>5687885.4400000004</v>
      </c>
      <c r="H1769" s="34"/>
      <c r="I1769" s="34"/>
      <c r="J1769" s="34">
        <v>2361306.4700000002</v>
      </c>
      <c r="K1769" s="38"/>
      <c r="L1769" s="35"/>
      <c r="M1769" s="34"/>
      <c r="N1769" s="34"/>
      <c r="O1769" s="34"/>
      <c r="P1769" s="34">
        <v>2641058.6800000002</v>
      </c>
      <c r="Q1769" s="39"/>
      <c r="R1769" s="34"/>
      <c r="S1769" s="34"/>
    </row>
    <row r="1770" spans="1:19" hidden="1" x14ac:dyDescent="0.25">
      <c r="A1770" s="24">
        <v>198</v>
      </c>
      <c r="B1770" s="31" t="s">
        <v>944</v>
      </c>
      <c r="C1770" s="32">
        <f t="shared" si="200"/>
        <v>2812587.61</v>
      </c>
      <c r="D1770" s="33">
        <f t="shared" si="201"/>
        <v>58928.31</v>
      </c>
      <c r="E1770" s="34"/>
      <c r="F1770" s="34">
        <v>2753659.3</v>
      </c>
      <c r="G1770" s="34"/>
      <c r="H1770" s="34"/>
      <c r="I1770" s="34"/>
      <c r="J1770" s="34"/>
      <c r="K1770" s="38"/>
      <c r="L1770" s="35"/>
      <c r="M1770" s="34"/>
      <c r="N1770" s="34"/>
      <c r="O1770" s="34"/>
      <c r="P1770" s="34"/>
      <c r="Q1770" s="39"/>
      <c r="R1770" s="34"/>
      <c r="S1770" s="34"/>
    </row>
    <row r="1771" spans="1:19" hidden="1" x14ac:dyDescent="0.25">
      <c r="A1771" s="24">
        <v>199</v>
      </c>
      <c r="B1771" s="31" t="s">
        <v>158</v>
      </c>
      <c r="C1771" s="32">
        <f t="shared" si="200"/>
        <v>13615527.09</v>
      </c>
      <c r="D1771" s="33">
        <f t="shared" si="201"/>
        <v>285267.55</v>
      </c>
      <c r="E1771" s="34"/>
      <c r="F1771" s="34">
        <v>1920895.07</v>
      </c>
      <c r="G1771" s="34">
        <v>6070499.2300000004</v>
      </c>
      <c r="H1771" s="34"/>
      <c r="I1771" s="34"/>
      <c r="J1771" s="34">
        <v>2520147.2999999998</v>
      </c>
      <c r="K1771" s="38"/>
      <c r="L1771" s="35"/>
      <c r="M1771" s="34"/>
      <c r="N1771" s="34"/>
      <c r="O1771" s="34"/>
      <c r="P1771" s="34">
        <v>2818717.94</v>
      </c>
      <c r="Q1771" s="39"/>
      <c r="R1771" s="34"/>
      <c r="S1771" s="34"/>
    </row>
    <row r="1772" spans="1:19" hidden="1" x14ac:dyDescent="0.25">
      <c r="A1772" s="24">
        <v>200</v>
      </c>
      <c r="B1772" s="31" t="s">
        <v>945</v>
      </c>
      <c r="C1772" s="32">
        <f t="shared" si="200"/>
        <v>16733131.66</v>
      </c>
      <c r="D1772" s="33">
        <f t="shared" si="201"/>
        <v>350586.47</v>
      </c>
      <c r="E1772" s="34"/>
      <c r="F1772" s="34">
        <v>2993771.18</v>
      </c>
      <c r="G1772" s="34">
        <v>9461050.6999999993</v>
      </c>
      <c r="H1772" s="34"/>
      <c r="I1772" s="34"/>
      <c r="J1772" s="34">
        <v>3927723.31</v>
      </c>
      <c r="K1772" s="38"/>
      <c r="L1772" s="35"/>
      <c r="M1772" s="34"/>
      <c r="N1772" s="34"/>
      <c r="O1772" s="34"/>
      <c r="P1772" s="34"/>
      <c r="Q1772" s="39"/>
      <c r="R1772" s="34"/>
      <c r="S1772" s="34"/>
    </row>
    <row r="1773" spans="1:19" hidden="1" x14ac:dyDescent="0.25">
      <c r="A1773" s="24">
        <v>201</v>
      </c>
      <c r="B1773" s="31" t="s">
        <v>383</v>
      </c>
      <c r="C1773" s="32">
        <f t="shared" si="200"/>
        <v>909493.17</v>
      </c>
      <c r="D1773" s="33">
        <f t="shared" si="201"/>
        <v>19055.37</v>
      </c>
      <c r="E1773" s="34"/>
      <c r="F1773" s="34">
        <v>890437.8</v>
      </c>
      <c r="G1773" s="34"/>
      <c r="H1773" s="34"/>
      <c r="I1773" s="34"/>
      <c r="J1773" s="34"/>
      <c r="K1773" s="38"/>
      <c r="L1773" s="35"/>
      <c r="M1773" s="34"/>
      <c r="N1773" s="34"/>
      <c r="O1773" s="34"/>
      <c r="P1773" s="34"/>
      <c r="Q1773" s="39"/>
      <c r="R1773" s="34"/>
      <c r="S1773" s="34"/>
    </row>
    <row r="1774" spans="1:19" hidden="1" x14ac:dyDescent="0.25">
      <c r="A1774" s="24">
        <v>202</v>
      </c>
      <c r="B1774" s="31" t="s">
        <v>384</v>
      </c>
      <c r="C1774" s="32">
        <f t="shared" si="200"/>
        <v>16522857.17</v>
      </c>
      <c r="D1774" s="33">
        <f t="shared" si="201"/>
        <v>346180.87</v>
      </c>
      <c r="E1774" s="34"/>
      <c r="F1774" s="34"/>
      <c r="G1774" s="34"/>
      <c r="H1774" s="34"/>
      <c r="I1774" s="34"/>
      <c r="J1774" s="34"/>
      <c r="K1774" s="38"/>
      <c r="L1774" s="35"/>
      <c r="M1774" s="34"/>
      <c r="N1774" s="34" t="s">
        <v>64</v>
      </c>
      <c r="O1774" s="34">
        <v>16176676.300000001</v>
      </c>
      <c r="P1774" s="34"/>
      <c r="Q1774" s="39"/>
      <c r="R1774" s="34"/>
      <c r="S1774" s="34"/>
    </row>
    <row r="1775" spans="1:19" hidden="1" x14ac:dyDescent="0.25">
      <c r="A1775" s="24">
        <v>203</v>
      </c>
      <c r="B1775" s="31" t="s">
        <v>385</v>
      </c>
      <c r="C1775" s="32">
        <f t="shared" si="200"/>
        <v>1665170.73</v>
      </c>
      <c r="D1775" s="33">
        <f t="shared" si="201"/>
        <v>34888.050000000003</v>
      </c>
      <c r="E1775" s="34"/>
      <c r="F1775" s="34">
        <v>296607.62</v>
      </c>
      <c r="G1775" s="34">
        <v>942424.93</v>
      </c>
      <c r="H1775" s="34"/>
      <c r="I1775" s="34"/>
      <c r="J1775" s="34">
        <v>391250.13</v>
      </c>
      <c r="K1775" s="38"/>
      <c r="L1775" s="35"/>
      <c r="M1775" s="34"/>
      <c r="N1775" s="34"/>
      <c r="O1775" s="34"/>
      <c r="P1775" s="34"/>
      <c r="Q1775" s="39"/>
      <c r="R1775" s="34"/>
      <c r="S1775" s="34"/>
    </row>
    <row r="1776" spans="1:19" hidden="1" x14ac:dyDescent="0.25">
      <c r="A1776" s="24">
        <v>204</v>
      </c>
      <c r="B1776" s="31" t="s">
        <v>946</v>
      </c>
      <c r="C1776" s="32">
        <f t="shared" si="200"/>
        <v>842353.06</v>
      </c>
      <c r="D1776" s="33">
        <f t="shared" si="201"/>
        <v>17648.669999999998</v>
      </c>
      <c r="E1776" s="34"/>
      <c r="F1776" s="34">
        <v>824704.39</v>
      </c>
      <c r="G1776" s="34"/>
      <c r="H1776" s="34"/>
      <c r="I1776" s="34"/>
      <c r="J1776" s="34"/>
      <c r="K1776" s="38"/>
      <c r="L1776" s="35"/>
      <c r="M1776" s="34"/>
      <c r="N1776" s="34"/>
      <c r="O1776" s="34"/>
      <c r="P1776" s="34"/>
      <c r="Q1776" s="39"/>
      <c r="R1776" s="34"/>
      <c r="S1776" s="34"/>
    </row>
    <row r="1777" spans="1:19" hidden="1" x14ac:dyDescent="0.25">
      <c r="A1777" s="24">
        <v>205</v>
      </c>
      <c r="B1777" s="31" t="s">
        <v>947</v>
      </c>
      <c r="C1777" s="32">
        <f t="shared" si="200"/>
        <v>6169847.7999999998</v>
      </c>
      <c r="D1777" s="33">
        <f t="shared" si="201"/>
        <v>129268.4</v>
      </c>
      <c r="E1777" s="34"/>
      <c r="F1777" s="34">
        <v>866433.05</v>
      </c>
      <c r="G1777" s="34">
        <v>2752957.3</v>
      </c>
      <c r="H1777" s="34"/>
      <c r="I1777" s="34"/>
      <c r="J1777" s="34">
        <v>1142897.3</v>
      </c>
      <c r="K1777" s="38"/>
      <c r="L1777" s="35"/>
      <c r="M1777" s="34"/>
      <c r="N1777" s="34"/>
      <c r="O1777" s="34"/>
      <c r="P1777" s="34">
        <v>1278291.75</v>
      </c>
      <c r="Q1777" s="39"/>
      <c r="R1777" s="34"/>
      <c r="S1777" s="34"/>
    </row>
    <row r="1778" spans="1:19" hidden="1" x14ac:dyDescent="0.25">
      <c r="A1778" s="24">
        <v>206</v>
      </c>
      <c r="B1778" s="31" t="s">
        <v>948</v>
      </c>
      <c r="C1778" s="32">
        <f t="shared" si="200"/>
        <v>3983315.06</v>
      </c>
      <c r="D1778" s="33">
        <f t="shared" si="201"/>
        <v>83456.960000000006</v>
      </c>
      <c r="E1778" s="34"/>
      <c r="F1778" s="34"/>
      <c r="G1778" s="34"/>
      <c r="H1778" s="34"/>
      <c r="I1778" s="34"/>
      <c r="J1778" s="34"/>
      <c r="K1778" s="34"/>
      <c r="L1778" s="35"/>
      <c r="M1778" s="34"/>
      <c r="N1778" s="34" t="s">
        <v>124</v>
      </c>
      <c r="O1778" s="34">
        <v>3899858.1</v>
      </c>
      <c r="P1778" s="34"/>
      <c r="Q1778" s="36"/>
      <c r="R1778" s="34"/>
      <c r="S1778" s="34"/>
    </row>
    <row r="1779" spans="1:19" hidden="1" x14ac:dyDescent="0.25">
      <c r="A1779" s="24">
        <v>207</v>
      </c>
      <c r="B1779" s="37" t="s">
        <v>949</v>
      </c>
      <c r="C1779" s="32">
        <f t="shared" si="200"/>
        <v>6463155.6100000003</v>
      </c>
      <c r="D1779" s="33">
        <f t="shared" si="201"/>
        <v>135413.68</v>
      </c>
      <c r="E1779" s="34"/>
      <c r="F1779" s="38"/>
      <c r="G1779" s="38">
        <v>3052449.43</v>
      </c>
      <c r="H1779" s="38">
        <v>2215696.86</v>
      </c>
      <c r="I1779" s="38">
        <v>1059595.6399999999</v>
      </c>
      <c r="J1779" s="38"/>
      <c r="K1779" s="39"/>
      <c r="L1779" s="35"/>
      <c r="M1779" s="34"/>
      <c r="N1779" s="34"/>
      <c r="O1779" s="34"/>
      <c r="P1779" s="34"/>
      <c r="Q1779" s="34"/>
      <c r="R1779" s="34"/>
      <c r="S1779" s="34"/>
    </row>
    <row r="1780" spans="1:19" hidden="1" x14ac:dyDescent="0.25">
      <c r="A1780" s="160" t="s">
        <v>1106</v>
      </c>
      <c r="B1780" s="160"/>
      <c r="C1780" s="71">
        <f t="shared" ref="C1780" si="202">ROUND(SUM(D1780+E1780+F1780+G1780+H1780+I1780+J1780+K1780+M1780+O1780+P1780+Q1780+R1780+S1780),2)</f>
        <v>282844105.20999998</v>
      </c>
      <c r="D1780" s="40">
        <f t="shared" ref="D1780:S1780" si="203">ROUND(SUM(D1752:D1779),2)</f>
        <v>5926046.4699999997</v>
      </c>
      <c r="E1780" s="40">
        <f t="shared" si="203"/>
        <v>0</v>
      </c>
      <c r="F1780" s="40">
        <f t="shared" si="203"/>
        <v>13848853.869999999</v>
      </c>
      <c r="G1780" s="40">
        <f t="shared" si="203"/>
        <v>117693928.54000001</v>
      </c>
      <c r="H1780" s="40">
        <f t="shared" si="203"/>
        <v>2215696.86</v>
      </c>
      <c r="I1780" s="40">
        <f t="shared" si="203"/>
        <v>1059595.6399999999</v>
      </c>
      <c r="J1780" s="40">
        <f t="shared" si="203"/>
        <v>35293062.5</v>
      </c>
      <c r="K1780" s="40">
        <f t="shared" si="203"/>
        <v>0</v>
      </c>
      <c r="L1780" s="40">
        <f t="shared" si="203"/>
        <v>0</v>
      </c>
      <c r="M1780" s="40">
        <f t="shared" si="203"/>
        <v>0</v>
      </c>
      <c r="N1780" s="119" t="s">
        <v>23</v>
      </c>
      <c r="O1780" s="40">
        <f t="shared" si="203"/>
        <v>25140632.399999999</v>
      </c>
      <c r="P1780" s="40">
        <f t="shared" si="203"/>
        <v>20284256.899999999</v>
      </c>
      <c r="Q1780" s="40">
        <f t="shared" si="203"/>
        <v>32422697.940000001</v>
      </c>
      <c r="R1780" s="40">
        <f t="shared" si="203"/>
        <v>28959334.09</v>
      </c>
      <c r="S1780" s="40">
        <f t="shared" si="203"/>
        <v>0</v>
      </c>
    </row>
    <row r="1781" spans="1:19" ht="15.75" hidden="1" x14ac:dyDescent="0.25">
      <c r="A1781" s="197" t="s">
        <v>390</v>
      </c>
      <c r="B1781" s="198"/>
      <c r="C1781" s="199"/>
      <c r="D1781" s="120"/>
      <c r="E1781" s="34"/>
      <c r="F1781" s="34"/>
      <c r="G1781" s="34"/>
      <c r="H1781" s="34"/>
      <c r="I1781" s="34"/>
      <c r="J1781" s="34"/>
      <c r="K1781" s="34"/>
      <c r="L1781" s="12"/>
      <c r="M1781" s="34"/>
      <c r="N1781" s="39"/>
      <c r="O1781" s="34"/>
      <c r="P1781" s="34"/>
      <c r="Q1781" s="34"/>
      <c r="R1781" s="34"/>
      <c r="S1781" s="39"/>
    </row>
    <row r="1782" spans="1:19" hidden="1" x14ac:dyDescent="0.25">
      <c r="A1782" s="24">
        <v>208</v>
      </c>
      <c r="B1782" s="31" t="s">
        <v>391</v>
      </c>
      <c r="C1782" s="32">
        <f t="shared" ref="C1782" si="204">ROUND(SUM(D1782+E1782+F1782+G1782+H1782+I1782+J1782+K1782+M1782+O1782+P1782+Q1782+R1782+S1782),2)</f>
        <v>4610065.58</v>
      </c>
      <c r="D1782" s="33">
        <f t="shared" ref="D1782" si="205">ROUND((F1782+G1782+H1782+I1782+J1782+K1782+M1782+O1782+P1782+Q1782+R1782+S1782)*0.0214,2)</f>
        <v>96588.41</v>
      </c>
      <c r="E1782" s="34"/>
      <c r="F1782" s="38"/>
      <c r="G1782" s="38">
        <v>1649799.16</v>
      </c>
      <c r="H1782" s="38"/>
      <c r="I1782" s="38">
        <v>572694.17000000004</v>
      </c>
      <c r="J1782" s="38">
        <v>0</v>
      </c>
      <c r="K1782" s="34"/>
      <c r="L1782" s="35"/>
      <c r="M1782" s="34"/>
      <c r="N1782" s="34" t="s">
        <v>124</v>
      </c>
      <c r="O1782" s="34">
        <v>2099150.3000000003</v>
      </c>
      <c r="P1782" s="34"/>
      <c r="Q1782" s="39"/>
      <c r="R1782" s="34"/>
      <c r="S1782" s="34">
        <v>191833.54</v>
      </c>
    </row>
    <row r="1783" spans="1:19" hidden="1" x14ac:dyDescent="0.25">
      <c r="A1783" s="168" t="s">
        <v>392</v>
      </c>
      <c r="B1783" s="168"/>
      <c r="C1783" s="71">
        <f>ROUND(SUM(D1783+E1783+F1783+G1783+H1783+I1783+J1783+K1783+M1783+O1783+P1783+Q1783+R1783+S1783),2)</f>
        <v>4610065.58</v>
      </c>
      <c r="D1783" s="40">
        <f t="shared" ref="D1783:M1783" si="206">ROUND(SUM(D1782:D1782),2)</f>
        <v>96588.41</v>
      </c>
      <c r="E1783" s="40">
        <f t="shared" si="206"/>
        <v>0</v>
      </c>
      <c r="F1783" s="40">
        <f t="shared" si="206"/>
        <v>0</v>
      </c>
      <c r="G1783" s="40">
        <f t="shared" si="206"/>
        <v>1649799.16</v>
      </c>
      <c r="H1783" s="40">
        <f t="shared" si="206"/>
        <v>0</v>
      </c>
      <c r="I1783" s="40">
        <f t="shared" si="206"/>
        <v>572694.17000000004</v>
      </c>
      <c r="J1783" s="40">
        <f t="shared" si="206"/>
        <v>0</v>
      </c>
      <c r="K1783" s="40">
        <f t="shared" si="206"/>
        <v>0</v>
      </c>
      <c r="L1783" s="40">
        <f t="shared" si="206"/>
        <v>0</v>
      </c>
      <c r="M1783" s="40">
        <f t="shared" si="206"/>
        <v>0</v>
      </c>
      <c r="N1783" s="119" t="s">
        <v>23</v>
      </c>
      <c r="O1783" s="40">
        <f>ROUND(SUM(O1782:O1782),2)</f>
        <v>2099150.2999999998</v>
      </c>
      <c r="P1783" s="40">
        <f>ROUND(SUM(P1782:P1782),2)</f>
        <v>0</v>
      </c>
      <c r="Q1783" s="40">
        <f>ROUND(SUM(Q1782:Q1782),2)</f>
        <v>0</v>
      </c>
      <c r="R1783" s="40">
        <f>ROUND(SUM(R1782:R1782),2)</f>
        <v>0</v>
      </c>
      <c r="S1783" s="40">
        <f>ROUND(SUM(S1782:S1782),2)</f>
        <v>191833.54</v>
      </c>
    </row>
    <row r="1784" spans="1:19" ht="15.75" hidden="1" x14ac:dyDescent="0.25">
      <c r="A1784" s="197" t="s">
        <v>393</v>
      </c>
      <c r="B1784" s="198"/>
      <c r="C1784" s="199"/>
      <c r="D1784" s="120"/>
      <c r="E1784" s="34"/>
      <c r="F1784" s="34"/>
      <c r="G1784" s="34"/>
      <c r="H1784" s="34"/>
      <c r="I1784" s="34"/>
      <c r="J1784" s="34"/>
      <c r="K1784" s="34"/>
      <c r="L1784" s="86"/>
      <c r="M1784" s="34"/>
      <c r="N1784" s="48"/>
      <c r="O1784" s="34"/>
      <c r="P1784" s="34"/>
      <c r="Q1784" s="34"/>
      <c r="R1784" s="34"/>
      <c r="S1784" s="39"/>
    </row>
    <row r="1785" spans="1:19" hidden="1" x14ac:dyDescent="0.25">
      <c r="A1785" s="24">
        <v>209</v>
      </c>
      <c r="B1785" s="31" t="s">
        <v>394</v>
      </c>
      <c r="C1785" s="32">
        <f t="shared" ref="C1785:C1793" si="207">ROUND(SUM(D1785+E1785+F1785+G1785+H1785+I1785+J1785+K1785+M1785+O1785+P1785+Q1785+R1785+S1785),2)</f>
        <v>36740375.32</v>
      </c>
      <c r="D1785" s="33">
        <f t="shared" ref="D1785:D1793" si="208">ROUND((F1785+G1785+H1785+I1785+J1785+K1785+M1785+O1785+P1785+Q1785+R1785+S1785)*0.0214,2)</f>
        <v>769770.93</v>
      </c>
      <c r="E1785" s="34"/>
      <c r="F1785" s="34">
        <v>4396726.0599999996</v>
      </c>
      <c r="G1785" s="34">
        <v>13894731.99</v>
      </c>
      <c r="H1785" s="34"/>
      <c r="I1785" s="34"/>
      <c r="J1785" s="34"/>
      <c r="K1785" s="38"/>
      <c r="L1785" s="35"/>
      <c r="M1785" s="34"/>
      <c r="N1785" s="34" t="s">
        <v>64</v>
      </c>
      <c r="O1785" s="39">
        <v>17679146.34</v>
      </c>
      <c r="P1785" s="34"/>
      <c r="Q1785" s="39"/>
      <c r="R1785" s="34"/>
      <c r="S1785" s="34"/>
    </row>
    <row r="1786" spans="1:19" hidden="1" x14ac:dyDescent="0.25">
      <c r="A1786" s="24">
        <v>210</v>
      </c>
      <c r="B1786" s="37" t="s">
        <v>396</v>
      </c>
      <c r="C1786" s="32">
        <f t="shared" si="207"/>
        <v>32396252.359999999</v>
      </c>
      <c r="D1786" s="33">
        <f t="shared" si="208"/>
        <v>678754.46</v>
      </c>
      <c r="E1786" s="34"/>
      <c r="F1786" s="38"/>
      <c r="G1786" s="38">
        <v>13957934.720000001</v>
      </c>
      <c r="H1786" s="38"/>
      <c r="I1786" s="38"/>
      <c r="J1786" s="38"/>
      <c r="K1786" s="39"/>
      <c r="L1786" s="35"/>
      <c r="M1786" s="34"/>
      <c r="N1786" s="34" t="s">
        <v>64</v>
      </c>
      <c r="O1786" s="34">
        <v>17759563.18</v>
      </c>
      <c r="P1786" s="34"/>
      <c r="Q1786" s="34"/>
      <c r="R1786" s="34"/>
      <c r="S1786" s="34"/>
    </row>
    <row r="1787" spans="1:19" hidden="1" x14ac:dyDescent="0.25">
      <c r="A1787" s="24">
        <v>211</v>
      </c>
      <c r="B1787" s="37" t="s">
        <v>398</v>
      </c>
      <c r="C1787" s="32">
        <f t="shared" si="207"/>
        <v>4516764.1900000004</v>
      </c>
      <c r="D1787" s="33">
        <f t="shared" si="208"/>
        <v>94633.59</v>
      </c>
      <c r="E1787" s="34"/>
      <c r="F1787" s="34">
        <v>4422130.5999999996</v>
      </c>
      <c r="G1787" s="34"/>
      <c r="H1787" s="39"/>
      <c r="I1787" s="39"/>
      <c r="J1787" s="39"/>
      <c r="K1787" s="34"/>
      <c r="L1787" s="35"/>
      <c r="M1787" s="34"/>
      <c r="N1787" s="34"/>
      <c r="O1787" s="38"/>
      <c r="P1787" s="34"/>
      <c r="Q1787" s="36"/>
      <c r="R1787" s="34"/>
      <c r="S1787" s="34"/>
    </row>
    <row r="1788" spans="1:19" hidden="1" x14ac:dyDescent="0.25">
      <c r="A1788" s="24">
        <v>212</v>
      </c>
      <c r="B1788" s="37" t="s">
        <v>399</v>
      </c>
      <c r="C1788" s="32">
        <f t="shared" si="207"/>
        <v>11469860.970000001</v>
      </c>
      <c r="D1788" s="33">
        <f t="shared" si="208"/>
        <v>240312.34</v>
      </c>
      <c r="E1788" s="34"/>
      <c r="F1788" s="34"/>
      <c r="G1788" s="34"/>
      <c r="H1788" s="34"/>
      <c r="I1788" s="39"/>
      <c r="J1788" s="39"/>
      <c r="K1788" s="34"/>
      <c r="L1788" s="35"/>
      <c r="M1788" s="34"/>
      <c r="N1788" s="34"/>
      <c r="O1788" s="38"/>
      <c r="P1788" s="34"/>
      <c r="Q1788" s="36"/>
      <c r="R1788" s="34">
        <v>11229548.630000001</v>
      </c>
      <c r="S1788" s="34"/>
    </row>
    <row r="1789" spans="1:19" hidden="1" x14ac:dyDescent="0.25">
      <c r="A1789" s="24">
        <v>213</v>
      </c>
      <c r="B1789" s="37" t="s">
        <v>401</v>
      </c>
      <c r="C1789" s="32">
        <f t="shared" si="207"/>
        <v>6600977.0899999999</v>
      </c>
      <c r="D1789" s="33">
        <f t="shared" si="208"/>
        <v>138301.26</v>
      </c>
      <c r="E1789" s="34"/>
      <c r="F1789" s="34"/>
      <c r="G1789" s="39"/>
      <c r="H1789" s="34"/>
      <c r="I1789" s="39"/>
      <c r="J1789" s="39"/>
      <c r="K1789" s="34"/>
      <c r="L1789" s="35"/>
      <c r="M1789" s="34"/>
      <c r="N1789" s="34"/>
      <c r="O1789" s="38"/>
      <c r="P1789" s="34">
        <v>6462675.8300000001</v>
      </c>
      <c r="Q1789" s="36"/>
      <c r="R1789" s="34"/>
      <c r="S1789" s="34"/>
    </row>
    <row r="1790" spans="1:19" hidden="1" x14ac:dyDescent="0.25">
      <c r="A1790" s="24">
        <v>214</v>
      </c>
      <c r="B1790" s="37" t="s">
        <v>402</v>
      </c>
      <c r="C1790" s="32">
        <f t="shared" si="207"/>
        <v>11869511.17</v>
      </c>
      <c r="D1790" s="33">
        <f t="shared" si="208"/>
        <v>248685.67</v>
      </c>
      <c r="E1790" s="34"/>
      <c r="F1790" s="39"/>
      <c r="G1790" s="39"/>
      <c r="H1790" s="39"/>
      <c r="I1790" s="39"/>
      <c r="J1790" s="39"/>
      <c r="K1790" s="34"/>
      <c r="L1790" s="35"/>
      <c r="M1790" s="34"/>
      <c r="N1790" s="34"/>
      <c r="O1790" s="38"/>
      <c r="P1790" s="34"/>
      <c r="Q1790" s="36"/>
      <c r="R1790" s="34">
        <v>11620825.5</v>
      </c>
      <c r="S1790" s="34"/>
    </row>
    <row r="1791" spans="1:19" hidden="1" x14ac:dyDescent="0.25">
      <c r="A1791" s="24">
        <v>215</v>
      </c>
      <c r="B1791" s="37" t="s">
        <v>67</v>
      </c>
      <c r="C1791" s="32">
        <f t="shared" si="207"/>
        <v>14117249.42</v>
      </c>
      <c r="D1791" s="33">
        <f t="shared" si="208"/>
        <v>295779.46000000002</v>
      </c>
      <c r="E1791" s="34"/>
      <c r="F1791" s="38"/>
      <c r="G1791" s="34">
        <v>13821469.960000001</v>
      </c>
      <c r="H1791" s="39"/>
      <c r="I1791" s="39"/>
      <c r="J1791" s="34"/>
      <c r="K1791" s="34"/>
      <c r="L1791" s="35"/>
      <c r="M1791" s="34"/>
      <c r="N1791" s="34"/>
      <c r="O1791" s="38"/>
      <c r="P1791" s="34"/>
      <c r="Q1791" s="36"/>
      <c r="R1791" s="34"/>
      <c r="S1791" s="34"/>
    </row>
    <row r="1792" spans="1:19" hidden="1" x14ac:dyDescent="0.25">
      <c r="A1792" s="24">
        <v>216</v>
      </c>
      <c r="B1792" s="37" t="s">
        <v>404</v>
      </c>
      <c r="C1792" s="32">
        <f t="shared" si="207"/>
        <v>18575710.030000001</v>
      </c>
      <c r="D1792" s="33">
        <f t="shared" si="208"/>
        <v>389191.5</v>
      </c>
      <c r="E1792" s="34"/>
      <c r="F1792" s="38">
        <v>4371501.71</v>
      </c>
      <c r="G1792" s="38">
        <v>13815016.82</v>
      </c>
      <c r="H1792" s="38"/>
      <c r="I1792" s="38"/>
      <c r="J1792" s="38"/>
      <c r="K1792" s="34"/>
      <c r="L1792" s="35"/>
      <c r="M1792" s="34"/>
      <c r="N1792" s="34"/>
      <c r="O1792" s="39"/>
      <c r="P1792" s="34"/>
      <c r="Q1792" s="36"/>
      <c r="R1792" s="34"/>
      <c r="S1792" s="34"/>
    </row>
    <row r="1793" spans="1:19" hidden="1" x14ac:dyDescent="0.25">
      <c r="A1793" s="24">
        <v>217</v>
      </c>
      <c r="B1793" s="37" t="s">
        <v>406</v>
      </c>
      <c r="C1793" s="32">
        <f t="shared" si="207"/>
        <v>18323379.48</v>
      </c>
      <c r="D1793" s="33">
        <f t="shared" si="208"/>
        <v>383904.76</v>
      </c>
      <c r="E1793" s="34"/>
      <c r="F1793" s="34"/>
      <c r="G1793" s="34"/>
      <c r="H1793" s="34"/>
      <c r="I1793" s="34"/>
      <c r="J1793" s="34"/>
      <c r="K1793" s="34"/>
      <c r="L1793" s="35"/>
      <c r="M1793" s="34"/>
      <c r="N1793" s="34" t="s">
        <v>64</v>
      </c>
      <c r="O1793" s="36">
        <v>17939474.719999999</v>
      </c>
      <c r="P1793" s="34"/>
      <c r="Q1793" s="34"/>
      <c r="R1793" s="34"/>
      <c r="S1793" s="34"/>
    </row>
    <row r="1794" spans="1:19" hidden="1" x14ac:dyDescent="0.25">
      <c r="A1794" s="204" t="s">
        <v>409</v>
      </c>
      <c r="B1794" s="205"/>
      <c r="C1794" s="71">
        <f>ROUND(SUM(D1794+S1794+E1794+F1794+G1794+H1794+I1794+J1794+K1794+M1794+O1794+P1794+Q1794+R1794+S1794),2)</f>
        <v>154610080.03</v>
      </c>
      <c r="D1794" s="40">
        <f t="shared" ref="D1794:K1794" si="209">ROUND(SUM(D1785:D1793),2)</f>
        <v>3239333.97</v>
      </c>
      <c r="E1794" s="40">
        <f t="shared" si="209"/>
        <v>0</v>
      </c>
      <c r="F1794" s="40">
        <f t="shared" si="209"/>
        <v>13190358.369999999</v>
      </c>
      <c r="G1794" s="40">
        <f t="shared" si="209"/>
        <v>55489153.490000002</v>
      </c>
      <c r="H1794" s="40">
        <f t="shared" si="209"/>
        <v>0</v>
      </c>
      <c r="I1794" s="40">
        <f t="shared" si="209"/>
        <v>0</v>
      </c>
      <c r="J1794" s="40">
        <f t="shared" si="209"/>
        <v>0</v>
      </c>
      <c r="K1794" s="40">
        <f t="shared" si="209"/>
        <v>0</v>
      </c>
      <c r="L1794" s="40">
        <f t="shared" ref="L1794:S1794" si="210">ROUND(SUM(L1785:L1793),2)</f>
        <v>0</v>
      </c>
      <c r="M1794" s="40">
        <f t="shared" si="210"/>
        <v>0</v>
      </c>
      <c r="N1794" s="119" t="s">
        <v>23</v>
      </c>
      <c r="O1794" s="40">
        <f t="shared" si="210"/>
        <v>53378184.240000002</v>
      </c>
      <c r="P1794" s="40">
        <f t="shared" si="210"/>
        <v>6462675.8300000001</v>
      </c>
      <c r="Q1794" s="40">
        <f t="shared" si="210"/>
        <v>0</v>
      </c>
      <c r="R1794" s="40">
        <f t="shared" si="210"/>
        <v>22850374.129999999</v>
      </c>
      <c r="S1794" s="40">
        <f t="shared" si="210"/>
        <v>0</v>
      </c>
    </row>
    <row r="1795" spans="1:19" ht="15.75" hidden="1" x14ac:dyDescent="0.25">
      <c r="A1795" s="197" t="s">
        <v>410</v>
      </c>
      <c r="B1795" s="206"/>
      <c r="C1795" s="207"/>
      <c r="D1795" s="120"/>
      <c r="E1795" s="34"/>
      <c r="F1795" s="34"/>
      <c r="G1795" s="34"/>
      <c r="H1795" s="34"/>
      <c r="I1795" s="34"/>
      <c r="J1795" s="34"/>
      <c r="K1795" s="34"/>
      <c r="L1795" s="12"/>
      <c r="M1795" s="34"/>
      <c r="N1795" s="39"/>
      <c r="O1795" s="34"/>
      <c r="P1795" s="34"/>
      <c r="Q1795" s="34"/>
      <c r="R1795" s="34"/>
      <c r="S1795" s="34"/>
    </row>
    <row r="1796" spans="1:19" hidden="1" x14ac:dyDescent="0.25">
      <c r="A1796" s="24">
        <v>218</v>
      </c>
      <c r="B1796" s="37" t="s">
        <v>950</v>
      </c>
      <c r="C1796" s="32">
        <f t="shared" ref="C1796:C1806" si="211">ROUND(SUM(D1796+E1796+F1796+G1796+H1796+I1796+J1796+K1796+M1796+O1796+P1796+Q1796+R1796+S1796),2)</f>
        <v>1279717.17</v>
      </c>
      <c r="D1796" s="33">
        <f t="shared" ref="D1796:D1805" si="212">ROUND((F1796+G1796+H1796+I1796+J1796+K1796+M1796+O1796+P1796+Q1796+R1796+S1796)*0.0214,2)</f>
        <v>26812.17</v>
      </c>
      <c r="E1796" s="34"/>
      <c r="F1796" s="38"/>
      <c r="G1796" s="38"/>
      <c r="H1796" s="38"/>
      <c r="I1796" s="38"/>
      <c r="J1796" s="38"/>
      <c r="K1796" s="39"/>
      <c r="L1796" s="35"/>
      <c r="M1796" s="34"/>
      <c r="N1796" s="34"/>
      <c r="O1796" s="34"/>
      <c r="P1796" s="34"/>
      <c r="Q1796" s="34">
        <v>1252905</v>
      </c>
      <c r="R1796" s="34"/>
      <c r="S1796" s="34"/>
    </row>
    <row r="1797" spans="1:19" hidden="1" x14ac:dyDescent="0.25">
      <c r="A1797" s="24">
        <v>219</v>
      </c>
      <c r="B1797" s="37" t="s">
        <v>951</v>
      </c>
      <c r="C1797" s="32">
        <f t="shared" si="211"/>
        <v>3372843.32</v>
      </c>
      <c r="D1797" s="33">
        <f t="shared" si="212"/>
        <v>70666.58</v>
      </c>
      <c r="E1797" s="34"/>
      <c r="F1797" s="38"/>
      <c r="G1797" s="38"/>
      <c r="H1797" s="38"/>
      <c r="I1797" s="38"/>
      <c r="J1797" s="38"/>
      <c r="K1797" s="34"/>
      <c r="L1797" s="35"/>
      <c r="M1797" s="34"/>
      <c r="N1797" s="34" t="s">
        <v>124</v>
      </c>
      <c r="O1797" s="34">
        <v>2053284.4000000001</v>
      </c>
      <c r="P1797" s="34"/>
      <c r="Q1797" s="34">
        <v>1248892.3400000001</v>
      </c>
      <c r="R1797" s="34"/>
      <c r="S1797" s="34"/>
    </row>
    <row r="1798" spans="1:19" hidden="1" x14ac:dyDescent="0.25">
      <c r="A1798" s="24">
        <v>220</v>
      </c>
      <c r="B1798" s="37" t="s">
        <v>952</v>
      </c>
      <c r="C1798" s="32">
        <f t="shared" si="211"/>
        <v>4165762.26</v>
      </c>
      <c r="D1798" s="33">
        <f t="shared" si="212"/>
        <v>87279.53</v>
      </c>
      <c r="E1798" s="34"/>
      <c r="F1798" s="38"/>
      <c r="G1798" s="38"/>
      <c r="H1798" s="38"/>
      <c r="I1798" s="38"/>
      <c r="J1798" s="38">
        <v>687890.92</v>
      </c>
      <c r="K1798" s="34"/>
      <c r="L1798" s="35"/>
      <c r="M1798" s="34"/>
      <c r="N1798" s="34" t="s">
        <v>124</v>
      </c>
      <c r="O1798" s="34">
        <v>2108260.65</v>
      </c>
      <c r="P1798" s="34"/>
      <c r="Q1798" s="34">
        <v>1282331.1599999999</v>
      </c>
      <c r="R1798" s="34"/>
      <c r="S1798" s="34"/>
    </row>
    <row r="1799" spans="1:19" hidden="1" x14ac:dyDescent="0.25">
      <c r="A1799" s="24">
        <v>221</v>
      </c>
      <c r="B1799" s="37" t="s">
        <v>953</v>
      </c>
      <c r="C1799" s="32">
        <f t="shared" si="211"/>
        <v>3429607.82</v>
      </c>
      <c r="D1799" s="33">
        <f t="shared" si="212"/>
        <v>71855.89</v>
      </c>
      <c r="E1799" s="34"/>
      <c r="F1799" s="38"/>
      <c r="G1799" s="38"/>
      <c r="H1799" s="38"/>
      <c r="I1799" s="38"/>
      <c r="J1799" s="38"/>
      <c r="K1799" s="34"/>
      <c r="L1799" s="35"/>
      <c r="M1799" s="34"/>
      <c r="N1799" s="34" t="s">
        <v>124</v>
      </c>
      <c r="O1799" s="34">
        <v>2087840.9000000001</v>
      </c>
      <c r="P1799" s="34"/>
      <c r="Q1799" s="34">
        <v>1269911.03</v>
      </c>
      <c r="R1799" s="34"/>
      <c r="S1799" s="34"/>
    </row>
    <row r="1800" spans="1:19" hidden="1" x14ac:dyDescent="0.25">
      <c r="A1800" s="24">
        <v>222</v>
      </c>
      <c r="B1800" s="37" t="s">
        <v>426</v>
      </c>
      <c r="C1800" s="32">
        <f t="shared" si="211"/>
        <v>28168695.59</v>
      </c>
      <c r="D1800" s="33">
        <f t="shared" si="212"/>
        <v>590180.23</v>
      </c>
      <c r="E1800" s="34"/>
      <c r="F1800" s="38"/>
      <c r="G1800" s="38">
        <v>8328745.1699999999</v>
      </c>
      <c r="H1800" s="38">
        <v>6045628.2599999998</v>
      </c>
      <c r="I1800" s="38">
        <v>2891154.23</v>
      </c>
      <c r="J1800" s="38"/>
      <c r="K1800" s="34"/>
      <c r="L1800" s="35"/>
      <c r="M1800" s="34"/>
      <c r="N1800" s="34"/>
      <c r="O1800" s="34"/>
      <c r="P1800" s="34">
        <v>3867319.79</v>
      </c>
      <c r="Q1800" s="34">
        <v>6445667.9100000001</v>
      </c>
      <c r="R1800" s="34"/>
      <c r="S1800" s="34"/>
    </row>
    <row r="1801" spans="1:19" hidden="1" x14ac:dyDescent="0.25">
      <c r="A1801" s="24">
        <v>223</v>
      </c>
      <c r="B1801" s="37" t="s">
        <v>427</v>
      </c>
      <c r="C1801" s="32">
        <f t="shared" si="211"/>
        <v>37476899.200000003</v>
      </c>
      <c r="D1801" s="33">
        <f t="shared" si="212"/>
        <v>785202.31</v>
      </c>
      <c r="E1801" s="34"/>
      <c r="F1801" s="38"/>
      <c r="G1801" s="38">
        <v>11080937.07</v>
      </c>
      <c r="H1801" s="38">
        <v>8043375.6799999997</v>
      </c>
      <c r="I1801" s="38">
        <v>3846521.59</v>
      </c>
      <c r="J1801" s="38"/>
      <c r="K1801" s="34"/>
      <c r="L1801" s="35"/>
      <c r="M1801" s="34"/>
      <c r="N1801" s="34"/>
      <c r="O1801" s="34"/>
      <c r="P1801" s="34">
        <v>5145256.1399999997</v>
      </c>
      <c r="Q1801" s="34">
        <v>8575606.4100000001</v>
      </c>
      <c r="R1801" s="34"/>
      <c r="S1801" s="34"/>
    </row>
    <row r="1802" spans="1:19" hidden="1" x14ac:dyDescent="0.25">
      <c r="A1802" s="24">
        <v>224</v>
      </c>
      <c r="B1802" s="37" t="s">
        <v>428</v>
      </c>
      <c r="C1802" s="32">
        <f t="shared" si="211"/>
        <v>17348830.579999998</v>
      </c>
      <c r="D1802" s="33">
        <f t="shared" si="212"/>
        <v>363486.37</v>
      </c>
      <c r="E1802" s="34"/>
      <c r="F1802" s="34"/>
      <c r="G1802" s="34"/>
      <c r="H1802" s="34"/>
      <c r="I1802" s="34"/>
      <c r="J1802" s="34"/>
      <c r="K1802" s="34"/>
      <c r="L1802" s="35"/>
      <c r="M1802" s="34"/>
      <c r="N1802" s="34" t="s">
        <v>124</v>
      </c>
      <c r="O1802" s="34">
        <v>10561440.199999999</v>
      </c>
      <c r="P1802" s="34"/>
      <c r="Q1802" s="36">
        <v>6423904.0099999998</v>
      </c>
      <c r="R1802" s="34"/>
      <c r="S1802" s="34"/>
    </row>
    <row r="1803" spans="1:19" hidden="1" x14ac:dyDescent="0.25">
      <c r="A1803" s="24">
        <v>225</v>
      </c>
      <c r="B1803" s="37" t="s">
        <v>430</v>
      </c>
      <c r="C1803" s="32">
        <f t="shared" si="211"/>
        <v>28030254.16</v>
      </c>
      <c r="D1803" s="33">
        <f t="shared" si="212"/>
        <v>587279.65</v>
      </c>
      <c r="E1803" s="34"/>
      <c r="F1803" s="34">
        <v>3081494.4</v>
      </c>
      <c r="G1803" s="34">
        <v>9790972.8800000008</v>
      </c>
      <c r="H1803" s="39">
        <v>7107022.8700000001</v>
      </c>
      <c r="I1803" s="39">
        <v>3398736.8</v>
      </c>
      <c r="J1803" s="39">
        <v>4064747.56</v>
      </c>
      <c r="K1803" s="34"/>
      <c r="L1803" s="35"/>
      <c r="M1803" s="34"/>
      <c r="N1803" s="34"/>
      <c r="O1803" s="38"/>
      <c r="P1803" s="34"/>
      <c r="Q1803" s="36"/>
      <c r="R1803" s="34"/>
      <c r="S1803" s="34"/>
    </row>
    <row r="1804" spans="1:19" hidden="1" x14ac:dyDescent="0.25">
      <c r="A1804" s="24">
        <v>226</v>
      </c>
      <c r="B1804" s="37" t="s">
        <v>954</v>
      </c>
      <c r="C1804" s="32">
        <f t="shared" si="211"/>
        <v>11840490.32</v>
      </c>
      <c r="D1804" s="33">
        <f t="shared" si="212"/>
        <v>248077.63</v>
      </c>
      <c r="E1804" s="34"/>
      <c r="F1804" s="34"/>
      <c r="G1804" s="39"/>
      <c r="H1804" s="34">
        <v>1072263.9099999999</v>
      </c>
      <c r="I1804" s="39">
        <v>512767.39</v>
      </c>
      <c r="J1804" s="39">
        <v>613253.69999999995</v>
      </c>
      <c r="K1804" s="34"/>
      <c r="L1804" s="35"/>
      <c r="M1804" s="34"/>
      <c r="N1804" s="34" t="s">
        <v>64</v>
      </c>
      <c r="O1804" s="38">
        <v>3759064.47</v>
      </c>
      <c r="P1804" s="34"/>
      <c r="Q1804" s="36"/>
      <c r="R1804" s="34">
        <v>5635063.2199999997</v>
      </c>
      <c r="S1804" s="34"/>
    </row>
    <row r="1805" spans="1:19" hidden="1" x14ac:dyDescent="0.25">
      <c r="A1805" s="24">
        <v>227</v>
      </c>
      <c r="B1805" s="37" t="s">
        <v>955</v>
      </c>
      <c r="C1805" s="32">
        <f t="shared" si="211"/>
        <v>2750521.73</v>
      </c>
      <c r="D1805" s="33">
        <f t="shared" si="212"/>
        <v>57627.93</v>
      </c>
      <c r="E1805" s="34"/>
      <c r="F1805" s="38"/>
      <c r="G1805" s="34"/>
      <c r="H1805" s="39"/>
      <c r="I1805" s="39"/>
      <c r="J1805" s="34"/>
      <c r="K1805" s="34"/>
      <c r="L1805" s="35"/>
      <c r="M1805" s="34"/>
      <c r="N1805" s="34" t="s">
        <v>124</v>
      </c>
      <c r="O1805" s="38">
        <v>2692893.8000000003</v>
      </c>
      <c r="P1805" s="34"/>
      <c r="Q1805" s="36"/>
      <c r="R1805" s="34"/>
      <c r="S1805" s="34"/>
    </row>
    <row r="1806" spans="1:19" hidden="1" x14ac:dyDescent="0.25">
      <c r="A1806" s="204" t="s">
        <v>956</v>
      </c>
      <c r="B1806" s="205"/>
      <c r="C1806" s="71">
        <f t="shared" si="211"/>
        <v>137863622.15000001</v>
      </c>
      <c r="D1806" s="40">
        <f t="shared" ref="D1806:S1806" si="213">ROUND(SUM(D1796:D1805),2)</f>
        <v>2888468.29</v>
      </c>
      <c r="E1806" s="40">
        <f t="shared" si="213"/>
        <v>0</v>
      </c>
      <c r="F1806" s="40">
        <f t="shared" si="213"/>
        <v>3081494.4</v>
      </c>
      <c r="G1806" s="40">
        <f t="shared" si="213"/>
        <v>29200655.120000001</v>
      </c>
      <c r="H1806" s="40">
        <f t="shared" si="213"/>
        <v>22268290.719999999</v>
      </c>
      <c r="I1806" s="40">
        <f t="shared" si="213"/>
        <v>10649180.01</v>
      </c>
      <c r="J1806" s="40">
        <f t="shared" si="213"/>
        <v>5365892.18</v>
      </c>
      <c r="K1806" s="40">
        <f t="shared" si="213"/>
        <v>0</v>
      </c>
      <c r="L1806" s="40">
        <f t="shared" si="213"/>
        <v>0</v>
      </c>
      <c r="M1806" s="40">
        <f t="shared" si="213"/>
        <v>0</v>
      </c>
      <c r="N1806" s="119" t="s">
        <v>23</v>
      </c>
      <c r="O1806" s="40">
        <f t="shared" si="213"/>
        <v>23262784.420000002</v>
      </c>
      <c r="P1806" s="40">
        <f t="shared" si="213"/>
        <v>9012575.9299999997</v>
      </c>
      <c r="Q1806" s="40">
        <f t="shared" si="213"/>
        <v>26499217.859999999</v>
      </c>
      <c r="R1806" s="40">
        <f t="shared" si="213"/>
        <v>5635063.2199999997</v>
      </c>
      <c r="S1806" s="40">
        <f t="shared" si="213"/>
        <v>0</v>
      </c>
    </row>
    <row r="1807" spans="1:19" ht="15.75" hidden="1" x14ac:dyDescent="0.25">
      <c r="A1807" s="197" t="s">
        <v>432</v>
      </c>
      <c r="B1807" s="198"/>
      <c r="C1807" s="199"/>
      <c r="D1807" s="120"/>
      <c r="E1807" s="34"/>
      <c r="F1807" s="34"/>
      <c r="G1807" s="34"/>
      <c r="H1807" s="34"/>
      <c r="I1807" s="34"/>
      <c r="J1807" s="34"/>
      <c r="K1807" s="34"/>
      <c r="L1807" s="12"/>
      <c r="M1807" s="34"/>
      <c r="N1807" s="39"/>
      <c r="O1807" s="34"/>
      <c r="P1807" s="34"/>
      <c r="Q1807" s="34"/>
      <c r="R1807" s="34"/>
      <c r="S1807" s="34"/>
    </row>
    <row r="1808" spans="1:19" hidden="1" x14ac:dyDescent="0.25">
      <c r="A1808" s="24">
        <v>228</v>
      </c>
      <c r="B1808" s="31" t="s">
        <v>433</v>
      </c>
      <c r="C1808" s="32">
        <f t="shared" ref="C1808:C1814" si="214">ROUND(SUM(D1808+E1808+F1808+G1808+H1808+I1808+J1808+K1808+M1808+O1808+P1808+Q1808+R1808+S1808),2)</f>
        <v>28131698.510000002</v>
      </c>
      <c r="D1808" s="33">
        <f t="shared" ref="D1808:D1813" si="215">ROUND((F1808+G1808+H1808+I1808+J1808+K1808+M1808+O1808+P1808+Q1808+R1808+S1808)*0.0214,2)</f>
        <v>589405.07999999996</v>
      </c>
      <c r="E1808" s="34"/>
      <c r="F1808" s="34">
        <v>2119223.7400000002</v>
      </c>
      <c r="G1808" s="34">
        <v>6363949.3600000003</v>
      </c>
      <c r="H1808" s="34">
        <v>3674344.25</v>
      </c>
      <c r="I1808" s="34">
        <v>1728002.11</v>
      </c>
      <c r="J1808" s="34">
        <v>2089170.01</v>
      </c>
      <c r="K1808" s="38"/>
      <c r="L1808" s="35"/>
      <c r="M1808" s="34"/>
      <c r="N1808" s="34"/>
      <c r="O1808" s="39"/>
      <c r="P1808" s="34">
        <v>3087686.2</v>
      </c>
      <c r="Q1808" s="39">
        <v>8479917.7599999998</v>
      </c>
      <c r="R1808" s="34"/>
      <c r="S1808" s="34"/>
    </row>
    <row r="1809" spans="1:19" hidden="1" x14ac:dyDescent="0.25">
      <c r="A1809" s="24">
        <v>229</v>
      </c>
      <c r="B1809" s="31" t="s">
        <v>382</v>
      </c>
      <c r="C1809" s="32">
        <f t="shared" si="214"/>
        <v>62143403.979999997</v>
      </c>
      <c r="D1809" s="33">
        <f t="shared" si="215"/>
        <v>1302005.92</v>
      </c>
      <c r="E1809" s="34"/>
      <c r="F1809" s="34">
        <v>5403167.5599999996</v>
      </c>
      <c r="G1809" s="34">
        <v>16306830.24</v>
      </c>
      <c r="H1809" s="34">
        <v>9415009.1799999997</v>
      </c>
      <c r="I1809" s="34">
        <v>4427716.51</v>
      </c>
      <c r="J1809" s="34">
        <v>5889461.8099999996</v>
      </c>
      <c r="K1809" s="34"/>
      <c r="L1809" s="35"/>
      <c r="M1809" s="34"/>
      <c r="N1809" s="34"/>
      <c r="O1809" s="34"/>
      <c r="P1809" s="34"/>
      <c r="Q1809" s="36">
        <v>19399212.760000002</v>
      </c>
      <c r="R1809" s="34"/>
      <c r="S1809" s="34"/>
    </row>
    <row r="1810" spans="1:19" hidden="1" x14ac:dyDescent="0.25">
      <c r="A1810" s="24">
        <v>230</v>
      </c>
      <c r="B1810" s="37" t="s">
        <v>437</v>
      </c>
      <c r="C1810" s="32">
        <f t="shared" si="214"/>
        <v>24170971.559999999</v>
      </c>
      <c r="D1810" s="33">
        <f t="shared" si="215"/>
        <v>506421.37</v>
      </c>
      <c r="E1810" s="34"/>
      <c r="F1810" s="38">
        <v>2006657.9</v>
      </c>
      <c r="G1810" s="38">
        <v>6341530.7800000003</v>
      </c>
      <c r="H1810" s="38">
        <v>4603171.24</v>
      </c>
      <c r="I1810" s="38">
        <v>2201282.7999999998</v>
      </c>
      <c r="J1810" s="38">
        <v>2632665.13</v>
      </c>
      <c r="K1810" s="39"/>
      <c r="L1810" s="35"/>
      <c r="M1810" s="34"/>
      <c r="N1810" s="34"/>
      <c r="O1810" s="34"/>
      <c r="P1810" s="34"/>
      <c r="Q1810" s="34">
        <v>5879242.3399999999</v>
      </c>
      <c r="R1810" s="34"/>
      <c r="S1810" s="34"/>
    </row>
    <row r="1811" spans="1:19" hidden="1" x14ac:dyDescent="0.25">
      <c r="A1811" s="24">
        <v>231</v>
      </c>
      <c r="B1811" s="37" t="s">
        <v>438</v>
      </c>
      <c r="C1811" s="32">
        <f t="shared" si="214"/>
        <v>55779926.170000002</v>
      </c>
      <c r="D1811" s="33">
        <f t="shared" si="215"/>
        <v>1168680.6499999999</v>
      </c>
      <c r="E1811" s="34"/>
      <c r="F1811" s="34">
        <v>5352704.72</v>
      </c>
      <c r="G1811" s="34">
        <v>16154532.699999999</v>
      </c>
      <c r="H1811" s="34">
        <v>9327077.7599999998</v>
      </c>
      <c r="I1811" s="34">
        <v>4386363.88</v>
      </c>
      <c r="J1811" s="34">
        <v>5834457.2199999997</v>
      </c>
      <c r="K1811" s="34"/>
      <c r="L1811" s="35"/>
      <c r="M1811" s="34"/>
      <c r="N1811" s="19" t="s">
        <v>64</v>
      </c>
      <c r="O1811" s="34">
        <v>13556109.24</v>
      </c>
      <c r="P1811" s="34"/>
      <c r="Q1811" s="36"/>
      <c r="R1811" s="34"/>
      <c r="S1811" s="34"/>
    </row>
    <row r="1812" spans="1:19" hidden="1" x14ac:dyDescent="0.25">
      <c r="A1812" s="24">
        <v>232</v>
      </c>
      <c r="B1812" s="37" t="s">
        <v>164</v>
      </c>
      <c r="C1812" s="32">
        <f t="shared" si="214"/>
        <v>2961492.2</v>
      </c>
      <c r="D1812" s="33">
        <f t="shared" si="215"/>
        <v>62048.1</v>
      </c>
      <c r="E1812" s="34"/>
      <c r="F1812" s="34"/>
      <c r="G1812" s="34"/>
      <c r="H1812" s="39"/>
      <c r="I1812" s="39"/>
      <c r="J1812" s="39"/>
      <c r="K1812" s="34"/>
      <c r="L1812" s="35"/>
      <c r="M1812" s="34"/>
      <c r="N1812" s="34"/>
      <c r="O1812" s="38"/>
      <c r="P1812" s="34">
        <v>2899444.1</v>
      </c>
      <c r="Q1812" s="36"/>
      <c r="R1812" s="34"/>
      <c r="S1812" s="34"/>
    </row>
    <row r="1813" spans="1:19" hidden="1" x14ac:dyDescent="0.25">
      <c r="A1813" s="24">
        <v>233</v>
      </c>
      <c r="B1813" s="37" t="s">
        <v>441</v>
      </c>
      <c r="C1813" s="32">
        <f t="shared" si="214"/>
        <v>3005689.55</v>
      </c>
      <c r="D1813" s="33">
        <f t="shared" si="215"/>
        <v>62974.11</v>
      </c>
      <c r="E1813" s="34"/>
      <c r="F1813" s="34"/>
      <c r="G1813" s="39"/>
      <c r="H1813" s="34"/>
      <c r="I1813" s="39"/>
      <c r="J1813" s="39"/>
      <c r="K1813" s="34"/>
      <c r="L1813" s="35"/>
      <c r="M1813" s="34"/>
      <c r="N1813" s="34"/>
      <c r="O1813" s="38"/>
      <c r="P1813" s="34">
        <v>2942715.44</v>
      </c>
      <c r="Q1813" s="36"/>
      <c r="R1813" s="34"/>
      <c r="S1813" s="34"/>
    </row>
    <row r="1814" spans="1:19" hidden="1" x14ac:dyDescent="0.25">
      <c r="A1814" s="179" t="s">
        <v>442</v>
      </c>
      <c r="B1814" s="180"/>
      <c r="C1814" s="71">
        <f t="shared" si="214"/>
        <v>176193181.97</v>
      </c>
      <c r="D1814" s="40">
        <f t="shared" ref="D1814:M1814" si="216">ROUND(SUM(D1808:D1813),2)</f>
        <v>3691535.23</v>
      </c>
      <c r="E1814" s="40">
        <f t="shared" si="216"/>
        <v>0</v>
      </c>
      <c r="F1814" s="40">
        <f t="shared" si="216"/>
        <v>14881753.92</v>
      </c>
      <c r="G1814" s="40">
        <f t="shared" si="216"/>
        <v>45166843.079999998</v>
      </c>
      <c r="H1814" s="40">
        <f t="shared" si="216"/>
        <v>27019602.43</v>
      </c>
      <c r="I1814" s="40">
        <f t="shared" si="216"/>
        <v>12743365.300000001</v>
      </c>
      <c r="J1814" s="40">
        <f t="shared" si="216"/>
        <v>16445754.17</v>
      </c>
      <c r="K1814" s="40">
        <f t="shared" si="216"/>
        <v>0</v>
      </c>
      <c r="L1814" s="40">
        <f t="shared" si="216"/>
        <v>0</v>
      </c>
      <c r="M1814" s="40">
        <f t="shared" si="216"/>
        <v>0</v>
      </c>
      <c r="N1814" s="119" t="s">
        <v>23</v>
      </c>
      <c r="O1814" s="40">
        <f>ROUND(SUM(O1808:O1813),2)</f>
        <v>13556109.24</v>
      </c>
      <c r="P1814" s="40">
        <f>ROUND(SUM(P1808:P1813),2)</f>
        <v>8929845.7400000002</v>
      </c>
      <c r="Q1814" s="40">
        <f>ROUND(SUM(Q1808:Q1813),2)</f>
        <v>33758372.859999999</v>
      </c>
      <c r="R1814" s="40">
        <f>ROUND(SUM(R1808:R1813),2)</f>
        <v>0</v>
      </c>
      <c r="S1814" s="40">
        <f>ROUND(SUM(S1808:S1813),2)</f>
        <v>0</v>
      </c>
    </row>
    <row r="1815" spans="1:19" ht="15.75" hidden="1" x14ac:dyDescent="0.25">
      <c r="A1815" s="197" t="s">
        <v>443</v>
      </c>
      <c r="B1815" s="198"/>
      <c r="C1815" s="199"/>
      <c r="D1815" s="120"/>
      <c r="E1815" s="34"/>
      <c r="F1815" s="34"/>
      <c r="G1815" s="34"/>
      <c r="H1815" s="34"/>
      <c r="I1815" s="34"/>
      <c r="J1815" s="34"/>
      <c r="K1815" s="34"/>
      <c r="L1815" s="12"/>
      <c r="M1815" s="34"/>
      <c r="N1815" s="39"/>
      <c r="O1815" s="34"/>
      <c r="P1815" s="34"/>
      <c r="Q1815" s="34"/>
      <c r="R1815" s="34"/>
      <c r="S1815" s="34"/>
    </row>
    <row r="1816" spans="1:19" hidden="1" x14ac:dyDescent="0.25">
      <c r="A1816" s="24">
        <v>234</v>
      </c>
      <c r="B1816" s="68" t="s">
        <v>957</v>
      </c>
      <c r="C1816" s="32">
        <f t="shared" ref="C1816:C1847" si="217">ROUND(SUM(D1816+E1816+F1816+G1816+H1816+I1816+J1816+K1816+M1816+O1816+P1816+Q1816+R1816+S1816),2)</f>
        <v>2338251.92</v>
      </c>
      <c r="D1816" s="33">
        <f t="shared" ref="D1816:D1850" si="218">ROUND((F1816+G1816+H1816+I1816+J1816+K1816+M1816+O1816+P1816+Q1816+R1816+S1816)*0.0214,2)</f>
        <v>48990.2</v>
      </c>
      <c r="E1816" s="34"/>
      <c r="F1816" s="38">
        <v>257054.76</v>
      </c>
      <c r="G1816" s="38">
        <v>816751.82</v>
      </c>
      <c r="H1816" s="38">
        <v>592859.76</v>
      </c>
      <c r="I1816" s="38">
        <v>283518.76</v>
      </c>
      <c r="J1816" s="38">
        <v>339076.62</v>
      </c>
      <c r="K1816" s="34"/>
      <c r="L1816" s="35"/>
      <c r="M1816" s="34"/>
      <c r="N1816" s="34"/>
      <c r="O1816" s="39"/>
      <c r="P1816" s="34"/>
      <c r="Q1816" s="39"/>
      <c r="R1816" s="34"/>
      <c r="S1816" s="34"/>
    </row>
    <row r="1817" spans="1:19" hidden="1" x14ac:dyDescent="0.25">
      <c r="A1817" s="24">
        <v>235</v>
      </c>
      <c r="B1817" s="31" t="s">
        <v>445</v>
      </c>
      <c r="C1817" s="32">
        <f t="shared" si="217"/>
        <v>6606358.21</v>
      </c>
      <c r="D1817" s="33">
        <f t="shared" si="218"/>
        <v>138414.01</v>
      </c>
      <c r="E1817" s="34"/>
      <c r="F1817" s="38"/>
      <c r="G1817" s="38"/>
      <c r="H1817" s="38"/>
      <c r="I1817" s="38"/>
      <c r="J1817" s="38"/>
      <c r="K1817" s="34"/>
      <c r="L1817" s="35">
        <v>3</v>
      </c>
      <c r="M1817" s="34">
        <v>6467944.2000000002</v>
      </c>
      <c r="N1817" s="34"/>
      <c r="O1817" s="34"/>
      <c r="P1817" s="34"/>
      <c r="Q1817" s="39"/>
      <c r="R1817" s="34"/>
      <c r="S1817" s="34"/>
    </row>
    <row r="1818" spans="1:19" hidden="1" x14ac:dyDescent="0.25">
      <c r="A1818" s="24">
        <v>236</v>
      </c>
      <c r="B1818" s="31" t="s">
        <v>1107</v>
      </c>
      <c r="C1818" s="32">
        <f t="shared" si="217"/>
        <v>2868681.7</v>
      </c>
      <c r="D1818" s="33">
        <f t="shared" si="218"/>
        <v>58850</v>
      </c>
      <c r="E1818" s="34">
        <v>59831.7</v>
      </c>
      <c r="F1818" s="38"/>
      <c r="G1818" s="38"/>
      <c r="H1818" s="38"/>
      <c r="I1818" s="38"/>
      <c r="J1818" s="38"/>
      <c r="K1818" s="34"/>
      <c r="L1818" s="35">
        <v>1</v>
      </c>
      <c r="M1818" s="34">
        <v>2750000</v>
      </c>
      <c r="N1818" s="34"/>
      <c r="O1818" s="34"/>
      <c r="P1818" s="34"/>
      <c r="Q1818" s="39"/>
      <c r="R1818" s="34"/>
      <c r="S1818" s="34"/>
    </row>
    <row r="1819" spans="1:19" hidden="1" x14ac:dyDescent="0.25">
      <c r="A1819" s="24">
        <v>237</v>
      </c>
      <c r="B1819" s="31" t="s">
        <v>1108</v>
      </c>
      <c r="C1819" s="32">
        <f t="shared" si="217"/>
        <v>69561934.079999998</v>
      </c>
      <c r="D1819" s="33">
        <f t="shared" si="218"/>
        <v>1389420.75</v>
      </c>
      <c r="E1819" s="34">
        <v>3246310.16</v>
      </c>
      <c r="F1819" s="34"/>
      <c r="G1819" s="34"/>
      <c r="H1819" s="34"/>
      <c r="I1819" s="34"/>
      <c r="J1819" s="34"/>
      <c r="K1819" s="34"/>
      <c r="L1819" s="35"/>
      <c r="M1819" s="34"/>
      <c r="N1819" s="34" t="s">
        <v>64</v>
      </c>
      <c r="O1819" s="38">
        <v>37559009.270000003</v>
      </c>
      <c r="P1819" s="34"/>
      <c r="Q1819" s="36">
        <v>27367193.899999999</v>
      </c>
      <c r="R1819" s="34"/>
      <c r="S1819" s="34"/>
    </row>
    <row r="1820" spans="1:19" hidden="1" x14ac:dyDescent="0.25">
      <c r="A1820" s="24">
        <v>238</v>
      </c>
      <c r="B1820" s="31" t="s">
        <v>1109</v>
      </c>
      <c r="C1820" s="32">
        <f t="shared" si="217"/>
        <v>27044763.879999999</v>
      </c>
      <c r="D1820" s="33">
        <f t="shared" si="218"/>
        <v>540188.49</v>
      </c>
      <c r="E1820" s="34">
        <v>1262122.6399999999</v>
      </c>
      <c r="F1820" s="34"/>
      <c r="G1820" s="34"/>
      <c r="H1820" s="34"/>
      <c r="I1820" s="34"/>
      <c r="J1820" s="34"/>
      <c r="K1820" s="39"/>
      <c r="L1820" s="35"/>
      <c r="M1820" s="34"/>
      <c r="N1820" s="34"/>
      <c r="O1820" s="34"/>
      <c r="P1820" s="34"/>
      <c r="Q1820" s="38">
        <v>25242452.75</v>
      </c>
      <c r="R1820" s="34"/>
      <c r="S1820" s="34"/>
    </row>
    <row r="1821" spans="1:19" hidden="1" x14ac:dyDescent="0.25">
      <c r="A1821" s="24">
        <v>239</v>
      </c>
      <c r="B1821" s="31" t="s">
        <v>1110</v>
      </c>
      <c r="C1821" s="32">
        <f t="shared" si="217"/>
        <v>1746971.44</v>
      </c>
      <c r="D1821" s="33">
        <f t="shared" si="218"/>
        <v>34893.769999999997</v>
      </c>
      <c r="E1821" s="34">
        <v>81527.509999999995</v>
      </c>
      <c r="F1821" s="34"/>
      <c r="G1821" s="34"/>
      <c r="H1821" s="34"/>
      <c r="I1821" s="34"/>
      <c r="J1821" s="34"/>
      <c r="K1821" s="38">
        <v>1630550.16</v>
      </c>
      <c r="L1821" s="35"/>
      <c r="M1821" s="34"/>
      <c r="N1821" s="34"/>
      <c r="O1821" s="34"/>
      <c r="P1821" s="34"/>
      <c r="Q1821" s="39"/>
      <c r="R1821" s="34"/>
      <c r="S1821" s="34"/>
    </row>
    <row r="1822" spans="1:19" hidden="1" x14ac:dyDescent="0.25">
      <c r="A1822" s="24">
        <v>240</v>
      </c>
      <c r="B1822" s="31" t="s">
        <v>1111</v>
      </c>
      <c r="C1822" s="32">
        <f t="shared" si="217"/>
        <v>33589553.990000002</v>
      </c>
      <c r="D1822" s="33">
        <f t="shared" si="218"/>
        <v>670913.25</v>
      </c>
      <c r="E1822" s="34">
        <v>1567554.32</v>
      </c>
      <c r="F1822" s="34"/>
      <c r="G1822" s="34"/>
      <c r="H1822" s="39"/>
      <c r="I1822" s="39"/>
      <c r="J1822" s="39"/>
      <c r="K1822" s="34"/>
      <c r="L1822" s="35"/>
      <c r="M1822" s="34"/>
      <c r="N1822" s="34"/>
      <c r="O1822" s="34"/>
      <c r="P1822" s="34"/>
      <c r="Q1822" s="36">
        <v>31351086.420000002</v>
      </c>
      <c r="R1822" s="34"/>
      <c r="S1822" s="34"/>
    </row>
    <row r="1823" spans="1:19" hidden="1" x14ac:dyDescent="0.25">
      <c r="A1823" s="24">
        <v>241</v>
      </c>
      <c r="B1823" s="37" t="s">
        <v>457</v>
      </c>
      <c r="C1823" s="32">
        <f t="shared" si="217"/>
        <v>24877819.370000001</v>
      </c>
      <c r="D1823" s="33">
        <f t="shared" si="218"/>
        <v>521230.99</v>
      </c>
      <c r="E1823" s="34"/>
      <c r="F1823" s="38">
        <v>2748073.91</v>
      </c>
      <c r="G1823" s="36">
        <v>8684587.0899999999</v>
      </c>
      <c r="H1823" s="38">
        <v>6303941.8899999997</v>
      </c>
      <c r="I1823" s="36">
        <v>3014608.43</v>
      </c>
      <c r="J1823" s="36">
        <v>3605377.06</v>
      </c>
      <c r="K1823" s="34"/>
      <c r="L1823" s="35"/>
      <c r="M1823" s="34"/>
      <c r="N1823" s="34"/>
      <c r="O1823" s="34"/>
      <c r="P1823" s="34"/>
      <c r="Q1823" s="39"/>
      <c r="R1823" s="34"/>
      <c r="S1823" s="34"/>
    </row>
    <row r="1824" spans="1:19" hidden="1" x14ac:dyDescent="0.25">
      <c r="A1824" s="24">
        <v>242</v>
      </c>
      <c r="B1824" s="37" t="s">
        <v>959</v>
      </c>
      <c r="C1824" s="32">
        <f t="shared" si="217"/>
        <v>3482216.92</v>
      </c>
      <c r="D1824" s="33">
        <f t="shared" si="218"/>
        <v>72958.14</v>
      </c>
      <c r="E1824" s="34"/>
      <c r="F1824" s="39"/>
      <c r="G1824" s="39"/>
      <c r="H1824" s="39"/>
      <c r="I1824" s="39"/>
      <c r="J1824" s="39"/>
      <c r="K1824" s="34"/>
      <c r="L1824" s="35"/>
      <c r="M1824" s="34"/>
      <c r="N1824" s="74"/>
      <c r="O1824" s="74"/>
      <c r="P1824" s="34"/>
      <c r="Q1824" s="36">
        <v>3409258.78</v>
      </c>
      <c r="R1824" s="34"/>
      <c r="S1824" s="34"/>
    </row>
    <row r="1825" spans="1:19" hidden="1" x14ac:dyDescent="0.25">
      <c r="A1825" s="24">
        <v>243</v>
      </c>
      <c r="B1825" s="37" t="s">
        <v>1112</v>
      </c>
      <c r="C1825" s="32">
        <f t="shared" si="217"/>
        <v>21505237.829999998</v>
      </c>
      <c r="D1825" s="33">
        <f t="shared" si="218"/>
        <v>429542.74</v>
      </c>
      <c r="E1825" s="34">
        <v>1003604.53</v>
      </c>
      <c r="F1825" s="34"/>
      <c r="G1825" s="34"/>
      <c r="H1825" s="39"/>
      <c r="I1825" s="39"/>
      <c r="J1825" s="34"/>
      <c r="K1825" s="34"/>
      <c r="L1825" s="35"/>
      <c r="M1825" s="34"/>
      <c r="N1825" s="34" t="s">
        <v>64</v>
      </c>
      <c r="O1825" s="38">
        <v>20072090.559999999</v>
      </c>
      <c r="P1825" s="34"/>
      <c r="Q1825" s="36"/>
      <c r="R1825" s="34"/>
      <c r="S1825" s="34"/>
    </row>
    <row r="1826" spans="1:19" hidden="1" x14ac:dyDescent="0.25">
      <c r="A1826" s="24">
        <v>244</v>
      </c>
      <c r="B1826" s="37" t="s">
        <v>960</v>
      </c>
      <c r="C1826" s="32">
        <f t="shared" si="217"/>
        <v>8768859.4199999999</v>
      </c>
      <c r="D1826" s="33">
        <f t="shared" si="218"/>
        <v>183721.94</v>
      </c>
      <c r="E1826" s="34"/>
      <c r="F1826" s="34"/>
      <c r="G1826" s="34"/>
      <c r="H1826" s="34"/>
      <c r="I1826" s="34"/>
      <c r="J1826" s="34"/>
      <c r="K1826" s="34"/>
      <c r="L1826" s="35"/>
      <c r="M1826" s="34"/>
      <c r="N1826" s="34" t="s">
        <v>64</v>
      </c>
      <c r="O1826" s="36">
        <v>3317409.24</v>
      </c>
      <c r="P1826" s="34"/>
      <c r="Q1826" s="36">
        <v>5267728.24</v>
      </c>
      <c r="R1826" s="34"/>
      <c r="S1826" s="34"/>
    </row>
    <row r="1827" spans="1:19" hidden="1" x14ac:dyDescent="0.25">
      <c r="A1827" s="24">
        <v>245</v>
      </c>
      <c r="B1827" s="37" t="s">
        <v>961</v>
      </c>
      <c r="C1827" s="32">
        <f t="shared" si="217"/>
        <v>29025050.949999999</v>
      </c>
      <c r="D1827" s="33">
        <f t="shared" si="218"/>
        <v>608122.27</v>
      </c>
      <c r="E1827" s="34"/>
      <c r="F1827" s="34"/>
      <c r="G1827" s="34"/>
      <c r="H1827" s="34"/>
      <c r="I1827" s="34"/>
      <c r="J1827" s="34"/>
      <c r="K1827" s="34"/>
      <c r="L1827" s="35"/>
      <c r="M1827" s="34"/>
      <c r="N1827" s="34" t="s">
        <v>64</v>
      </c>
      <c r="O1827" s="36">
        <v>16438843.42</v>
      </c>
      <c r="P1827" s="39"/>
      <c r="Q1827" s="36">
        <v>11978085.26</v>
      </c>
      <c r="R1827" s="34"/>
      <c r="S1827" s="34"/>
    </row>
    <row r="1828" spans="1:19" hidden="1" x14ac:dyDescent="0.25">
      <c r="A1828" s="24">
        <v>246</v>
      </c>
      <c r="B1828" s="37" t="s">
        <v>962</v>
      </c>
      <c r="C1828" s="32">
        <f t="shared" si="217"/>
        <v>24773796.059999999</v>
      </c>
      <c r="D1828" s="33">
        <f t="shared" si="218"/>
        <v>519051.53</v>
      </c>
      <c r="E1828" s="34"/>
      <c r="F1828" s="38">
        <v>3050586.05</v>
      </c>
      <c r="G1828" s="34"/>
      <c r="H1828" s="34"/>
      <c r="I1828" s="34"/>
      <c r="J1828" s="34"/>
      <c r="K1828" s="34"/>
      <c r="L1828" s="35"/>
      <c r="M1828" s="34"/>
      <c r="N1828" s="34" t="s">
        <v>64</v>
      </c>
      <c r="O1828" s="36">
        <v>12266344.65</v>
      </c>
      <c r="P1828" s="39"/>
      <c r="Q1828" s="36">
        <v>8937813.8300000001</v>
      </c>
      <c r="R1828" s="34"/>
      <c r="S1828" s="34"/>
    </row>
    <row r="1829" spans="1:19" hidden="1" x14ac:dyDescent="0.25">
      <c r="A1829" s="24">
        <v>247</v>
      </c>
      <c r="B1829" s="37" t="s">
        <v>461</v>
      </c>
      <c r="C1829" s="32">
        <f t="shared" si="217"/>
        <v>15584623.210000001</v>
      </c>
      <c r="D1829" s="33">
        <f t="shared" si="218"/>
        <v>326523.34000000003</v>
      </c>
      <c r="E1829" s="34"/>
      <c r="F1829" s="38">
        <v>1322259.1200000001</v>
      </c>
      <c r="G1829" s="38">
        <v>3970694.52</v>
      </c>
      <c r="H1829" s="36">
        <v>2292554.16</v>
      </c>
      <c r="I1829" s="36">
        <v>1078162.02</v>
      </c>
      <c r="J1829" s="36">
        <v>1303507.53</v>
      </c>
      <c r="K1829" s="34"/>
      <c r="L1829" s="35"/>
      <c r="M1829" s="34"/>
      <c r="N1829" s="34"/>
      <c r="O1829" s="34"/>
      <c r="P1829" s="34"/>
      <c r="Q1829" s="36">
        <v>5290922.5199999996</v>
      </c>
      <c r="R1829" s="34"/>
      <c r="S1829" s="34"/>
    </row>
    <row r="1830" spans="1:19" hidden="1" x14ac:dyDescent="0.25">
      <c r="A1830" s="24">
        <v>248</v>
      </c>
      <c r="B1830" s="37" t="s">
        <v>963</v>
      </c>
      <c r="C1830" s="32">
        <f t="shared" si="217"/>
        <v>32493598.48</v>
      </c>
      <c r="D1830" s="33">
        <f t="shared" si="218"/>
        <v>680794.02</v>
      </c>
      <c r="E1830" s="34"/>
      <c r="F1830" s="38">
        <v>4001184.08</v>
      </c>
      <c r="G1830" s="34"/>
      <c r="H1830" s="34"/>
      <c r="I1830" s="34"/>
      <c r="J1830" s="34"/>
      <c r="K1830" s="34"/>
      <c r="L1830" s="35"/>
      <c r="M1830" s="39"/>
      <c r="N1830" s="39" t="s">
        <v>64</v>
      </c>
      <c r="O1830" s="36">
        <v>16088680.02</v>
      </c>
      <c r="P1830" s="34"/>
      <c r="Q1830" s="38">
        <v>11722940.359999999</v>
      </c>
      <c r="R1830" s="34"/>
      <c r="S1830" s="34"/>
    </row>
    <row r="1831" spans="1:19" hidden="1" x14ac:dyDescent="0.25">
      <c r="A1831" s="24">
        <v>249</v>
      </c>
      <c r="B1831" s="37" t="s">
        <v>462</v>
      </c>
      <c r="C1831" s="32">
        <f t="shared" si="217"/>
        <v>16630520.75</v>
      </c>
      <c r="D1831" s="33">
        <f t="shared" si="218"/>
        <v>348436.6</v>
      </c>
      <c r="E1831" s="34"/>
      <c r="F1831" s="36">
        <v>1837054.1</v>
      </c>
      <c r="G1831" s="36">
        <v>5805541.2199999997</v>
      </c>
      <c r="H1831" s="36">
        <v>4214108.76</v>
      </c>
      <c r="I1831" s="36">
        <v>2015229.2</v>
      </c>
      <c r="J1831" s="36">
        <v>2410150.87</v>
      </c>
      <c r="K1831" s="34"/>
      <c r="L1831" s="35"/>
      <c r="M1831" s="34"/>
      <c r="N1831" s="34"/>
      <c r="O1831" s="34"/>
      <c r="P1831" s="34"/>
      <c r="Q1831" s="34"/>
      <c r="R1831" s="34"/>
      <c r="S1831" s="34"/>
    </row>
    <row r="1832" spans="1:19" hidden="1" x14ac:dyDescent="0.25">
      <c r="A1832" s="24">
        <v>250</v>
      </c>
      <c r="B1832" s="37" t="s">
        <v>473</v>
      </c>
      <c r="C1832" s="32">
        <f t="shared" si="217"/>
        <v>58132734.700000003</v>
      </c>
      <c r="D1832" s="33">
        <f t="shared" si="218"/>
        <v>1217975.8400000001</v>
      </c>
      <c r="E1832" s="34"/>
      <c r="F1832" s="36">
        <v>4826140.76</v>
      </c>
      <c r="G1832" s="36">
        <v>15251787.68</v>
      </c>
      <c r="H1832" s="36">
        <v>11070921.66</v>
      </c>
      <c r="I1832" s="36">
        <v>5294226.1100000003</v>
      </c>
      <c r="J1832" s="36">
        <v>6331728.25</v>
      </c>
      <c r="K1832" s="34"/>
      <c r="L1832" s="35"/>
      <c r="M1832" s="34"/>
      <c r="N1832" s="34"/>
      <c r="O1832" s="34"/>
      <c r="P1832" s="34"/>
      <c r="Q1832" s="38">
        <v>14139954.4</v>
      </c>
      <c r="R1832" s="34"/>
      <c r="S1832" s="34"/>
    </row>
    <row r="1833" spans="1:19" hidden="1" x14ac:dyDescent="0.25">
      <c r="A1833" s="24">
        <v>251</v>
      </c>
      <c r="B1833" s="37" t="s">
        <v>475</v>
      </c>
      <c r="C1833" s="32">
        <f t="shared" si="217"/>
        <v>13542352.76</v>
      </c>
      <c r="D1833" s="33">
        <f t="shared" si="218"/>
        <v>283734.43</v>
      </c>
      <c r="E1833" s="34"/>
      <c r="F1833" s="38">
        <v>1728638</v>
      </c>
      <c r="G1833" s="38">
        <v>5217052.0599999996</v>
      </c>
      <c r="H1833" s="38">
        <v>3012148.43</v>
      </c>
      <c r="I1833" s="38">
        <v>1416561.48</v>
      </c>
      <c r="J1833" s="38">
        <v>1884218.36</v>
      </c>
      <c r="K1833" s="34"/>
      <c r="L1833" s="35"/>
      <c r="M1833" s="34"/>
      <c r="N1833" s="39"/>
      <c r="O1833" s="39"/>
      <c r="P1833" s="34"/>
      <c r="Q1833" s="39"/>
      <c r="R1833" s="34"/>
      <c r="S1833" s="34"/>
    </row>
    <row r="1834" spans="1:19" hidden="1" x14ac:dyDescent="0.25">
      <c r="A1834" s="24">
        <v>252</v>
      </c>
      <c r="B1834" s="37" t="s">
        <v>477</v>
      </c>
      <c r="C1834" s="32">
        <f t="shared" si="217"/>
        <v>13522749.609999999</v>
      </c>
      <c r="D1834" s="33">
        <f t="shared" si="218"/>
        <v>283323.71000000002</v>
      </c>
      <c r="E1834" s="34"/>
      <c r="F1834" s="38">
        <v>1316316.79</v>
      </c>
      <c r="G1834" s="38">
        <v>3952849.93</v>
      </c>
      <c r="H1834" s="38">
        <v>2282251.2599999998</v>
      </c>
      <c r="I1834" s="38">
        <v>1073316.68</v>
      </c>
      <c r="J1834" s="38">
        <v>1297649.47</v>
      </c>
      <c r="K1834" s="34"/>
      <c r="L1834" s="35"/>
      <c r="M1834" s="34"/>
      <c r="N1834" s="28" t="s">
        <v>64</v>
      </c>
      <c r="O1834" s="30">
        <v>3317041.77</v>
      </c>
      <c r="P1834" s="34"/>
      <c r="Q1834" s="39"/>
      <c r="R1834" s="34"/>
      <c r="S1834" s="34"/>
    </row>
    <row r="1835" spans="1:19" hidden="1" x14ac:dyDescent="0.25">
      <c r="A1835" s="24">
        <v>253</v>
      </c>
      <c r="B1835" s="37" t="s">
        <v>478</v>
      </c>
      <c r="C1835" s="32">
        <f t="shared" si="217"/>
        <v>13581174.550000001</v>
      </c>
      <c r="D1835" s="33">
        <f t="shared" si="218"/>
        <v>284547.81</v>
      </c>
      <c r="E1835" s="34"/>
      <c r="F1835" s="38">
        <v>1322003.93</v>
      </c>
      <c r="G1835" s="38">
        <v>3969928.19</v>
      </c>
      <c r="H1835" s="38">
        <v>2292111.7000000002</v>
      </c>
      <c r="I1835" s="38">
        <v>1077953.94</v>
      </c>
      <c r="J1835" s="38">
        <v>1303255.96</v>
      </c>
      <c r="K1835" s="34"/>
      <c r="L1835" s="35"/>
      <c r="M1835" s="34"/>
      <c r="N1835" s="34" t="s">
        <v>64</v>
      </c>
      <c r="O1835" s="36">
        <v>3331373.02</v>
      </c>
      <c r="P1835" s="34"/>
      <c r="Q1835" s="39"/>
      <c r="R1835" s="34"/>
      <c r="S1835" s="34"/>
    </row>
    <row r="1836" spans="1:19" hidden="1" x14ac:dyDescent="0.25">
      <c r="A1836" s="24">
        <v>254</v>
      </c>
      <c r="B1836" s="37" t="s">
        <v>1113</v>
      </c>
      <c r="C1836" s="32">
        <f t="shared" si="217"/>
        <v>3259238.25</v>
      </c>
      <c r="D1836" s="33">
        <f t="shared" si="218"/>
        <v>65099.59</v>
      </c>
      <c r="E1836" s="34">
        <v>152101.84</v>
      </c>
      <c r="F1836" s="34"/>
      <c r="G1836" s="34"/>
      <c r="H1836" s="34"/>
      <c r="I1836" s="34"/>
      <c r="J1836" s="34"/>
      <c r="K1836" s="34"/>
      <c r="L1836" s="35"/>
      <c r="M1836" s="34"/>
      <c r="N1836" s="34"/>
      <c r="O1836" s="39"/>
      <c r="P1836" s="38">
        <v>3042036.82</v>
      </c>
      <c r="Q1836" s="39"/>
      <c r="R1836" s="34"/>
      <c r="S1836" s="34"/>
    </row>
    <row r="1837" spans="1:19" hidden="1" x14ac:dyDescent="0.25">
      <c r="A1837" s="24">
        <v>255</v>
      </c>
      <c r="B1837" s="37" t="s">
        <v>1114</v>
      </c>
      <c r="C1837" s="32">
        <f t="shared" si="217"/>
        <v>5307000</v>
      </c>
      <c r="D1837" s="33">
        <f t="shared" si="218"/>
        <v>107000</v>
      </c>
      <c r="E1837" s="34">
        <v>200000</v>
      </c>
      <c r="F1837" s="34"/>
      <c r="G1837" s="34"/>
      <c r="H1837" s="34"/>
      <c r="I1837" s="34"/>
      <c r="J1837" s="34"/>
      <c r="K1837" s="34"/>
      <c r="L1837" s="35">
        <v>2</v>
      </c>
      <c r="M1837" s="34">
        <v>5000000</v>
      </c>
      <c r="N1837" s="34"/>
      <c r="O1837" s="39"/>
      <c r="P1837" s="38"/>
      <c r="Q1837" s="34"/>
      <c r="R1837" s="34"/>
      <c r="S1837" s="34"/>
    </row>
    <row r="1838" spans="1:19" hidden="1" x14ac:dyDescent="0.25">
      <c r="A1838" s="24">
        <v>256</v>
      </c>
      <c r="B1838" s="37" t="s">
        <v>1115</v>
      </c>
      <c r="C1838" s="32">
        <f t="shared" si="217"/>
        <v>14122079.76</v>
      </c>
      <c r="D1838" s="33">
        <f t="shared" si="218"/>
        <v>294250</v>
      </c>
      <c r="E1838" s="34">
        <v>77829.759999999995</v>
      </c>
      <c r="F1838" s="34"/>
      <c r="G1838" s="34"/>
      <c r="H1838" s="34"/>
      <c r="I1838" s="34"/>
      <c r="J1838" s="34"/>
      <c r="K1838" s="34"/>
      <c r="L1838" s="35">
        <v>5</v>
      </c>
      <c r="M1838" s="34">
        <v>13750000</v>
      </c>
      <c r="N1838" s="34"/>
      <c r="O1838" s="39"/>
      <c r="P1838" s="38"/>
      <c r="Q1838" s="34"/>
      <c r="R1838" s="34"/>
      <c r="S1838" s="34"/>
    </row>
    <row r="1839" spans="1:19" hidden="1" x14ac:dyDescent="0.25">
      <c r="A1839" s="24">
        <v>257</v>
      </c>
      <c r="B1839" s="37" t="s">
        <v>964</v>
      </c>
      <c r="C1839" s="32">
        <f t="shared" si="217"/>
        <v>8333463.9800000004</v>
      </c>
      <c r="D1839" s="33">
        <f t="shared" si="218"/>
        <v>174599.7</v>
      </c>
      <c r="E1839" s="34"/>
      <c r="F1839" s="34"/>
      <c r="G1839" s="34"/>
      <c r="H1839" s="34"/>
      <c r="I1839" s="34"/>
      <c r="J1839" s="34"/>
      <c r="K1839" s="34"/>
      <c r="L1839" s="35"/>
      <c r="M1839" s="34"/>
      <c r="N1839" s="34" t="s">
        <v>64</v>
      </c>
      <c r="O1839" s="36">
        <v>3152691.71</v>
      </c>
      <c r="P1839" s="34"/>
      <c r="Q1839" s="38">
        <v>5006172.57</v>
      </c>
      <c r="R1839" s="34"/>
      <c r="S1839" s="34"/>
    </row>
    <row r="1840" spans="1:19" hidden="1" x14ac:dyDescent="0.25">
      <c r="A1840" s="24">
        <v>258</v>
      </c>
      <c r="B1840" s="37" t="s">
        <v>965</v>
      </c>
      <c r="C1840" s="32">
        <f t="shared" si="217"/>
        <v>26042498.02</v>
      </c>
      <c r="D1840" s="33">
        <f t="shared" si="218"/>
        <v>545632.91</v>
      </c>
      <c r="E1840" s="34"/>
      <c r="F1840" s="39"/>
      <c r="G1840" s="38">
        <v>2700000</v>
      </c>
      <c r="H1840" s="38">
        <v>1700000</v>
      </c>
      <c r="I1840" s="38">
        <v>600000</v>
      </c>
      <c r="J1840" s="38">
        <v>1000000</v>
      </c>
      <c r="K1840" s="34"/>
      <c r="L1840" s="35"/>
      <c r="M1840" s="34"/>
      <c r="N1840" s="34" t="s">
        <v>64</v>
      </c>
      <c r="O1840" s="38">
        <v>6296903.9000000004</v>
      </c>
      <c r="P1840" s="38">
        <v>2297963.6800000002</v>
      </c>
      <c r="Q1840" s="38"/>
      <c r="R1840" s="34">
        <v>10901997.529999999</v>
      </c>
      <c r="S1840" s="34"/>
    </row>
    <row r="1841" spans="1:19" hidden="1" x14ac:dyDescent="0.25">
      <c r="A1841" s="24">
        <v>259</v>
      </c>
      <c r="B1841" s="37" t="s">
        <v>966</v>
      </c>
      <c r="C1841" s="32">
        <f t="shared" si="217"/>
        <v>25767840.800000001</v>
      </c>
      <c r="D1841" s="33">
        <f t="shared" si="218"/>
        <v>539878.40000000002</v>
      </c>
      <c r="E1841" s="34"/>
      <c r="F1841" s="34"/>
      <c r="G1841" s="36">
        <v>2700000</v>
      </c>
      <c r="H1841" s="38">
        <v>1700000</v>
      </c>
      <c r="I1841" s="38">
        <v>600000</v>
      </c>
      <c r="J1841" s="38">
        <v>1000000</v>
      </c>
      <c r="K1841" s="34"/>
      <c r="L1841" s="35"/>
      <c r="M1841" s="34"/>
      <c r="N1841" s="34" t="s">
        <v>64</v>
      </c>
      <c r="O1841" s="38">
        <v>6230493.5999999996</v>
      </c>
      <c r="P1841" s="38">
        <v>2273728.2000000002</v>
      </c>
      <c r="Q1841" s="38"/>
      <c r="R1841" s="34">
        <v>10723740.6</v>
      </c>
      <c r="S1841" s="34"/>
    </row>
    <row r="1842" spans="1:19" hidden="1" x14ac:dyDescent="0.25">
      <c r="A1842" s="24">
        <v>260</v>
      </c>
      <c r="B1842" s="37" t="s">
        <v>1116</v>
      </c>
      <c r="C1842" s="32">
        <f t="shared" si="217"/>
        <v>11187568.24</v>
      </c>
      <c r="D1842" s="33">
        <f t="shared" si="218"/>
        <v>227910</v>
      </c>
      <c r="E1842" s="34">
        <v>309658.23999999999</v>
      </c>
      <c r="F1842" s="34"/>
      <c r="G1842" s="34"/>
      <c r="H1842" s="34"/>
      <c r="I1842" s="34"/>
      <c r="J1842" s="34"/>
      <c r="K1842" s="34"/>
      <c r="L1842" s="35"/>
      <c r="M1842" s="34"/>
      <c r="N1842" s="34"/>
      <c r="O1842" s="39"/>
      <c r="P1842" s="38"/>
      <c r="Q1842" s="39"/>
      <c r="R1842" s="34">
        <v>10650000</v>
      </c>
      <c r="S1842" s="34"/>
    </row>
    <row r="1843" spans="1:19" hidden="1" x14ac:dyDescent="0.25">
      <c r="A1843" s="24">
        <v>261</v>
      </c>
      <c r="B1843" s="37" t="s">
        <v>967</v>
      </c>
      <c r="C1843" s="32">
        <f t="shared" si="217"/>
        <v>49214189.869999997</v>
      </c>
      <c r="D1843" s="33">
        <f t="shared" si="218"/>
        <v>1031117.74</v>
      </c>
      <c r="E1843" s="34"/>
      <c r="F1843" s="38">
        <v>3046862.46</v>
      </c>
      <c r="G1843" s="38">
        <v>9628832.1400000006</v>
      </c>
      <c r="H1843" s="38">
        <v>6989347.6399999997</v>
      </c>
      <c r="I1843" s="38">
        <v>3342376.36</v>
      </c>
      <c r="J1843" s="38">
        <v>3997377.21</v>
      </c>
      <c r="K1843" s="34"/>
      <c r="L1843" s="35"/>
      <c r="M1843" s="34"/>
      <c r="N1843" s="34" t="s">
        <v>64</v>
      </c>
      <c r="O1843" s="36">
        <v>12251372.140000001</v>
      </c>
      <c r="P1843" s="34"/>
      <c r="Q1843" s="36">
        <v>8926904.1799999997</v>
      </c>
      <c r="R1843" s="34"/>
      <c r="S1843" s="34"/>
    </row>
    <row r="1844" spans="1:19" hidden="1" x14ac:dyDescent="0.25">
      <c r="A1844" s="24">
        <v>262</v>
      </c>
      <c r="B1844" s="37" t="s">
        <v>968</v>
      </c>
      <c r="C1844" s="32">
        <f t="shared" si="217"/>
        <v>18869719.399999999</v>
      </c>
      <c r="D1844" s="33">
        <f t="shared" si="218"/>
        <v>395351.47</v>
      </c>
      <c r="E1844" s="34"/>
      <c r="F1844" s="39"/>
      <c r="G1844" s="38">
        <v>18474367.93</v>
      </c>
      <c r="H1844" s="34"/>
      <c r="I1844" s="34"/>
      <c r="J1844" s="34"/>
      <c r="K1844" s="34"/>
      <c r="L1844" s="35"/>
      <c r="M1844" s="34"/>
      <c r="N1844" s="34"/>
      <c r="O1844" s="39"/>
      <c r="P1844" s="34"/>
      <c r="Q1844" s="39"/>
      <c r="R1844" s="34"/>
      <c r="S1844" s="34"/>
    </row>
    <row r="1845" spans="1:19" hidden="1" x14ac:dyDescent="0.25">
      <c r="A1845" s="24">
        <v>263</v>
      </c>
      <c r="B1845" s="37" t="s">
        <v>500</v>
      </c>
      <c r="C1845" s="32">
        <f t="shared" si="217"/>
        <v>74697279.090000004</v>
      </c>
      <c r="D1845" s="33">
        <f t="shared" si="218"/>
        <v>1565030.13</v>
      </c>
      <c r="E1845" s="34"/>
      <c r="F1845" s="39"/>
      <c r="G1845" s="36">
        <v>37949350.909999996</v>
      </c>
      <c r="H1845" s="39"/>
      <c r="I1845" s="39"/>
      <c r="J1845" s="39"/>
      <c r="K1845" s="34"/>
      <c r="L1845" s="35"/>
      <c r="M1845" s="34"/>
      <c r="N1845" s="34"/>
      <c r="O1845" s="34"/>
      <c r="P1845" s="34"/>
      <c r="Q1845" s="36">
        <v>35182898.049999997</v>
      </c>
      <c r="R1845" s="34"/>
      <c r="S1845" s="34"/>
    </row>
    <row r="1846" spans="1:19" hidden="1" x14ac:dyDescent="0.25">
      <c r="A1846" s="24">
        <v>264</v>
      </c>
      <c r="B1846" s="37" t="s">
        <v>501</v>
      </c>
      <c r="C1846" s="32">
        <f t="shared" si="217"/>
        <v>13457833.73</v>
      </c>
      <c r="D1846" s="33">
        <f t="shared" si="218"/>
        <v>281963.62</v>
      </c>
      <c r="E1846" s="34"/>
      <c r="F1846" s="39"/>
      <c r="G1846" s="34"/>
      <c r="H1846" s="38">
        <v>6426832.7300000004</v>
      </c>
      <c r="I1846" s="38">
        <v>3073376.07</v>
      </c>
      <c r="J1846" s="38">
        <v>3675661.31</v>
      </c>
      <c r="K1846" s="34"/>
      <c r="L1846" s="35"/>
      <c r="M1846" s="34"/>
      <c r="N1846" s="34"/>
      <c r="O1846" s="39"/>
      <c r="P1846" s="34"/>
      <c r="Q1846" s="39"/>
      <c r="R1846" s="34"/>
      <c r="S1846" s="34"/>
    </row>
    <row r="1847" spans="1:19" hidden="1" x14ac:dyDescent="0.25">
      <c r="A1847" s="24">
        <v>265</v>
      </c>
      <c r="B1847" s="37" t="s">
        <v>1117</v>
      </c>
      <c r="C1847" s="32">
        <f t="shared" si="217"/>
        <v>36185677.759999998</v>
      </c>
      <c r="D1847" s="33">
        <f t="shared" si="218"/>
        <v>722767.88</v>
      </c>
      <c r="E1847" s="34">
        <v>1688709.99</v>
      </c>
      <c r="F1847" s="39"/>
      <c r="G1847" s="39"/>
      <c r="H1847" s="36">
        <v>10150480.289999999</v>
      </c>
      <c r="I1847" s="36">
        <v>4854061.79</v>
      </c>
      <c r="J1847" s="36">
        <v>5805305.54</v>
      </c>
      <c r="K1847" s="34"/>
      <c r="L1847" s="35"/>
      <c r="M1847" s="34"/>
      <c r="N1847" s="34"/>
      <c r="O1847" s="34"/>
      <c r="P1847" s="34"/>
      <c r="Q1847" s="36">
        <v>12964352.27</v>
      </c>
      <c r="R1847" s="34"/>
      <c r="S1847" s="34"/>
    </row>
    <row r="1848" spans="1:19" hidden="1" x14ac:dyDescent="0.25">
      <c r="A1848" s="24">
        <v>266</v>
      </c>
      <c r="B1848" s="37" t="s">
        <v>1118</v>
      </c>
      <c r="C1848" s="32">
        <f t="shared" ref="C1848:C1879" si="219">ROUND(SUM(D1848+E1848+F1848+G1848+H1848+I1848+J1848+K1848+M1848+O1848+P1848+Q1848+R1848+S1848),2)</f>
        <v>9170327.9100000001</v>
      </c>
      <c r="D1848" s="33">
        <f t="shared" si="218"/>
        <v>183166.9</v>
      </c>
      <c r="E1848" s="34">
        <v>427960.05</v>
      </c>
      <c r="F1848" s="39"/>
      <c r="G1848" s="39"/>
      <c r="H1848" s="34"/>
      <c r="I1848" s="34"/>
      <c r="J1848" s="34"/>
      <c r="K1848" s="34"/>
      <c r="L1848" s="35"/>
      <c r="M1848" s="34"/>
      <c r="N1848" s="34" t="s">
        <v>124</v>
      </c>
      <c r="O1848" s="36">
        <v>8559200.9600000009</v>
      </c>
      <c r="P1848" s="34"/>
      <c r="Q1848" s="34"/>
      <c r="R1848" s="34"/>
      <c r="S1848" s="34"/>
    </row>
    <row r="1849" spans="1:19" hidden="1" x14ac:dyDescent="0.25">
      <c r="A1849" s="24">
        <v>267</v>
      </c>
      <c r="B1849" s="37" t="s">
        <v>969</v>
      </c>
      <c r="C1849" s="32">
        <f t="shared" si="219"/>
        <v>5005579.29</v>
      </c>
      <c r="D1849" s="33">
        <f t="shared" si="218"/>
        <v>104875.07</v>
      </c>
      <c r="E1849" s="34"/>
      <c r="F1849" s="36"/>
      <c r="G1849" s="39"/>
      <c r="H1849" s="39"/>
      <c r="I1849" s="39"/>
      <c r="J1849" s="39"/>
      <c r="K1849" s="34"/>
      <c r="L1849" s="35"/>
      <c r="M1849" s="34"/>
      <c r="N1849" s="34"/>
      <c r="O1849" s="38"/>
      <c r="P1849" s="34"/>
      <c r="Q1849" s="38">
        <v>4900704.22</v>
      </c>
      <c r="R1849" s="34"/>
      <c r="S1849" s="34"/>
    </row>
    <row r="1850" spans="1:19" hidden="1" x14ac:dyDescent="0.25">
      <c r="A1850" s="24">
        <v>268</v>
      </c>
      <c r="B1850" s="37" t="s">
        <v>970</v>
      </c>
      <c r="C1850" s="32">
        <f t="shared" si="219"/>
        <v>6834526.6299999999</v>
      </c>
      <c r="D1850" s="33">
        <f t="shared" si="218"/>
        <v>143194.51</v>
      </c>
      <c r="E1850" s="34"/>
      <c r="F1850" s="39"/>
      <c r="G1850" s="39"/>
      <c r="H1850" s="36"/>
      <c r="I1850" s="36"/>
      <c r="J1850" s="36"/>
      <c r="K1850" s="34"/>
      <c r="L1850" s="35"/>
      <c r="M1850" s="34"/>
      <c r="N1850" s="34"/>
      <c r="O1850" s="39"/>
      <c r="P1850" s="34"/>
      <c r="Q1850" s="38">
        <v>6691332.1200000001</v>
      </c>
      <c r="R1850" s="34"/>
      <c r="S1850" s="34"/>
    </row>
    <row r="1851" spans="1:19" hidden="1" x14ac:dyDescent="0.25">
      <c r="A1851" s="24">
        <v>269</v>
      </c>
      <c r="B1851" s="37" t="s">
        <v>1119</v>
      </c>
      <c r="C1851" s="32">
        <f t="shared" si="219"/>
        <v>5604993.4400000004</v>
      </c>
      <c r="D1851" s="33">
        <v>52496.72</v>
      </c>
      <c r="E1851" s="34">
        <v>52496.72</v>
      </c>
      <c r="F1851" s="39"/>
      <c r="G1851" s="39"/>
      <c r="H1851" s="36"/>
      <c r="I1851" s="36"/>
      <c r="J1851" s="36"/>
      <c r="K1851" s="34"/>
      <c r="L1851" s="35">
        <v>2</v>
      </c>
      <c r="M1851" s="34">
        <v>5500000</v>
      </c>
      <c r="N1851" s="34"/>
      <c r="O1851" s="39"/>
      <c r="P1851" s="34"/>
      <c r="Q1851" s="38"/>
      <c r="R1851" s="34"/>
      <c r="S1851" s="34"/>
    </row>
    <row r="1852" spans="1:19" hidden="1" x14ac:dyDescent="0.25">
      <c r="A1852" s="24">
        <v>270</v>
      </c>
      <c r="B1852" s="37" t="s">
        <v>1120</v>
      </c>
      <c r="C1852" s="32">
        <f t="shared" si="219"/>
        <v>6276301.25</v>
      </c>
      <c r="D1852" s="33">
        <f t="shared" ref="D1852:D1883" si="220">ROUND((F1852+G1852+H1852+I1852+J1852+K1852+M1852+O1852+P1852+Q1852+R1852+S1852)*0.0214,2)</f>
        <v>131498.76999999999</v>
      </c>
      <c r="E1852" s="34"/>
      <c r="F1852" s="39"/>
      <c r="G1852" s="36">
        <v>2422849.33</v>
      </c>
      <c r="H1852" s="39"/>
      <c r="I1852" s="36">
        <v>841042.79</v>
      </c>
      <c r="J1852" s="36">
        <v>1005852.13</v>
      </c>
      <c r="K1852" s="34"/>
      <c r="L1852" s="35"/>
      <c r="M1852" s="34"/>
      <c r="N1852" s="34"/>
      <c r="O1852" s="39"/>
      <c r="P1852" s="34"/>
      <c r="Q1852" s="38">
        <v>1875058.23</v>
      </c>
      <c r="R1852" s="34"/>
      <c r="S1852" s="34"/>
    </row>
    <row r="1853" spans="1:19" hidden="1" x14ac:dyDescent="0.25">
      <c r="A1853" s="24">
        <v>271</v>
      </c>
      <c r="B1853" s="37" t="s">
        <v>972</v>
      </c>
      <c r="C1853" s="32">
        <f t="shared" si="219"/>
        <v>25810399.600000001</v>
      </c>
      <c r="D1853" s="33">
        <f t="shared" si="220"/>
        <v>540770.06999999995</v>
      </c>
      <c r="E1853" s="34"/>
      <c r="F1853" s="39"/>
      <c r="G1853" s="39"/>
      <c r="H1853" s="39"/>
      <c r="I1853" s="39"/>
      <c r="J1853" s="39"/>
      <c r="K1853" s="34"/>
      <c r="L1853" s="35"/>
      <c r="M1853" s="34"/>
      <c r="N1853" s="34"/>
      <c r="O1853" s="36"/>
      <c r="P1853" s="34"/>
      <c r="Q1853" s="36"/>
      <c r="R1853" s="34">
        <v>25269629.530000001</v>
      </c>
      <c r="S1853" s="34"/>
    </row>
    <row r="1854" spans="1:19" hidden="1" x14ac:dyDescent="0.25">
      <c r="A1854" s="24">
        <v>272</v>
      </c>
      <c r="B1854" s="37" t="s">
        <v>973</v>
      </c>
      <c r="C1854" s="32">
        <f t="shared" si="219"/>
        <v>5004860</v>
      </c>
      <c r="D1854" s="33">
        <f t="shared" si="220"/>
        <v>104860</v>
      </c>
      <c r="E1854" s="34"/>
      <c r="F1854" s="34"/>
      <c r="G1854" s="39"/>
      <c r="H1854" s="34">
        <v>2500000</v>
      </c>
      <c r="I1854" s="34">
        <v>900000</v>
      </c>
      <c r="J1854" s="34">
        <v>1500000</v>
      </c>
      <c r="K1854" s="34"/>
      <c r="L1854" s="35"/>
      <c r="M1854" s="34"/>
      <c r="N1854" s="34"/>
      <c r="O1854" s="38"/>
      <c r="P1854" s="34"/>
      <c r="Q1854" s="38"/>
      <c r="R1854" s="34"/>
      <c r="S1854" s="34"/>
    </row>
    <row r="1855" spans="1:19" hidden="1" x14ac:dyDescent="0.25">
      <c r="A1855" s="24">
        <v>273</v>
      </c>
      <c r="B1855" s="37" t="s">
        <v>513</v>
      </c>
      <c r="C1855" s="32">
        <f t="shared" si="219"/>
        <v>28230786.82</v>
      </c>
      <c r="D1855" s="33">
        <f t="shared" si="220"/>
        <v>591481.14</v>
      </c>
      <c r="E1855" s="34"/>
      <c r="F1855" s="38">
        <v>3103539.87</v>
      </c>
      <c r="G1855" s="36">
        <v>9861018.9800000004</v>
      </c>
      <c r="H1855" s="38">
        <v>7157867.5800000001</v>
      </c>
      <c r="I1855" s="38">
        <v>3423051.87</v>
      </c>
      <c r="J1855" s="38">
        <v>4093827.38</v>
      </c>
      <c r="K1855" s="34"/>
      <c r="L1855" s="35"/>
      <c r="M1855" s="34"/>
      <c r="N1855" s="34"/>
      <c r="O1855" s="34"/>
      <c r="P1855" s="34"/>
      <c r="Q1855" s="39"/>
      <c r="R1855" s="34"/>
      <c r="S1855" s="34"/>
    </row>
    <row r="1856" spans="1:19" hidden="1" x14ac:dyDescent="0.25">
      <c r="A1856" s="24">
        <v>274</v>
      </c>
      <c r="B1856" s="37" t="s">
        <v>1121</v>
      </c>
      <c r="C1856" s="32">
        <f t="shared" si="219"/>
        <v>16239021.73</v>
      </c>
      <c r="D1856" s="33">
        <f t="shared" si="220"/>
        <v>324356.03999999998</v>
      </c>
      <c r="E1856" s="34">
        <v>757841.22</v>
      </c>
      <c r="F1856" s="34"/>
      <c r="G1856" s="38">
        <v>6670071.1100000003</v>
      </c>
      <c r="H1856" s="39"/>
      <c r="I1856" s="39"/>
      <c r="J1856" s="39"/>
      <c r="K1856" s="34"/>
      <c r="L1856" s="35"/>
      <c r="M1856" s="34"/>
      <c r="N1856" s="34" t="s">
        <v>64</v>
      </c>
      <c r="O1856" s="38">
        <v>8486753.3599999994</v>
      </c>
      <c r="P1856" s="34"/>
      <c r="Q1856" s="34"/>
      <c r="R1856" s="34"/>
      <c r="S1856" s="34"/>
    </row>
    <row r="1857" spans="1:19" hidden="1" x14ac:dyDescent="0.25">
      <c r="A1857" s="24">
        <v>275</v>
      </c>
      <c r="B1857" s="37" t="s">
        <v>515</v>
      </c>
      <c r="C1857" s="32">
        <f t="shared" si="219"/>
        <v>16050999.699999999</v>
      </c>
      <c r="D1857" s="33">
        <f t="shared" si="220"/>
        <v>336294.69</v>
      </c>
      <c r="E1857" s="34"/>
      <c r="F1857" s="34"/>
      <c r="G1857" s="36">
        <v>15714705.01</v>
      </c>
      <c r="H1857" s="34"/>
      <c r="I1857" s="34"/>
      <c r="J1857" s="34"/>
      <c r="K1857" s="34"/>
      <c r="L1857" s="35"/>
      <c r="M1857" s="34"/>
      <c r="N1857" s="34"/>
      <c r="O1857" s="34"/>
      <c r="P1857" s="34"/>
      <c r="Q1857" s="34"/>
      <c r="R1857" s="34"/>
      <c r="S1857" s="34"/>
    </row>
    <row r="1858" spans="1:19" hidden="1" x14ac:dyDescent="0.25">
      <c r="A1858" s="24">
        <v>276</v>
      </c>
      <c r="B1858" s="37" t="s">
        <v>974</v>
      </c>
      <c r="C1858" s="32">
        <f t="shared" si="219"/>
        <v>6859530.8200000003</v>
      </c>
      <c r="D1858" s="33">
        <f t="shared" si="220"/>
        <v>143718.39000000001</v>
      </c>
      <c r="E1858" s="34"/>
      <c r="F1858" s="39"/>
      <c r="G1858" s="38">
        <v>6715812.4299999997</v>
      </c>
      <c r="H1858" s="34"/>
      <c r="I1858" s="34"/>
      <c r="J1858" s="34"/>
      <c r="K1858" s="34"/>
      <c r="L1858" s="35"/>
      <c r="M1858" s="34"/>
      <c r="N1858" s="34"/>
      <c r="O1858" s="39"/>
      <c r="P1858" s="34"/>
      <c r="Q1858" s="39"/>
      <c r="R1858" s="34"/>
      <c r="S1858" s="34"/>
    </row>
    <row r="1859" spans="1:19" hidden="1" x14ac:dyDescent="0.25">
      <c r="A1859" s="24">
        <v>277</v>
      </c>
      <c r="B1859" s="37" t="s">
        <v>975</v>
      </c>
      <c r="C1859" s="32">
        <f t="shared" si="219"/>
        <v>9581339.9499999993</v>
      </c>
      <c r="D1859" s="33">
        <f t="shared" si="220"/>
        <v>200744.74</v>
      </c>
      <c r="E1859" s="34"/>
      <c r="F1859" s="34">
        <v>1644882.18</v>
      </c>
      <c r="G1859" s="34"/>
      <c r="H1859" s="39">
        <v>3773258.15</v>
      </c>
      <c r="I1859" s="39">
        <v>1804437.28</v>
      </c>
      <c r="J1859" s="39">
        <v>2158017.6</v>
      </c>
      <c r="K1859" s="34"/>
      <c r="L1859" s="35"/>
      <c r="M1859" s="34"/>
      <c r="N1859" s="34"/>
      <c r="O1859" s="34"/>
      <c r="P1859" s="34"/>
      <c r="Q1859" s="36"/>
      <c r="R1859" s="34"/>
      <c r="S1859" s="34"/>
    </row>
    <row r="1860" spans="1:19" hidden="1" x14ac:dyDescent="0.25">
      <c r="A1860" s="24">
        <v>278</v>
      </c>
      <c r="B1860" s="37" t="s">
        <v>976</v>
      </c>
      <c r="C1860" s="32">
        <f t="shared" si="219"/>
        <v>13736542.84</v>
      </c>
      <c r="D1860" s="33">
        <f t="shared" si="220"/>
        <v>287803.03000000003</v>
      </c>
      <c r="E1860" s="34"/>
      <c r="F1860" s="34"/>
      <c r="G1860" s="34"/>
      <c r="H1860" s="34"/>
      <c r="I1860" s="34"/>
      <c r="J1860" s="34"/>
      <c r="K1860" s="34"/>
      <c r="L1860" s="35"/>
      <c r="M1860" s="34"/>
      <c r="N1860" s="34" t="s">
        <v>64</v>
      </c>
      <c r="O1860" s="36">
        <v>7779930.4199999999</v>
      </c>
      <c r="P1860" s="34"/>
      <c r="Q1860" s="36">
        <v>5668809.3899999997</v>
      </c>
      <c r="R1860" s="34"/>
      <c r="S1860" s="34"/>
    </row>
    <row r="1861" spans="1:19" hidden="1" x14ac:dyDescent="0.25">
      <c r="A1861" s="24">
        <v>279</v>
      </c>
      <c r="B1861" s="37" t="s">
        <v>518</v>
      </c>
      <c r="C1861" s="32">
        <f t="shared" si="219"/>
        <v>28212310.530000001</v>
      </c>
      <c r="D1861" s="33">
        <f t="shared" si="220"/>
        <v>591094.03</v>
      </c>
      <c r="E1861" s="34"/>
      <c r="F1861" s="38">
        <v>1924618.67</v>
      </c>
      <c r="G1861" s="38">
        <v>6082266.71</v>
      </c>
      <c r="H1861" s="38">
        <v>4414977.42</v>
      </c>
      <c r="I1861" s="38">
        <v>2111286.62</v>
      </c>
      <c r="J1861" s="38">
        <v>2525032.52</v>
      </c>
      <c r="K1861" s="34"/>
      <c r="L1861" s="35"/>
      <c r="M1861" s="34"/>
      <c r="N1861" s="34" t="s">
        <v>64</v>
      </c>
      <c r="O1861" s="36">
        <v>7738852.6299999999</v>
      </c>
      <c r="P1861" s="38">
        <v>2824181.93</v>
      </c>
      <c r="Q1861" s="39"/>
      <c r="R1861" s="34"/>
      <c r="S1861" s="34"/>
    </row>
    <row r="1862" spans="1:19" hidden="1" x14ac:dyDescent="0.25">
      <c r="A1862" s="24">
        <v>280</v>
      </c>
      <c r="B1862" s="37" t="s">
        <v>519</v>
      </c>
      <c r="C1862" s="32">
        <f t="shared" si="219"/>
        <v>39848869.07</v>
      </c>
      <c r="D1862" s="33">
        <f t="shared" si="220"/>
        <v>834898.96</v>
      </c>
      <c r="E1862" s="34"/>
      <c r="F1862" s="36">
        <v>3028064.3</v>
      </c>
      <c r="G1862" s="36">
        <v>9569425.3599999994</v>
      </c>
      <c r="H1862" s="36">
        <v>6946225.6299999999</v>
      </c>
      <c r="I1862" s="36">
        <v>3321754.98</v>
      </c>
      <c r="J1862" s="36">
        <v>3972714.69</v>
      </c>
      <c r="K1862" s="34"/>
      <c r="L1862" s="35"/>
      <c r="M1862" s="34"/>
      <c r="N1862" s="34" t="s">
        <v>64</v>
      </c>
      <c r="O1862" s="38">
        <v>12175785.15</v>
      </c>
      <c r="P1862" s="34"/>
      <c r="Q1862" s="34"/>
      <c r="R1862" s="34"/>
      <c r="S1862" s="34"/>
    </row>
    <row r="1863" spans="1:19" hidden="1" x14ac:dyDescent="0.25">
      <c r="A1863" s="24">
        <v>281</v>
      </c>
      <c r="B1863" s="37" t="s">
        <v>520</v>
      </c>
      <c r="C1863" s="32">
        <f t="shared" si="219"/>
        <v>23890918.879999999</v>
      </c>
      <c r="D1863" s="33">
        <f t="shared" si="220"/>
        <v>500553.81</v>
      </c>
      <c r="E1863" s="34"/>
      <c r="F1863" s="34"/>
      <c r="G1863" s="39"/>
      <c r="H1863" s="34"/>
      <c r="I1863" s="34"/>
      <c r="J1863" s="34"/>
      <c r="K1863" s="34"/>
      <c r="L1863" s="35"/>
      <c r="M1863" s="34"/>
      <c r="N1863" s="34" t="s">
        <v>64</v>
      </c>
      <c r="O1863" s="36">
        <v>13531038.25</v>
      </c>
      <c r="P1863" s="34"/>
      <c r="Q1863" s="38">
        <v>9859326.8200000003</v>
      </c>
      <c r="R1863" s="34"/>
      <c r="S1863" s="34"/>
    </row>
    <row r="1864" spans="1:19" hidden="1" x14ac:dyDescent="0.25">
      <c r="A1864" s="24">
        <v>282</v>
      </c>
      <c r="B1864" s="37" t="s">
        <v>521</v>
      </c>
      <c r="C1864" s="32">
        <f t="shared" si="219"/>
        <v>40186350.310000002</v>
      </c>
      <c r="D1864" s="33">
        <f t="shared" si="220"/>
        <v>841969.74</v>
      </c>
      <c r="E1864" s="34"/>
      <c r="F1864" s="38">
        <v>3053709.07</v>
      </c>
      <c r="G1864" s="36">
        <v>9650469.1099999994</v>
      </c>
      <c r="H1864" s="38">
        <v>7005053.4199999999</v>
      </c>
      <c r="I1864" s="38">
        <v>3349887.02</v>
      </c>
      <c r="J1864" s="38">
        <v>4006359.72</v>
      </c>
      <c r="K1864" s="34"/>
      <c r="L1864" s="35"/>
      <c r="M1864" s="34"/>
      <c r="N1864" s="34" t="s">
        <v>64</v>
      </c>
      <c r="O1864" s="38">
        <v>12278902.23</v>
      </c>
      <c r="P1864" s="34"/>
      <c r="Q1864" s="34"/>
      <c r="R1864" s="34"/>
      <c r="S1864" s="34"/>
    </row>
    <row r="1865" spans="1:19" hidden="1" x14ac:dyDescent="0.25">
      <c r="A1865" s="24">
        <v>283</v>
      </c>
      <c r="B1865" s="37" t="s">
        <v>977</v>
      </c>
      <c r="C1865" s="32">
        <f t="shared" si="219"/>
        <v>16336887.869999999</v>
      </c>
      <c r="D1865" s="33">
        <f t="shared" si="220"/>
        <v>342284.51</v>
      </c>
      <c r="E1865" s="34"/>
      <c r="F1865" s="38">
        <v>4070010.54</v>
      </c>
      <c r="G1865" s="39"/>
      <c r="H1865" s="34"/>
      <c r="I1865" s="34"/>
      <c r="J1865" s="34"/>
      <c r="K1865" s="34"/>
      <c r="L1865" s="35"/>
      <c r="M1865" s="34"/>
      <c r="N1865" s="34"/>
      <c r="O1865" s="34"/>
      <c r="P1865" s="34"/>
      <c r="Q1865" s="38">
        <v>11924592.82</v>
      </c>
      <c r="R1865" s="34"/>
      <c r="S1865" s="34"/>
    </row>
    <row r="1866" spans="1:19" hidden="1" x14ac:dyDescent="0.25">
      <c r="A1866" s="24">
        <v>284</v>
      </c>
      <c r="B1866" s="37" t="s">
        <v>531</v>
      </c>
      <c r="C1866" s="32">
        <f t="shared" si="219"/>
        <v>12498258.59</v>
      </c>
      <c r="D1866" s="33">
        <f t="shared" si="220"/>
        <v>261858.95</v>
      </c>
      <c r="E1866" s="34"/>
      <c r="F1866" s="34"/>
      <c r="G1866" s="34"/>
      <c r="H1866" s="34"/>
      <c r="I1866" s="34"/>
      <c r="J1866" s="34"/>
      <c r="K1866" s="34"/>
      <c r="L1866" s="35"/>
      <c r="M1866" s="34"/>
      <c r="N1866" s="34" t="s">
        <v>64</v>
      </c>
      <c r="O1866" s="38">
        <v>12236399.640000001</v>
      </c>
      <c r="P1866" s="34"/>
      <c r="Q1866" s="39"/>
      <c r="R1866" s="34"/>
      <c r="S1866" s="34"/>
    </row>
    <row r="1867" spans="1:19" hidden="1" x14ac:dyDescent="0.25">
      <c r="A1867" s="24">
        <v>285</v>
      </c>
      <c r="B1867" s="37" t="s">
        <v>532</v>
      </c>
      <c r="C1867" s="32">
        <f t="shared" si="219"/>
        <v>40919008.659999996</v>
      </c>
      <c r="D1867" s="33">
        <f t="shared" si="220"/>
        <v>857320.13</v>
      </c>
      <c r="E1867" s="34"/>
      <c r="F1867" s="38">
        <v>3109382.83</v>
      </c>
      <c r="G1867" s="38">
        <v>9826411.8499999996</v>
      </c>
      <c r="H1867" s="38">
        <v>7132766.21</v>
      </c>
      <c r="I1867" s="38">
        <v>3410960.56</v>
      </c>
      <c r="J1867" s="38">
        <v>4079401.76</v>
      </c>
      <c r="K1867" s="34"/>
      <c r="L1867" s="35"/>
      <c r="M1867" s="34"/>
      <c r="N1867" s="34" t="s">
        <v>64</v>
      </c>
      <c r="O1867" s="36">
        <v>12502765.32</v>
      </c>
      <c r="P1867" s="34"/>
      <c r="Q1867" s="39"/>
      <c r="R1867" s="34"/>
      <c r="S1867" s="34"/>
    </row>
    <row r="1868" spans="1:19" hidden="1" x14ac:dyDescent="0.25">
      <c r="A1868" s="24">
        <v>286</v>
      </c>
      <c r="B1868" s="37" t="s">
        <v>533</v>
      </c>
      <c r="C1868" s="32">
        <f t="shared" si="219"/>
        <v>74080140.579999998</v>
      </c>
      <c r="D1868" s="33">
        <f t="shared" si="220"/>
        <v>1552100.07</v>
      </c>
      <c r="E1868" s="34"/>
      <c r="F1868" s="39"/>
      <c r="G1868" s="39"/>
      <c r="H1868" s="39"/>
      <c r="I1868" s="39"/>
      <c r="J1868" s="39"/>
      <c r="K1868" s="34"/>
      <c r="L1868" s="35"/>
      <c r="M1868" s="34"/>
      <c r="N1868" s="34" t="s">
        <v>64</v>
      </c>
      <c r="O1868" s="36">
        <v>41956578.590000004</v>
      </c>
      <c r="P1868" s="39"/>
      <c r="Q1868" s="38">
        <v>30571461.920000002</v>
      </c>
      <c r="R1868" s="34"/>
      <c r="S1868" s="34"/>
    </row>
    <row r="1869" spans="1:19" hidden="1" x14ac:dyDescent="0.25">
      <c r="A1869" s="24">
        <v>287</v>
      </c>
      <c r="B1869" s="37" t="s">
        <v>534</v>
      </c>
      <c r="C1869" s="32">
        <f t="shared" si="219"/>
        <v>35657645.93</v>
      </c>
      <c r="D1869" s="33">
        <f t="shared" si="220"/>
        <v>747085.98</v>
      </c>
      <c r="E1869" s="34"/>
      <c r="F1869" s="36">
        <v>3938843.87</v>
      </c>
      <c r="G1869" s="36">
        <v>12447712.029999999</v>
      </c>
      <c r="H1869" s="36">
        <v>9035507.6799999997</v>
      </c>
      <c r="I1869" s="36">
        <v>4320870.67</v>
      </c>
      <c r="J1869" s="36">
        <v>5167625.7</v>
      </c>
      <c r="K1869" s="34"/>
      <c r="L1869" s="35"/>
      <c r="M1869" s="34"/>
      <c r="N1869" s="34"/>
      <c r="O1869" s="39"/>
      <c r="P1869" s="34"/>
      <c r="Q1869" s="34"/>
      <c r="R1869" s="34"/>
      <c r="S1869" s="34"/>
    </row>
    <row r="1870" spans="1:19" hidden="1" x14ac:dyDescent="0.25">
      <c r="A1870" s="24">
        <v>288</v>
      </c>
      <c r="B1870" s="37" t="s">
        <v>978</v>
      </c>
      <c r="C1870" s="32">
        <f t="shared" si="219"/>
        <v>10252921.439999999</v>
      </c>
      <c r="D1870" s="33">
        <f t="shared" si="220"/>
        <v>214815.47</v>
      </c>
      <c r="E1870" s="34"/>
      <c r="F1870" s="34"/>
      <c r="G1870" s="34"/>
      <c r="H1870" s="34"/>
      <c r="I1870" s="34"/>
      <c r="J1870" s="34"/>
      <c r="K1870" s="34"/>
      <c r="L1870" s="35"/>
      <c r="M1870" s="34"/>
      <c r="N1870" s="34"/>
      <c r="O1870" s="39"/>
      <c r="P1870" s="34"/>
      <c r="Q1870" s="36">
        <v>10038105.970000001</v>
      </c>
      <c r="R1870" s="34"/>
      <c r="S1870" s="34"/>
    </row>
    <row r="1871" spans="1:19" hidden="1" x14ac:dyDescent="0.25">
      <c r="A1871" s="24">
        <v>289</v>
      </c>
      <c r="B1871" s="37" t="s">
        <v>979</v>
      </c>
      <c r="C1871" s="32">
        <f t="shared" si="219"/>
        <v>7598702.6399999997</v>
      </c>
      <c r="D1871" s="33">
        <f t="shared" si="220"/>
        <v>159205.24</v>
      </c>
      <c r="E1871" s="34"/>
      <c r="F1871" s="39"/>
      <c r="G1871" s="39"/>
      <c r="H1871" s="39"/>
      <c r="I1871" s="39"/>
      <c r="J1871" s="39"/>
      <c r="K1871" s="34"/>
      <c r="L1871" s="35"/>
      <c r="M1871" s="34"/>
      <c r="N1871" s="34"/>
      <c r="O1871" s="39"/>
      <c r="P1871" s="34"/>
      <c r="Q1871" s="38">
        <v>7439497.4000000004</v>
      </c>
      <c r="R1871" s="34"/>
      <c r="S1871" s="34"/>
    </row>
    <row r="1872" spans="1:19" hidden="1" x14ac:dyDescent="0.25">
      <c r="A1872" s="24">
        <v>290</v>
      </c>
      <c r="B1872" s="37" t="s">
        <v>540</v>
      </c>
      <c r="C1872" s="32">
        <f t="shared" si="219"/>
        <v>7486155.0199999996</v>
      </c>
      <c r="D1872" s="33">
        <f t="shared" si="220"/>
        <v>156847.19</v>
      </c>
      <c r="E1872" s="34"/>
      <c r="F1872" s="39"/>
      <c r="G1872" s="34"/>
      <c r="H1872" s="34"/>
      <c r="I1872" s="34"/>
      <c r="J1872" s="34"/>
      <c r="K1872" s="34"/>
      <c r="L1872" s="35"/>
      <c r="M1872" s="34"/>
      <c r="N1872" s="34" t="s">
        <v>64</v>
      </c>
      <c r="O1872" s="34">
        <v>7329307.8300000001</v>
      </c>
      <c r="P1872" s="34"/>
      <c r="Q1872" s="38"/>
      <c r="R1872" s="34"/>
      <c r="S1872" s="34"/>
    </row>
    <row r="1873" spans="1:19" hidden="1" x14ac:dyDescent="0.25">
      <c r="A1873" s="24">
        <v>291</v>
      </c>
      <c r="B1873" s="37" t="s">
        <v>980</v>
      </c>
      <c r="C1873" s="32">
        <f t="shared" si="219"/>
        <v>27684369.260000002</v>
      </c>
      <c r="D1873" s="33">
        <f t="shared" si="220"/>
        <v>580032.80000000005</v>
      </c>
      <c r="E1873" s="34"/>
      <c r="F1873" s="36">
        <v>3058093.3</v>
      </c>
      <c r="G1873" s="38">
        <v>9664324.3599999994</v>
      </c>
      <c r="H1873" s="38">
        <v>7015110.6299999999</v>
      </c>
      <c r="I1873" s="38">
        <v>3354696.48</v>
      </c>
      <c r="J1873" s="38">
        <v>4012111.69</v>
      </c>
      <c r="K1873" s="34"/>
      <c r="L1873" s="35"/>
      <c r="M1873" s="34"/>
      <c r="N1873" s="34"/>
      <c r="O1873" s="34"/>
      <c r="P1873" s="34"/>
      <c r="Q1873" s="39"/>
      <c r="R1873" s="34"/>
      <c r="S1873" s="34"/>
    </row>
    <row r="1874" spans="1:19" hidden="1" x14ac:dyDescent="0.25">
      <c r="A1874" s="24">
        <v>292</v>
      </c>
      <c r="B1874" s="37" t="s">
        <v>981</v>
      </c>
      <c r="C1874" s="32">
        <f t="shared" si="219"/>
        <v>11941685.34</v>
      </c>
      <c r="D1874" s="33">
        <f t="shared" si="220"/>
        <v>250197.83</v>
      </c>
      <c r="E1874" s="34"/>
      <c r="F1874" s="34"/>
      <c r="G1874" s="34"/>
      <c r="H1874" s="34"/>
      <c r="I1874" s="34"/>
      <c r="J1874" s="34"/>
      <c r="K1874" s="34"/>
      <c r="L1874" s="35"/>
      <c r="M1874" s="34"/>
      <c r="N1874" s="34" t="s">
        <v>64</v>
      </c>
      <c r="O1874" s="36">
        <v>4517743.46</v>
      </c>
      <c r="P1874" s="34"/>
      <c r="Q1874" s="38">
        <v>7173744.0499999998</v>
      </c>
      <c r="R1874" s="34"/>
      <c r="S1874" s="34"/>
    </row>
    <row r="1875" spans="1:19" hidden="1" x14ac:dyDescent="0.25">
      <c r="A1875" s="24">
        <v>293</v>
      </c>
      <c r="B1875" s="37" t="s">
        <v>982</v>
      </c>
      <c r="C1875" s="32">
        <f t="shared" si="219"/>
        <v>4661339.6500000004</v>
      </c>
      <c r="D1875" s="33">
        <f t="shared" si="220"/>
        <v>97662.69</v>
      </c>
      <c r="E1875" s="34"/>
      <c r="F1875" s="39"/>
      <c r="G1875" s="39"/>
      <c r="H1875" s="39"/>
      <c r="I1875" s="39"/>
      <c r="J1875" s="39"/>
      <c r="K1875" s="34"/>
      <c r="L1875" s="35"/>
      <c r="M1875" s="34"/>
      <c r="N1875" s="34" t="s">
        <v>64</v>
      </c>
      <c r="O1875" s="36">
        <v>4563676.96</v>
      </c>
      <c r="P1875" s="34"/>
      <c r="Q1875" s="34"/>
      <c r="R1875" s="34"/>
      <c r="S1875" s="34"/>
    </row>
    <row r="1876" spans="1:19" hidden="1" x14ac:dyDescent="0.25">
      <c r="A1876" s="24">
        <v>294</v>
      </c>
      <c r="B1876" s="37" t="s">
        <v>1122</v>
      </c>
      <c r="C1876" s="32">
        <f t="shared" si="219"/>
        <v>12678071.560000001</v>
      </c>
      <c r="D1876" s="33">
        <f t="shared" si="220"/>
        <v>253230.1</v>
      </c>
      <c r="E1876" s="34">
        <v>591659.12</v>
      </c>
      <c r="F1876" s="34"/>
      <c r="G1876" s="34"/>
      <c r="H1876" s="34"/>
      <c r="I1876" s="34"/>
      <c r="J1876" s="34"/>
      <c r="K1876" s="34"/>
      <c r="L1876" s="35"/>
      <c r="M1876" s="34"/>
      <c r="N1876" s="34" t="s">
        <v>64</v>
      </c>
      <c r="O1876" s="36">
        <v>4572496.1900000004</v>
      </c>
      <c r="P1876" s="34"/>
      <c r="Q1876" s="36">
        <v>7260686.1500000004</v>
      </c>
      <c r="R1876" s="34"/>
      <c r="S1876" s="34"/>
    </row>
    <row r="1877" spans="1:19" hidden="1" x14ac:dyDescent="0.25">
      <c r="A1877" s="24">
        <v>295</v>
      </c>
      <c r="B1877" s="37" t="s">
        <v>1123</v>
      </c>
      <c r="C1877" s="32">
        <f t="shared" si="219"/>
        <v>62614794.909999996</v>
      </c>
      <c r="D1877" s="33">
        <f t="shared" si="220"/>
        <v>1250659.52</v>
      </c>
      <c r="E1877" s="34">
        <v>2922101.69</v>
      </c>
      <c r="F1877" s="36">
        <v>5142416.1399999997</v>
      </c>
      <c r="G1877" s="36">
        <v>16339233.65</v>
      </c>
      <c r="H1877" s="36">
        <v>11860241.939999999</v>
      </c>
      <c r="I1877" s="36">
        <v>5671832.1399999997</v>
      </c>
      <c r="J1877" s="36">
        <v>6783274.8499999996</v>
      </c>
      <c r="K1877" s="34"/>
      <c r="L1877" s="35"/>
      <c r="M1877" s="34"/>
      <c r="N1877" s="34"/>
      <c r="O1877" s="34"/>
      <c r="P1877" s="34"/>
      <c r="Q1877" s="38">
        <v>12645034.98</v>
      </c>
      <c r="R1877" s="34"/>
      <c r="S1877" s="34"/>
    </row>
    <row r="1878" spans="1:19" hidden="1" x14ac:dyDescent="0.25">
      <c r="A1878" s="24">
        <v>296</v>
      </c>
      <c r="B1878" s="37" t="s">
        <v>1124</v>
      </c>
      <c r="C1878" s="32">
        <f t="shared" si="219"/>
        <v>23830444.420000002</v>
      </c>
      <c r="D1878" s="33">
        <f t="shared" si="220"/>
        <v>475986.1</v>
      </c>
      <c r="E1878" s="34">
        <v>1112117.06</v>
      </c>
      <c r="F1878" s="38">
        <v>2718705.54</v>
      </c>
      <c r="G1878" s="38">
        <v>8591775.8599999994</v>
      </c>
      <c r="H1878" s="38"/>
      <c r="I1878" s="38"/>
      <c r="J1878" s="38"/>
      <c r="K1878" s="34"/>
      <c r="L1878" s="35"/>
      <c r="M1878" s="34"/>
      <c r="N1878" s="34" t="s">
        <v>64</v>
      </c>
      <c r="O1878" s="34">
        <v>10931859.859999999</v>
      </c>
      <c r="P1878" s="34"/>
      <c r="Q1878" s="38"/>
      <c r="R1878" s="34"/>
      <c r="S1878" s="34"/>
    </row>
    <row r="1879" spans="1:19" hidden="1" x14ac:dyDescent="0.25">
      <c r="A1879" s="24">
        <v>297</v>
      </c>
      <c r="B1879" s="37" t="s">
        <v>983</v>
      </c>
      <c r="C1879" s="32">
        <f t="shared" si="219"/>
        <v>12711023.539999999</v>
      </c>
      <c r="D1879" s="33">
        <f t="shared" si="220"/>
        <v>266316.73</v>
      </c>
      <c r="E1879" s="34"/>
      <c r="F1879" s="34"/>
      <c r="G1879" s="34"/>
      <c r="H1879" s="34"/>
      <c r="I1879" s="34"/>
      <c r="J1879" s="34"/>
      <c r="K1879" s="34"/>
      <c r="L1879" s="35"/>
      <c r="M1879" s="34"/>
      <c r="N1879" s="34" t="s">
        <v>64</v>
      </c>
      <c r="O1879" s="38">
        <v>5147405.5</v>
      </c>
      <c r="P1879" s="34"/>
      <c r="Q1879" s="36">
        <v>7297301.3099999996</v>
      </c>
      <c r="R1879" s="34"/>
      <c r="S1879" s="34"/>
    </row>
    <row r="1880" spans="1:19" hidden="1" x14ac:dyDescent="0.25">
      <c r="A1880" s="24">
        <v>298</v>
      </c>
      <c r="B1880" s="37" t="s">
        <v>1172</v>
      </c>
      <c r="C1880" s="32">
        <f t="shared" ref="C1880:C1911" si="221">ROUND(SUM(D1880+E1880+F1880+G1880+H1880+I1880+J1880+K1880+M1880+O1880+P1880+Q1880+R1880+S1880),2)</f>
        <v>5016116.5</v>
      </c>
      <c r="D1880" s="33">
        <f t="shared" si="220"/>
        <v>105095.84</v>
      </c>
      <c r="E1880" s="34"/>
      <c r="F1880" s="34"/>
      <c r="G1880" s="34"/>
      <c r="H1880" s="34"/>
      <c r="I1880" s="34"/>
      <c r="J1880" s="34"/>
      <c r="K1880" s="34"/>
      <c r="L1880" s="35"/>
      <c r="M1880" s="34"/>
      <c r="N1880" s="34" t="s">
        <v>64</v>
      </c>
      <c r="O1880" s="38">
        <v>4911020.66</v>
      </c>
      <c r="P1880" s="34"/>
      <c r="Q1880" s="39"/>
      <c r="R1880" s="34"/>
      <c r="S1880" s="34"/>
    </row>
    <row r="1881" spans="1:19" hidden="1" x14ac:dyDescent="0.25">
      <c r="A1881" s="24">
        <v>299</v>
      </c>
      <c r="B1881" s="37" t="s">
        <v>1125</v>
      </c>
      <c r="C1881" s="32">
        <f t="shared" si="221"/>
        <v>10947492.130000001</v>
      </c>
      <c r="D1881" s="33">
        <f t="shared" si="220"/>
        <v>221952.24</v>
      </c>
      <c r="E1881" s="34">
        <v>353939.89</v>
      </c>
      <c r="F1881" s="34"/>
      <c r="G1881" s="34"/>
      <c r="H1881" s="34"/>
      <c r="I1881" s="34"/>
      <c r="J1881" s="34"/>
      <c r="K1881" s="34"/>
      <c r="L1881" s="35"/>
      <c r="M1881" s="34"/>
      <c r="N1881" s="34"/>
      <c r="O1881" s="38"/>
      <c r="P1881" s="34"/>
      <c r="Q1881" s="36"/>
      <c r="R1881" s="34">
        <v>10371600</v>
      </c>
      <c r="S1881" s="34"/>
    </row>
    <row r="1882" spans="1:19" hidden="1" x14ac:dyDescent="0.25">
      <c r="A1882" s="24">
        <v>300</v>
      </c>
      <c r="B1882" s="37" t="s">
        <v>1126</v>
      </c>
      <c r="C1882" s="32">
        <f t="shared" si="221"/>
        <v>3230156.59</v>
      </c>
      <c r="D1882" s="33">
        <f t="shared" si="220"/>
        <v>60115.08</v>
      </c>
      <c r="E1882" s="34">
        <v>360925.49</v>
      </c>
      <c r="F1882" s="39"/>
      <c r="G1882" s="39"/>
      <c r="H1882" s="36">
        <v>1910588.22</v>
      </c>
      <c r="I1882" s="36">
        <v>898527.8</v>
      </c>
      <c r="J1882" s="39"/>
      <c r="K1882" s="34"/>
      <c r="L1882" s="35"/>
      <c r="M1882" s="34"/>
      <c r="N1882" s="34"/>
      <c r="O1882" s="34"/>
      <c r="P1882" s="34"/>
      <c r="Q1882" s="38"/>
      <c r="R1882" s="34"/>
      <c r="S1882" s="34"/>
    </row>
    <row r="1883" spans="1:19" hidden="1" x14ac:dyDescent="0.25">
      <c r="A1883" s="24">
        <v>301</v>
      </c>
      <c r="B1883" s="37" t="s">
        <v>984</v>
      </c>
      <c r="C1883" s="32">
        <f t="shared" si="221"/>
        <v>10593552.24</v>
      </c>
      <c r="D1883" s="33">
        <f t="shared" si="220"/>
        <v>221952.24</v>
      </c>
      <c r="E1883" s="34"/>
      <c r="F1883" s="34"/>
      <c r="G1883" s="34"/>
      <c r="H1883" s="34"/>
      <c r="I1883" s="34"/>
      <c r="J1883" s="34"/>
      <c r="K1883" s="34"/>
      <c r="L1883" s="35"/>
      <c r="M1883" s="34"/>
      <c r="N1883" s="34"/>
      <c r="O1883" s="36"/>
      <c r="P1883" s="34"/>
      <c r="Q1883" s="39"/>
      <c r="R1883" s="34">
        <v>10371600</v>
      </c>
      <c r="S1883" s="34"/>
    </row>
    <row r="1884" spans="1:19" hidden="1" x14ac:dyDescent="0.25">
      <c r="A1884" s="24">
        <v>302</v>
      </c>
      <c r="B1884" s="37" t="s">
        <v>1127</v>
      </c>
      <c r="C1884" s="32">
        <f t="shared" si="221"/>
        <v>30015722.52</v>
      </c>
      <c r="D1884" s="33">
        <f t="shared" ref="D1884:D1915" si="222">ROUND((F1884+G1884+H1884+I1884+J1884+K1884+M1884+O1884+P1884+Q1884+R1884+S1884)*0.0214,2)</f>
        <v>599530.02</v>
      </c>
      <c r="E1884" s="34">
        <v>1400771.07</v>
      </c>
      <c r="F1884" s="34"/>
      <c r="G1884" s="34"/>
      <c r="H1884" s="34"/>
      <c r="I1884" s="34"/>
      <c r="J1884" s="34"/>
      <c r="K1884" s="34"/>
      <c r="L1884" s="35"/>
      <c r="M1884" s="34"/>
      <c r="N1884" s="34" t="s">
        <v>64</v>
      </c>
      <c r="O1884" s="36">
        <v>16206576.42</v>
      </c>
      <c r="P1884" s="34"/>
      <c r="Q1884" s="38">
        <v>11808845.01</v>
      </c>
      <c r="R1884" s="34"/>
      <c r="S1884" s="34"/>
    </row>
    <row r="1885" spans="1:19" hidden="1" x14ac:dyDescent="0.25">
      <c r="A1885" s="24">
        <v>303</v>
      </c>
      <c r="B1885" s="37" t="s">
        <v>1128</v>
      </c>
      <c r="C1885" s="32">
        <f t="shared" si="221"/>
        <v>8725999.4299999997</v>
      </c>
      <c r="D1885" s="33">
        <f t="shared" si="222"/>
        <v>166475.04999999999</v>
      </c>
      <c r="E1885" s="34">
        <v>780316.53</v>
      </c>
      <c r="F1885" s="34"/>
      <c r="G1885" s="34"/>
      <c r="H1885" s="34"/>
      <c r="I1885" s="34"/>
      <c r="J1885" s="34"/>
      <c r="K1885" s="34"/>
      <c r="L1885" s="35"/>
      <c r="M1885" s="34"/>
      <c r="N1885" s="34" t="s">
        <v>64</v>
      </c>
      <c r="O1885" s="36">
        <v>4929215.75</v>
      </c>
      <c r="P1885" s="38">
        <v>2849992.1</v>
      </c>
      <c r="Q1885" s="36"/>
      <c r="R1885" s="34"/>
      <c r="S1885" s="34"/>
    </row>
    <row r="1886" spans="1:19" hidden="1" x14ac:dyDescent="0.25">
      <c r="A1886" s="24">
        <v>304</v>
      </c>
      <c r="B1886" s="37" t="s">
        <v>985</v>
      </c>
      <c r="C1886" s="32">
        <f t="shared" si="221"/>
        <v>19448579.379999999</v>
      </c>
      <c r="D1886" s="33">
        <f t="shared" si="222"/>
        <v>407479.54</v>
      </c>
      <c r="E1886" s="34"/>
      <c r="F1886" s="34"/>
      <c r="G1886" s="38">
        <v>9880694.0800000001</v>
      </c>
      <c r="H1886" s="34"/>
      <c r="I1886" s="34"/>
      <c r="J1886" s="34"/>
      <c r="K1886" s="34"/>
      <c r="L1886" s="35"/>
      <c r="M1886" s="34"/>
      <c r="N1886" s="34"/>
      <c r="O1886" s="39"/>
      <c r="P1886" s="34"/>
      <c r="Q1886" s="36">
        <v>9160405.7599999998</v>
      </c>
      <c r="R1886" s="34"/>
      <c r="S1886" s="34"/>
    </row>
    <row r="1887" spans="1:19" hidden="1" x14ac:dyDescent="0.25">
      <c r="A1887" s="24">
        <v>305</v>
      </c>
      <c r="B1887" s="37" t="s">
        <v>986</v>
      </c>
      <c r="C1887" s="32">
        <f t="shared" si="221"/>
        <v>26269308.449999999</v>
      </c>
      <c r="D1887" s="33">
        <f t="shared" si="222"/>
        <v>550384.96</v>
      </c>
      <c r="E1887" s="34"/>
      <c r="F1887" s="34"/>
      <c r="G1887" s="34"/>
      <c r="H1887" s="34"/>
      <c r="I1887" s="34"/>
      <c r="J1887" s="34"/>
      <c r="K1887" s="34"/>
      <c r="L1887" s="35"/>
      <c r="M1887" s="34"/>
      <c r="N1887" s="34" t="s">
        <v>64</v>
      </c>
      <c r="O1887" s="36">
        <v>14878080.630000001</v>
      </c>
      <c r="P1887" s="34"/>
      <c r="Q1887" s="38">
        <v>10840842.859999999</v>
      </c>
      <c r="R1887" s="34"/>
      <c r="S1887" s="34"/>
    </row>
    <row r="1888" spans="1:19" hidden="1" x14ac:dyDescent="0.25">
      <c r="A1888" s="24">
        <v>306</v>
      </c>
      <c r="B1888" s="37" t="s">
        <v>987</v>
      </c>
      <c r="C1888" s="32">
        <f t="shared" si="221"/>
        <v>28029009.719999999</v>
      </c>
      <c r="D1888" s="33">
        <f t="shared" si="222"/>
        <v>587253.57999999996</v>
      </c>
      <c r="E1888" s="34"/>
      <c r="F1888" s="34"/>
      <c r="G1888" s="34"/>
      <c r="H1888" s="34"/>
      <c r="I1888" s="34"/>
      <c r="J1888" s="34"/>
      <c r="K1888" s="34"/>
      <c r="L1888" s="35"/>
      <c r="M1888" s="34"/>
      <c r="N1888" s="34" t="s">
        <v>64</v>
      </c>
      <c r="O1888" s="36">
        <v>15874718.109999999</v>
      </c>
      <c r="P1888" s="34"/>
      <c r="Q1888" s="38">
        <v>11567038.029999999</v>
      </c>
      <c r="R1888" s="34"/>
      <c r="S1888" s="34"/>
    </row>
    <row r="1889" spans="1:19" hidden="1" x14ac:dyDescent="0.25">
      <c r="A1889" s="24">
        <v>307</v>
      </c>
      <c r="B1889" s="37" t="s">
        <v>988</v>
      </c>
      <c r="C1889" s="32">
        <f t="shared" si="221"/>
        <v>17049104.809999999</v>
      </c>
      <c r="D1889" s="33">
        <f t="shared" si="222"/>
        <v>357206.62</v>
      </c>
      <c r="E1889" s="34"/>
      <c r="F1889" s="34"/>
      <c r="G1889" s="39"/>
      <c r="H1889" s="34"/>
      <c r="I1889" s="34"/>
      <c r="J1889" s="34"/>
      <c r="K1889" s="34"/>
      <c r="L1889" s="35"/>
      <c r="M1889" s="34"/>
      <c r="N1889" s="34" t="s">
        <v>64</v>
      </c>
      <c r="O1889" s="38">
        <v>9656057.6199999992</v>
      </c>
      <c r="P1889" s="34"/>
      <c r="Q1889" s="36">
        <v>7035840.5700000003</v>
      </c>
      <c r="R1889" s="34"/>
      <c r="S1889" s="34"/>
    </row>
    <row r="1890" spans="1:19" hidden="1" x14ac:dyDescent="0.25">
      <c r="A1890" s="24">
        <v>308</v>
      </c>
      <c r="B1890" s="37" t="s">
        <v>989</v>
      </c>
      <c r="C1890" s="32">
        <f t="shared" si="221"/>
        <v>11332100.99</v>
      </c>
      <c r="D1890" s="33">
        <f t="shared" si="222"/>
        <v>237426.04</v>
      </c>
      <c r="E1890" s="34"/>
      <c r="F1890" s="34"/>
      <c r="G1890" s="34"/>
      <c r="H1890" s="34"/>
      <c r="I1890" s="34"/>
      <c r="J1890" s="34"/>
      <c r="K1890" s="34"/>
      <c r="L1890" s="35"/>
      <c r="M1890" s="34"/>
      <c r="N1890" s="34" t="s">
        <v>64</v>
      </c>
      <c r="O1890" s="36">
        <v>6418132.8799999999</v>
      </c>
      <c r="P1890" s="34"/>
      <c r="Q1890" s="36">
        <v>4676542.07</v>
      </c>
      <c r="R1890" s="34"/>
      <c r="S1890" s="34"/>
    </row>
    <row r="1891" spans="1:19" hidden="1" x14ac:dyDescent="0.25">
      <c r="A1891" s="24">
        <v>309</v>
      </c>
      <c r="B1891" s="37" t="s">
        <v>990</v>
      </c>
      <c r="C1891" s="32">
        <f t="shared" si="221"/>
        <v>35390901.700000003</v>
      </c>
      <c r="D1891" s="33">
        <f t="shared" si="222"/>
        <v>741497.26</v>
      </c>
      <c r="E1891" s="34"/>
      <c r="F1891" s="38">
        <v>3118451.59</v>
      </c>
      <c r="G1891" s="38">
        <v>9855071.3499999996</v>
      </c>
      <c r="H1891" s="34"/>
      <c r="I1891" s="34"/>
      <c r="J1891" s="34"/>
      <c r="K1891" s="34"/>
      <c r="L1891" s="35"/>
      <c r="M1891" s="34"/>
      <c r="N1891" s="34" t="s">
        <v>64</v>
      </c>
      <c r="O1891" s="36">
        <v>12539230.609999999</v>
      </c>
      <c r="P1891" s="34"/>
      <c r="Q1891" s="36">
        <v>9136650.8900000006</v>
      </c>
      <c r="R1891" s="34"/>
      <c r="S1891" s="34"/>
    </row>
    <row r="1892" spans="1:19" hidden="1" x14ac:dyDescent="0.25">
      <c r="A1892" s="24">
        <v>310</v>
      </c>
      <c r="B1892" s="37" t="s">
        <v>559</v>
      </c>
      <c r="C1892" s="32">
        <f t="shared" si="221"/>
        <v>61905284.090000004</v>
      </c>
      <c r="D1892" s="33">
        <f t="shared" si="222"/>
        <v>1297016.92</v>
      </c>
      <c r="E1892" s="34"/>
      <c r="F1892" s="38">
        <v>4704102.91</v>
      </c>
      <c r="G1892" s="38">
        <v>14866118.15</v>
      </c>
      <c r="H1892" s="38">
        <v>10790973.02</v>
      </c>
      <c r="I1892" s="38">
        <v>5160351.8600000003</v>
      </c>
      <c r="J1892" s="38">
        <v>6171618.8399999999</v>
      </c>
      <c r="K1892" s="34"/>
      <c r="L1892" s="35"/>
      <c r="M1892" s="34"/>
      <c r="N1892" s="34" t="s">
        <v>64</v>
      </c>
      <c r="O1892" s="36">
        <v>18915102.390000001</v>
      </c>
      <c r="P1892" s="34"/>
      <c r="Q1892" s="39"/>
      <c r="R1892" s="34"/>
      <c r="S1892" s="34"/>
    </row>
    <row r="1893" spans="1:19" hidden="1" x14ac:dyDescent="0.25">
      <c r="A1893" s="24">
        <v>311</v>
      </c>
      <c r="B1893" s="37" t="s">
        <v>560</v>
      </c>
      <c r="C1893" s="32">
        <f t="shared" si="221"/>
        <v>18765547.829999998</v>
      </c>
      <c r="D1893" s="33">
        <f t="shared" si="222"/>
        <v>393168.91</v>
      </c>
      <c r="E1893" s="34"/>
      <c r="F1893" s="38">
        <v>1653516.86</v>
      </c>
      <c r="G1893" s="38">
        <v>5225518.54</v>
      </c>
      <c r="H1893" s="34"/>
      <c r="I1893" s="34"/>
      <c r="J1893" s="34"/>
      <c r="K1893" s="34"/>
      <c r="L1893" s="35"/>
      <c r="M1893" s="34"/>
      <c r="N1893" s="34" t="s">
        <v>64</v>
      </c>
      <c r="O1893" s="36">
        <v>6648757.7400000002</v>
      </c>
      <c r="P1893" s="34"/>
      <c r="Q1893" s="36">
        <v>4844585.78</v>
      </c>
      <c r="R1893" s="34"/>
      <c r="S1893" s="34"/>
    </row>
    <row r="1894" spans="1:19" hidden="1" x14ac:dyDescent="0.25">
      <c r="A1894" s="24">
        <v>312</v>
      </c>
      <c r="B1894" s="37" t="s">
        <v>561</v>
      </c>
      <c r="C1894" s="32">
        <f t="shared" si="221"/>
        <v>9578226.1400000006</v>
      </c>
      <c r="D1894" s="33">
        <f t="shared" si="222"/>
        <v>200679.5</v>
      </c>
      <c r="E1894" s="34"/>
      <c r="F1894" s="36">
        <v>2386224.46</v>
      </c>
      <c r="G1894" s="39"/>
      <c r="H1894" s="34"/>
      <c r="I1894" s="34"/>
      <c r="J1894" s="34"/>
      <c r="K1894" s="34"/>
      <c r="L1894" s="35"/>
      <c r="M1894" s="34"/>
      <c r="N1894" s="34"/>
      <c r="O1894" s="39"/>
      <c r="P1894" s="34"/>
      <c r="Q1894" s="36">
        <v>6991322.1799999997</v>
      </c>
      <c r="R1894" s="34"/>
      <c r="S1894" s="34"/>
    </row>
    <row r="1895" spans="1:19" hidden="1" x14ac:dyDescent="0.25">
      <c r="A1895" s="24">
        <v>313</v>
      </c>
      <c r="B1895" s="37" t="s">
        <v>562</v>
      </c>
      <c r="C1895" s="32">
        <f t="shared" si="221"/>
        <v>21627150.670000002</v>
      </c>
      <c r="D1895" s="33">
        <f t="shared" si="222"/>
        <v>453124.17</v>
      </c>
      <c r="E1895" s="34"/>
      <c r="F1895" s="39"/>
      <c r="G1895" s="39"/>
      <c r="H1895" s="39">
        <v>5638576.9400000004</v>
      </c>
      <c r="I1895" s="39">
        <v>2696464.97</v>
      </c>
      <c r="J1895" s="36">
        <v>3158536.28</v>
      </c>
      <c r="K1895" s="34"/>
      <c r="L1895" s="35"/>
      <c r="M1895" s="34"/>
      <c r="N1895" s="34" t="s">
        <v>64</v>
      </c>
      <c r="O1895" s="36">
        <v>9680448.3100000005</v>
      </c>
      <c r="P1895" s="34"/>
      <c r="Q1895" s="38"/>
      <c r="R1895" s="34"/>
      <c r="S1895" s="34"/>
    </row>
    <row r="1896" spans="1:19" hidden="1" x14ac:dyDescent="0.25">
      <c r="A1896" s="24">
        <v>314</v>
      </c>
      <c r="B1896" s="37" t="s">
        <v>563</v>
      </c>
      <c r="C1896" s="32">
        <f t="shared" si="221"/>
        <v>21907160.920000002</v>
      </c>
      <c r="D1896" s="33">
        <f t="shared" si="222"/>
        <v>458990.84</v>
      </c>
      <c r="E1896" s="34"/>
      <c r="F1896" s="39"/>
      <c r="G1896" s="39"/>
      <c r="H1896" s="34">
        <v>5711580.5099999998</v>
      </c>
      <c r="I1896" s="34">
        <v>2731376.54</v>
      </c>
      <c r="J1896" s="38">
        <v>3199430.37</v>
      </c>
      <c r="K1896" s="34"/>
      <c r="L1896" s="35"/>
      <c r="M1896" s="34"/>
      <c r="N1896" s="34" t="s">
        <v>64</v>
      </c>
      <c r="O1896" s="36">
        <v>9805782.6600000001</v>
      </c>
      <c r="P1896" s="34"/>
      <c r="Q1896" s="36"/>
      <c r="R1896" s="34"/>
      <c r="S1896" s="34"/>
    </row>
    <row r="1897" spans="1:19" hidden="1" x14ac:dyDescent="0.25">
      <c r="A1897" s="24">
        <v>315</v>
      </c>
      <c r="B1897" s="37" t="s">
        <v>564</v>
      </c>
      <c r="C1897" s="32">
        <f t="shared" si="221"/>
        <v>3082804.59</v>
      </c>
      <c r="D1897" s="33">
        <f t="shared" si="222"/>
        <v>64589.8</v>
      </c>
      <c r="E1897" s="34"/>
      <c r="F1897" s="36">
        <v>3018214.79</v>
      </c>
      <c r="G1897" s="34"/>
      <c r="H1897" s="34"/>
      <c r="I1897" s="34"/>
      <c r="J1897" s="34"/>
      <c r="K1897" s="34"/>
      <c r="L1897" s="35"/>
      <c r="M1897" s="34"/>
      <c r="N1897" s="34"/>
      <c r="O1897" s="34"/>
      <c r="P1897" s="34"/>
      <c r="Q1897" s="39"/>
      <c r="R1897" s="34"/>
      <c r="S1897" s="34"/>
    </row>
    <row r="1898" spans="1:19" hidden="1" x14ac:dyDescent="0.25">
      <c r="A1898" s="24">
        <v>316</v>
      </c>
      <c r="B1898" s="37" t="s">
        <v>991</v>
      </c>
      <c r="C1898" s="32">
        <f t="shared" si="221"/>
        <v>16890488.66</v>
      </c>
      <c r="D1898" s="33">
        <f t="shared" si="222"/>
        <v>353883.35</v>
      </c>
      <c r="E1898" s="34"/>
      <c r="F1898" s="34"/>
      <c r="G1898" s="34"/>
      <c r="H1898" s="34"/>
      <c r="I1898" s="34"/>
      <c r="J1898" s="39"/>
      <c r="K1898" s="34"/>
      <c r="L1898" s="35"/>
      <c r="M1898" s="34"/>
      <c r="N1898" s="34" t="s">
        <v>64</v>
      </c>
      <c r="O1898" s="36">
        <v>9566222.5999999996</v>
      </c>
      <c r="P1898" s="34"/>
      <c r="Q1898" s="36">
        <v>6970382.71</v>
      </c>
      <c r="R1898" s="34"/>
      <c r="S1898" s="34"/>
    </row>
    <row r="1899" spans="1:19" hidden="1" x14ac:dyDescent="0.25">
      <c r="A1899" s="24">
        <v>317</v>
      </c>
      <c r="B1899" s="37" t="s">
        <v>992</v>
      </c>
      <c r="C1899" s="32">
        <f t="shared" si="221"/>
        <v>19805282.84</v>
      </c>
      <c r="D1899" s="33">
        <f t="shared" si="222"/>
        <v>414953.06</v>
      </c>
      <c r="E1899" s="34"/>
      <c r="F1899" s="38">
        <v>2438775.21</v>
      </c>
      <c r="G1899" s="34"/>
      <c r="H1899" s="34"/>
      <c r="I1899" s="34"/>
      <c r="J1899" s="39"/>
      <c r="K1899" s="34"/>
      <c r="L1899" s="35"/>
      <c r="M1899" s="34"/>
      <c r="N1899" s="34" t="s">
        <v>64</v>
      </c>
      <c r="O1899" s="36">
        <v>9806265.6400000006</v>
      </c>
      <c r="P1899" s="34"/>
      <c r="Q1899" s="36">
        <v>7145288.9299999997</v>
      </c>
      <c r="R1899" s="34"/>
      <c r="S1899" s="34"/>
    </row>
    <row r="1900" spans="1:19" hidden="1" x14ac:dyDescent="0.25">
      <c r="A1900" s="24">
        <v>318</v>
      </c>
      <c r="B1900" s="37" t="s">
        <v>993</v>
      </c>
      <c r="C1900" s="32">
        <f t="shared" si="221"/>
        <v>4642543.29</v>
      </c>
      <c r="D1900" s="33">
        <f t="shared" si="222"/>
        <v>97268.87</v>
      </c>
      <c r="E1900" s="34"/>
      <c r="F1900" s="39"/>
      <c r="G1900" s="34"/>
      <c r="H1900" s="34"/>
      <c r="I1900" s="34"/>
      <c r="J1900" s="34"/>
      <c r="K1900" s="34"/>
      <c r="L1900" s="35"/>
      <c r="M1900" s="34"/>
      <c r="N1900" s="34"/>
      <c r="O1900" s="34"/>
      <c r="P1900" s="34"/>
      <c r="Q1900" s="38">
        <v>4545274.42</v>
      </c>
      <c r="R1900" s="34"/>
      <c r="S1900" s="34"/>
    </row>
    <row r="1901" spans="1:19" hidden="1" x14ac:dyDescent="0.25">
      <c r="A1901" s="24">
        <v>319</v>
      </c>
      <c r="B1901" s="37" t="s">
        <v>994</v>
      </c>
      <c r="C1901" s="32">
        <f t="shared" si="221"/>
        <v>9498672.7599999998</v>
      </c>
      <c r="D1901" s="33">
        <f t="shared" si="222"/>
        <v>199012.72</v>
      </c>
      <c r="E1901" s="34"/>
      <c r="F1901" s="38">
        <v>2366405.3199999998</v>
      </c>
      <c r="G1901" s="34"/>
      <c r="H1901" s="34"/>
      <c r="I1901" s="34"/>
      <c r="J1901" s="34"/>
      <c r="K1901" s="34"/>
      <c r="L1901" s="35"/>
      <c r="M1901" s="34"/>
      <c r="N1901" s="34"/>
      <c r="O1901" s="39"/>
      <c r="P1901" s="34"/>
      <c r="Q1901" s="36">
        <v>6933254.7199999997</v>
      </c>
      <c r="R1901" s="34"/>
      <c r="S1901" s="34"/>
    </row>
    <row r="1902" spans="1:19" hidden="1" x14ac:dyDescent="0.25">
      <c r="A1902" s="24">
        <v>320</v>
      </c>
      <c r="B1902" s="37" t="s">
        <v>567</v>
      </c>
      <c r="C1902" s="32">
        <f t="shared" si="221"/>
        <v>49538113.090000004</v>
      </c>
      <c r="D1902" s="33">
        <f t="shared" si="222"/>
        <v>1037904.46</v>
      </c>
      <c r="E1902" s="34"/>
      <c r="F1902" s="36">
        <v>3147840.63</v>
      </c>
      <c r="G1902" s="38">
        <v>10001777.810000001</v>
      </c>
      <c r="H1902" s="38">
        <v>7260040.9000000004</v>
      </c>
      <c r="I1902" s="38">
        <v>3471913.43</v>
      </c>
      <c r="J1902" s="38">
        <v>4152263.77</v>
      </c>
      <c r="K1902" s="34"/>
      <c r="L1902" s="35"/>
      <c r="M1902" s="34"/>
      <c r="N1902" s="34" t="s">
        <v>64</v>
      </c>
      <c r="O1902" s="36">
        <v>12725933.77</v>
      </c>
      <c r="P1902" s="34"/>
      <c r="Q1902" s="36">
        <v>7740438.3200000003</v>
      </c>
      <c r="R1902" s="34"/>
      <c r="S1902" s="34"/>
    </row>
    <row r="1903" spans="1:19" hidden="1" x14ac:dyDescent="0.25">
      <c r="A1903" s="24">
        <v>321</v>
      </c>
      <c r="B1903" s="37" t="s">
        <v>568</v>
      </c>
      <c r="C1903" s="32">
        <f t="shared" si="221"/>
        <v>38406565.07</v>
      </c>
      <c r="D1903" s="33">
        <f t="shared" si="222"/>
        <v>804680.33</v>
      </c>
      <c r="E1903" s="34"/>
      <c r="F1903" s="38">
        <v>4222209.8499999996</v>
      </c>
      <c r="G1903" s="38">
        <v>13415420.17</v>
      </c>
      <c r="H1903" s="38">
        <v>9737918.6999999993</v>
      </c>
      <c r="I1903" s="38">
        <v>4656889.8499999996</v>
      </c>
      <c r="J1903" s="38">
        <v>5569446.1699999999</v>
      </c>
      <c r="K1903" s="34"/>
      <c r="L1903" s="35"/>
      <c r="M1903" s="34"/>
      <c r="N1903" s="34"/>
      <c r="O1903" s="34"/>
      <c r="P1903" s="34"/>
      <c r="Q1903" s="39"/>
      <c r="R1903" s="34"/>
      <c r="S1903" s="34"/>
    </row>
    <row r="1904" spans="1:19" hidden="1" x14ac:dyDescent="0.25">
      <c r="A1904" s="24">
        <v>322</v>
      </c>
      <c r="B1904" s="37" t="s">
        <v>995</v>
      </c>
      <c r="C1904" s="32">
        <f t="shared" si="221"/>
        <v>28646671.399999999</v>
      </c>
      <c r="D1904" s="33">
        <f t="shared" si="222"/>
        <v>600194.6</v>
      </c>
      <c r="E1904" s="34"/>
      <c r="F1904" s="36"/>
      <c r="G1904" s="36">
        <v>14553710.640000001</v>
      </c>
      <c r="H1904" s="34"/>
      <c r="I1904" s="34"/>
      <c r="J1904" s="34"/>
      <c r="K1904" s="34"/>
      <c r="L1904" s="35"/>
      <c r="M1904" s="34"/>
      <c r="N1904" s="34"/>
      <c r="O1904" s="34"/>
      <c r="P1904" s="34"/>
      <c r="Q1904" s="36">
        <v>13492766.16</v>
      </c>
      <c r="R1904" s="34"/>
      <c r="S1904" s="34"/>
    </row>
    <row r="1905" spans="1:19" hidden="1" x14ac:dyDescent="0.25">
      <c r="A1905" s="24">
        <v>323</v>
      </c>
      <c r="B1905" s="37" t="s">
        <v>996</v>
      </c>
      <c r="C1905" s="32">
        <f t="shared" si="221"/>
        <v>9348955.2599999998</v>
      </c>
      <c r="D1905" s="33">
        <f t="shared" si="222"/>
        <v>195875.9</v>
      </c>
      <c r="E1905" s="34"/>
      <c r="F1905" s="39"/>
      <c r="G1905" s="38">
        <v>2700000</v>
      </c>
      <c r="H1905" s="34">
        <v>1700000</v>
      </c>
      <c r="I1905" s="34">
        <v>600000</v>
      </c>
      <c r="J1905" s="34">
        <v>1000000</v>
      </c>
      <c r="K1905" s="34"/>
      <c r="L1905" s="35"/>
      <c r="M1905" s="34"/>
      <c r="N1905" s="34"/>
      <c r="O1905" s="38"/>
      <c r="P1905" s="38">
        <v>3153079.36</v>
      </c>
      <c r="Q1905" s="36"/>
      <c r="R1905" s="34"/>
      <c r="S1905" s="34"/>
    </row>
    <row r="1906" spans="1:19" hidden="1" x14ac:dyDescent="0.25">
      <c r="A1906" s="24">
        <v>324</v>
      </c>
      <c r="B1906" s="37" t="s">
        <v>571</v>
      </c>
      <c r="C1906" s="32">
        <f t="shared" si="221"/>
        <v>12238219.380000001</v>
      </c>
      <c r="D1906" s="33">
        <f t="shared" si="222"/>
        <v>256410.71</v>
      </c>
      <c r="E1906" s="34"/>
      <c r="F1906" s="36"/>
      <c r="G1906" s="34"/>
      <c r="H1906" s="34"/>
      <c r="I1906" s="34"/>
      <c r="J1906" s="34"/>
      <c r="K1906" s="34"/>
      <c r="L1906" s="35"/>
      <c r="M1906" s="34"/>
      <c r="N1906" s="34"/>
      <c r="O1906" s="34"/>
      <c r="P1906" s="34"/>
      <c r="Q1906" s="36"/>
      <c r="R1906" s="34">
        <v>11981808.67</v>
      </c>
      <c r="S1906" s="34"/>
    </row>
    <row r="1907" spans="1:19" hidden="1" x14ac:dyDescent="0.25">
      <c r="A1907" s="24">
        <v>325</v>
      </c>
      <c r="B1907" s="37" t="s">
        <v>1129</v>
      </c>
      <c r="C1907" s="32">
        <f t="shared" si="221"/>
        <v>16591166.539999999</v>
      </c>
      <c r="D1907" s="33">
        <f t="shared" si="222"/>
        <v>331389.74</v>
      </c>
      <c r="E1907" s="34">
        <v>774275.09</v>
      </c>
      <c r="F1907" s="39"/>
      <c r="G1907" s="39"/>
      <c r="H1907" s="39"/>
      <c r="I1907" s="39"/>
      <c r="J1907" s="39"/>
      <c r="K1907" s="34"/>
      <c r="L1907" s="35"/>
      <c r="M1907" s="34"/>
      <c r="N1907" s="34" t="s">
        <v>64</v>
      </c>
      <c r="O1907" s="36">
        <v>7396658.4699999997</v>
      </c>
      <c r="P1907" s="38">
        <v>2699303.14</v>
      </c>
      <c r="Q1907" s="36">
        <v>5389540.0999999996</v>
      </c>
      <c r="R1907" s="34"/>
      <c r="S1907" s="34"/>
    </row>
    <row r="1908" spans="1:19" hidden="1" x14ac:dyDescent="0.25">
      <c r="A1908" s="24">
        <v>326</v>
      </c>
      <c r="B1908" s="37" t="s">
        <v>998</v>
      </c>
      <c r="C1908" s="32">
        <f t="shared" si="221"/>
        <v>2738795.19</v>
      </c>
      <c r="D1908" s="33">
        <f t="shared" si="222"/>
        <v>57382.239999999998</v>
      </c>
      <c r="E1908" s="34"/>
      <c r="F1908" s="39"/>
      <c r="G1908" s="39"/>
      <c r="H1908" s="39"/>
      <c r="I1908" s="39"/>
      <c r="J1908" s="39"/>
      <c r="K1908" s="34"/>
      <c r="L1908" s="35"/>
      <c r="M1908" s="34"/>
      <c r="N1908" s="34"/>
      <c r="O1908" s="34"/>
      <c r="P1908" s="38">
        <v>2681412.9500000002</v>
      </c>
      <c r="Q1908" s="34"/>
      <c r="R1908" s="34"/>
      <c r="S1908" s="34"/>
    </row>
    <row r="1909" spans="1:19" hidden="1" x14ac:dyDescent="0.25">
      <c r="A1909" s="24">
        <v>327</v>
      </c>
      <c r="B1909" s="37" t="s">
        <v>1156</v>
      </c>
      <c r="C1909" s="32">
        <f t="shared" si="221"/>
        <v>13719509.880000001</v>
      </c>
      <c r="D1909" s="33">
        <f t="shared" si="222"/>
        <v>287446.15999999997</v>
      </c>
      <c r="E1909" s="34"/>
      <c r="F1909" s="39"/>
      <c r="G1909" s="34"/>
      <c r="H1909" s="34"/>
      <c r="I1909" s="34"/>
      <c r="J1909" s="34"/>
      <c r="K1909" s="34"/>
      <c r="L1909" s="35"/>
      <c r="M1909" s="34"/>
      <c r="N1909" s="34"/>
      <c r="O1909" s="34"/>
      <c r="P1909" s="38"/>
      <c r="Q1909" s="34">
        <v>13432063.720000001</v>
      </c>
      <c r="R1909" s="34"/>
      <c r="S1909" s="34"/>
    </row>
    <row r="1910" spans="1:19" hidden="1" x14ac:dyDescent="0.25">
      <c r="A1910" s="24">
        <v>328</v>
      </c>
      <c r="B1910" s="37" t="s">
        <v>999</v>
      </c>
      <c r="C1910" s="32">
        <f t="shared" si="221"/>
        <v>32555374.329999998</v>
      </c>
      <c r="D1910" s="33">
        <f t="shared" si="222"/>
        <v>682088.32</v>
      </c>
      <c r="E1910" s="34"/>
      <c r="F1910" s="36">
        <v>3164125.61</v>
      </c>
      <c r="G1910" s="38">
        <v>9501750.4700000007</v>
      </c>
      <c r="H1910" s="34"/>
      <c r="I1910" s="34"/>
      <c r="J1910" s="38">
        <v>3119253.63</v>
      </c>
      <c r="K1910" s="34"/>
      <c r="L1910" s="35"/>
      <c r="M1910" s="34"/>
      <c r="N1910" s="34"/>
      <c r="O1910" s="34"/>
      <c r="P1910" s="34"/>
      <c r="Q1910" s="39"/>
      <c r="R1910" s="34">
        <v>16088156.300000001</v>
      </c>
      <c r="S1910" s="34"/>
    </row>
    <row r="1911" spans="1:19" hidden="1" x14ac:dyDescent="0.25">
      <c r="A1911" s="24">
        <v>329</v>
      </c>
      <c r="B1911" s="37" t="s">
        <v>1000</v>
      </c>
      <c r="C1911" s="32">
        <f t="shared" si="221"/>
        <v>4234867.68</v>
      </c>
      <c r="D1911" s="33">
        <f t="shared" si="222"/>
        <v>88727.4</v>
      </c>
      <c r="E1911" s="34"/>
      <c r="F1911" s="34"/>
      <c r="G1911" s="34"/>
      <c r="H1911" s="34"/>
      <c r="I1911" s="34"/>
      <c r="J1911" s="38">
        <v>4146140.28</v>
      </c>
      <c r="K1911" s="34"/>
      <c r="L1911" s="35"/>
      <c r="M1911" s="34"/>
      <c r="N1911" s="34"/>
      <c r="O1911" s="39"/>
      <c r="P1911" s="34"/>
      <c r="Q1911" s="39"/>
      <c r="R1911" s="34"/>
      <c r="S1911" s="34"/>
    </row>
    <row r="1912" spans="1:19" hidden="1" x14ac:dyDescent="0.25">
      <c r="A1912" s="24">
        <v>330</v>
      </c>
      <c r="B1912" s="37" t="s">
        <v>1001</v>
      </c>
      <c r="C1912" s="32">
        <f t="shared" ref="C1912:C1943" si="223">ROUND(SUM(D1912+E1912+F1912+G1912+H1912+I1912+J1912+K1912+M1912+O1912+P1912+Q1912+R1912+S1912),2)</f>
        <v>13364211.24</v>
      </c>
      <c r="D1912" s="33">
        <f t="shared" si="222"/>
        <v>280002.08</v>
      </c>
      <c r="E1912" s="34"/>
      <c r="F1912" s="38">
        <v>3145057.29</v>
      </c>
      <c r="G1912" s="38">
        <v>9939151.8699999992</v>
      </c>
      <c r="H1912" s="34"/>
      <c r="I1912" s="34"/>
      <c r="J1912" s="34"/>
      <c r="K1912" s="34"/>
      <c r="L1912" s="35"/>
      <c r="M1912" s="34"/>
      <c r="N1912" s="34"/>
      <c r="O1912" s="38"/>
      <c r="P1912" s="39"/>
      <c r="Q1912" s="38"/>
      <c r="R1912" s="34"/>
      <c r="S1912" s="34"/>
    </row>
    <row r="1913" spans="1:19" hidden="1" x14ac:dyDescent="0.25">
      <c r="A1913" s="24">
        <v>331</v>
      </c>
      <c r="B1913" s="37" t="s">
        <v>1002</v>
      </c>
      <c r="C1913" s="32">
        <f t="shared" si="223"/>
        <v>16976444.449999999</v>
      </c>
      <c r="D1913" s="33">
        <f t="shared" si="222"/>
        <v>355684.27</v>
      </c>
      <c r="E1913" s="34"/>
      <c r="F1913" s="36">
        <v>2090438.81</v>
      </c>
      <c r="G1913" s="39"/>
      <c r="H1913" s="34"/>
      <c r="I1913" s="34"/>
      <c r="J1913" s="39"/>
      <c r="K1913" s="34"/>
      <c r="L1913" s="35"/>
      <c r="M1913" s="34"/>
      <c r="N1913" s="34" t="s">
        <v>64</v>
      </c>
      <c r="O1913" s="38">
        <v>5846481.3700000001</v>
      </c>
      <c r="P1913" s="34"/>
      <c r="Q1913" s="38"/>
      <c r="R1913" s="34">
        <v>8683840</v>
      </c>
      <c r="S1913" s="34"/>
    </row>
    <row r="1914" spans="1:19" hidden="1" x14ac:dyDescent="0.25">
      <c r="A1914" s="24">
        <v>332</v>
      </c>
      <c r="B1914" s="37" t="s">
        <v>1003</v>
      </c>
      <c r="C1914" s="32">
        <f t="shared" si="223"/>
        <v>9520610.2100000009</v>
      </c>
      <c r="D1914" s="33">
        <f t="shared" si="222"/>
        <v>199472.35</v>
      </c>
      <c r="E1914" s="34"/>
      <c r="F1914" s="36">
        <v>2371870.59</v>
      </c>
      <c r="G1914" s="39"/>
      <c r="H1914" s="34"/>
      <c r="I1914" s="34"/>
      <c r="J1914" s="34"/>
      <c r="K1914" s="34"/>
      <c r="L1914" s="35"/>
      <c r="M1914" s="34"/>
      <c r="N1914" s="34"/>
      <c r="O1914" s="39"/>
      <c r="P1914" s="34"/>
      <c r="Q1914" s="36">
        <v>6949267.2699999996</v>
      </c>
      <c r="R1914" s="34"/>
      <c r="S1914" s="34"/>
    </row>
    <row r="1915" spans="1:19" hidden="1" x14ac:dyDescent="0.25">
      <c r="A1915" s="24">
        <v>333</v>
      </c>
      <c r="B1915" s="37" t="s">
        <v>1004</v>
      </c>
      <c r="C1915" s="32">
        <f t="shared" si="223"/>
        <v>7709993.2199999997</v>
      </c>
      <c r="D1915" s="33">
        <f t="shared" si="222"/>
        <v>161536.95999999999</v>
      </c>
      <c r="E1915" s="34"/>
      <c r="F1915" s="39"/>
      <c r="G1915" s="38">
        <v>7548456.2599999998</v>
      </c>
      <c r="H1915" s="34"/>
      <c r="I1915" s="34"/>
      <c r="J1915" s="34"/>
      <c r="K1915" s="34"/>
      <c r="L1915" s="35"/>
      <c r="M1915" s="34"/>
      <c r="N1915" s="34"/>
      <c r="O1915" s="39"/>
      <c r="P1915" s="34"/>
      <c r="Q1915" s="39"/>
      <c r="R1915" s="34"/>
      <c r="S1915" s="34"/>
    </row>
    <row r="1916" spans="1:19" hidden="1" x14ac:dyDescent="0.25">
      <c r="A1916" s="24">
        <v>334</v>
      </c>
      <c r="B1916" s="37" t="s">
        <v>1005</v>
      </c>
      <c r="C1916" s="32">
        <f t="shared" si="223"/>
        <v>7802852.0099999998</v>
      </c>
      <c r="D1916" s="33">
        <f t="shared" ref="D1916:D1942" si="224">ROUND((F1916+G1916+H1916+I1916+J1916+K1916+M1916+O1916+P1916+Q1916+R1916+S1916)*0.0214,2)</f>
        <v>163482.51</v>
      </c>
      <c r="E1916" s="34"/>
      <c r="F1916" s="39"/>
      <c r="G1916" s="38">
        <v>7639369.5</v>
      </c>
      <c r="H1916" s="34"/>
      <c r="I1916" s="34"/>
      <c r="J1916" s="34"/>
      <c r="K1916" s="34"/>
      <c r="L1916" s="35"/>
      <c r="M1916" s="34"/>
      <c r="N1916" s="34"/>
      <c r="O1916" s="38"/>
      <c r="P1916" s="34"/>
      <c r="Q1916" s="36"/>
      <c r="R1916" s="34"/>
      <c r="S1916" s="34"/>
    </row>
    <row r="1917" spans="1:19" hidden="1" x14ac:dyDescent="0.25">
      <c r="A1917" s="24">
        <v>335</v>
      </c>
      <c r="B1917" s="37" t="s">
        <v>1006</v>
      </c>
      <c r="C1917" s="32">
        <f t="shared" si="223"/>
        <v>23813615.350000001</v>
      </c>
      <c r="D1917" s="33">
        <f t="shared" si="224"/>
        <v>498934.18</v>
      </c>
      <c r="E1917" s="34"/>
      <c r="F1917" s="34">
        <v>2418237.41</v>
      </c>
      <c r="G1917" s="36"/>
      <c r="H1917" s="34">
        <v>5547287.2999999998</v>
      </c>
      <c r="I1917" s="34">
        <v>2652808.6800000002</v>
      </c>
      <c r="J1917" s="34">
        <v>3172627.78</v>
      </c>
      <c r="K1917" s="34"/>
      <c r="L1917" s="35"/>
      <c r="M1917" s="34"/>
      <c r="N1917" s="34" t="s">
        <v>64</v>
      </c>
      <c r="O1917" s="38">
        <v>9523720</v>
      </c>
      <c r="P1917" s="34"/>
      <c r="Q1917" s="38"/>
      <c r="R1917" s="34"/>
      <c r="S1917" s="34"/>
    </row>
    <row r="1918" spans="1:19" hidden="1" x14ac:dyDescent="0.25">
      <c r="A1918" s="24">
        <v>336</v>
      </c>
      <c r="B1918" s="37" t="s">
        <v>1007</v>
      </c>
      <c r="C1918" s="32">
        <f t="shared" si="223"/>
        <v>15713448.689999999</v>
      </c>
      <c r="D1918" s="33">
        <f t="shared" si="224"/>
        <v>329222.44</v>
      </c>
      <c r="E1918" s="34"/>
      <c r="F1918" s="34"/>
      <c r="G1918" s="39"/>
      <c r="H1918" s="34"/>
      <c r="I1918" s="34"/>
      <c r="J1918" s="34"/>
      <c r="K1918" s="34"/>
      <c r="L1918" s="35"/>
      <c r="M1918" s="34"/>
      <c r="N1918" s="34" t="s">
        <v>64</v>
      </c>
      <c r="O1918" s="36">
        <v>2935426.25</v>
      </c>
      <c r="P1918" s="34"/>
      <c r="Q1918" s="36"/>
      <c r="R1918" s="34">
        <v>12448800</v>
      </c>
      <c r="S1918" s="34"/>
    </row>
    <row r="1919" spans="1:19" hidden="1" x14ac:dyDescent="0.25">
      <c r="A1919" s="24">
        <v>337</v>
      </c>
      <c r="B1919" s="37" t="s">
        <v>1008</v>
      </c>
      <c r="C1919" s="32">
        <f t="shared" si="223"/>
        <v>12755780.720000001</v>
      </c>
      <c r="D1919" s="33">
        <f t="shared" si="224"/>
        <v>267254.46000000002</v>
      </c>
      <c r="E1919" s="34"/>
      <c r="F1919" s="38">
        <v>3177848.95</v>
      </c>
      <c r="G1919" s="39"/>
      <c r="H1919" s="34"/>
      <c r="I1919" s="34"/>
      <c r="J1919" s="34"/>
      <c r="K1919" s="34"/>
      <c r="L1919" s="35"/>
      <c r="M1919" s="34"/>
      <c r="N1919" s="34"/>
      <c r="O1919" s="39"/>
      <c r="P1919" s="34"/>
      <c r="Q1919" s="36">
        <v>9310677.3100000005</v>
      </c>
      <c r="R1919" s="34"/>
      <c r="S1919" s="34"/>
    </row>
    <row r="1920" spans="1:19" hidden="1" x14ac:dyDescent="0.25">
      <c r="A1920" s="24">
        <v>338</v>
      </c>
      <c r="B1920" s="37" t="s">
        <v>1009</v>
      </c>
      <c r="C1920" s="32">
        <f t="shared" si="223"/>
        <v>11329116.289999999</v>
      </c>
      <c r="D1920" s="33">
        <f t="shared" si="224"/>
        <v>237363.51</v>
      </c>
      <c r="E1920" s="34"/>
      <c r="F1920" s="34"/>
      <c r="G1920" s="34"/>
      <c r="H1920" s="34"/>
      <c r="I1920" s="34"/>
      <c r="J1920" s="34"/>
      <c r="K1920" s="34"/>
      <c r="L1920" s="35"/>
      <c r="M1920" s="34"/>
      <c r="N1920" s="34" t="s">
        <v>64</v>
      </c>
      <c r="O1920" s="36">
        <v>6416442.4400000004</v>
      </c>
      <c r="P1920" s="34"/>
      <c r="Q1920" s="36">
        <v>4675310.34</v>
      </c>
      <c r="R1920" s="34"/>
      <c r="S1920" s="34"/>
    </row>
    <row r="1921" spans="1:19" hidden="1" x14ac:dyDescent="0.25">
      <c r="A1921" s="24">
        <v>339</v>
      </c>
      <c r="B1921" s="37" t="s">
        <v>1010</v>
      </c>
      <c r="C1921" s="32">
        <f t="shared" si="223"/>
        <v>26439396.600000001</v>
      </c>
      <c r="D1921" s="33">
        <f t="shared" si="224"/>
        <v>553948.59</v>
      </c>
      <c r="E1921" s="34"/>
      <c r="F1921" s="36">
        <v>3255684.12</v>
      </c>
      <c r="G1921" s="34"/>
      <c r="H1921" s="34"/>
      <c r="I1921" s="34"/>
      <c r="J1921" s="34"/>
      <c r="K1921" s="34"/>
      <c r="L1921" s="35"/>
      <c r="M1921" s="34"/>
      <c r="N1921" s="34" t="s">
        <v>64</v>
      </c>
      <c r="O1921" s="38">
        <v>13091039.83</v>
      </c>
      <c r="P1921" s="34"/>
      <c r="Q1921" s="36">
        <v>9538724.0600000005</v>
      </c>
      <c r="R1921" s="34"/>
      <c r="S1921" s="34"/>
    </row>
    <row r="1922" spans="1:19" hidden="1" x14ac:dyDescent="0.25">
      <c r="A1922" s="24">
        <v>340</v>
      </c>
      <c r="B1922" s="37" t="s">
        <v>1011</v>
      </c>
      <c r="C1922" s="32">
        <f t="shared" si="223"/>
        <v>11398617.460000001</v>
      </c>
      <c r="D1922" s="33">
        <f t="shared" si="224"/>
        <v>238819.67</v>
      </c>
      <c r="E1922" s="34"/>
      <c r="F1922" s="34"/>
      <c r="G1922" s="34"/>
      <c r="H1922" s="34"/>
      <c r="I1922" s="34"/>
      <c r="J1922" s="34"/>
      <c r="K1922" s="34"/>
      <c r="L1922" s="35"/>
      <c r="M1922" s="34"/>
      <c r="N1922" s="34" t="s">
        <v>64</v>
      </c>
      <c r="O1922" s="36">
        <v>6455805.6399999997</v>
      </c>
      <c r="P1922" s="34"/>
      <c r="Q1922" s="36">
        <v>4703992.1500000004</v>
      </c>
      <c r="R1922" s="34"/>
      <c r="S1922" s="34"/>
    </row>
    <row r="1923" spans="1:19" hidden="1" x14ac:dyDescent="0.25">
      <c r="A1923" s="24">
        <v>341</v>
      </c>
      <c r="B1923" s="37" t="s">
        <v>1012</v>
      </c>
      <c r="C1923" s="32">
        <f t="shared" si="223"/>
        <v>13762978.859999999</v>
      </c>
      <c r="D1923" s="33">
        <f t="shared" si="224"/>
        <v>288356.90999999997</v>
      </c>
      <c r="E1923" s="34"/>
      <c r="F1923" s="39"/>
      <c r="G1923" s="34"/>
      <c r="H1923" s="34"/>
      <c r="I1923" s="34"/>
      <c r="J1923" s="38">
        <v>2139493.48</v>
      </c>
      <c r="K1923" s="34"/>
      <c r="L1923" s="35"/>
      <c r="M1923" s="34"/>
      <c r="N1923" s="34" t="s">
        <v>64</v>
      </c>
      <c r="O1923" s="36">
        <v>6557232.2800000003</v>
      </c>
      <c r="P1923" s="34"/>
      <c r="Q1923" s="36">
        <v>4777896.1900000004</v>
      </c>
      <c r="R1923" s="34"/>
      <c r="S1923" s="34"/>
    </row>
    <row r="1924" spans="1:19" hidden="1" x14ac:dyDescent="0.25">
      <c r="A1924" s="24">
        <v>342</v>
      </c>
      <c r="B1924" s="37" t="s">
        <v>1013</v>
      </c>
      <c r="C1924" s="32">
        <f t="shared" si="223"/>
        <v>37028581.409999996</v>
      </c>
      <c r="D1924" s="33">
        <f t="shared" si="224"/>
        <v>775809.32</v>
      </c>
      <c r="E1924" s="34"/>
      <c r="F1924" s="74"/>
      <c r="G1924" s="34"/>
      <c r="H1924" s="38">
        <v>7136072.6900000004</v>
      </c>
      <c r="I1924" s="38">
        <v>3412541.75</v>
      </c>
      <c r="J1924" s="38">
        <v>4081292.82</v>
      </c>
      <c r="K1924" s="34"/>
      <c r="L1924" s="35"/>
      <c r="M1924" s="34"/>
      <c r="N1924" s="34" t="s">
        <v>64</v>
      </c>
      <c r="O1924" s="36">
        <v>12508561.119999999</v>
      </c>
      <c r="P1924" s="74"/>
      <c r="Q1924" s="36">
        <v>9114303.7100000009</v>
      </c>
      <c r="R1924" s="34"/>
      <c r="S1924" s="34"/>
    </row>
    <row r="1925" spans="1:19" hidden="1" x14ac:dyDescent="0.25">
      <c r="A1925" s="24">
        <v>343</v>
      </c>
      <c r="B1925" s="37" t="s">
        <v>1014</v>
      </c>
      <c r="C1925" s="32">
        <f t="shared" si="223"/>
        <v>21108133.579999998</v>
      </c>
      <c r="D1925" s="33">
        <f t="shared" si="224"/>
        <v>442249.91</v>
      </c>
      <c r="E1925" s="34"/>
      <c r="F1925" s="34"/>
      <c r="G1925" s="34"/>
      <c r="H1925" s="34">
        <v>5503260.0899999999</v>
      </c>
      <c r="I1925" s="34">
        <v>2631754.11</v>
      </c>
      <c r="J1925" s="38">
        <v>3082736.46</v>
      </c>
      <c r="K1925" s="34"/>
      <c r="L1925" s="35"/>
      <c r="M1925" s="34"/>
      <c r="N1925" s="34" t="s">
        <v>64</v>
      </c>
      <c r="O1925" s="38">
        <v>9448133.0099999998</v>
      </c>
      <c r="P1925" s="39"/>
      <c r="Q1925" s="38"/>
      <c r="R1925" s="34"/>
      <c r="S1925" s="34"/>
    </row>
    <row r="1926" spans="1:19" hidden="1" x14ac:dyDescent="0.25">
      <c r="A1926" s="24">
        <v>344</v>
      </c>
      <c r="B1926" s="37" t="s">
        <v>1015</v>
      </c>
      <c r="C1926" s="32">
        <f t="shared" si="223"/>
        <v>14724866.470000001</v>
      </c>
      <c r="D1926" s="33">
        <f t="shared" si="224"/>
        <v>308510.03000000003</v>
      </c>
      <c r="E1926" s="34"/>
      <c r="F1926" s="39"/>
      <c r="G1926" s="39"/>
      <c r="H1926" s="34"/>
      <c r="I1926" s="34"/>
      <c r="J1926" s="39"/>
      <c r="K1926" s="34"/>
      <c r="L1926" s="35"/>
      <c r="M1926" s="34"/>
      <c r="N1926" s="34"/>
      <c r="O1926" s="38"/>
      <c r="P1926" s="34"/>
      <c r="Q1926" s="38"/>
      <c r="R1926" s="34">
        <v>14416356.440000001</v>
      </c>
      <c r="S1926" s="34"/>
    </row>
    <row r="1927" spans="1:19" hidden="1" x14ac:dyDescent="0.25">
      <c r="A1927" s="24">
        <v>345</v>
      </c>
      <c r="B1927" s="37" t="s">
        <v>1016</v>
      </c>
      <c r="C1927" s="32">
        <f t="shared" si="223"/>
        <v>14116769.4</v>
      </c>
      <c r="D1927" s="33">
        <f t="shared" si="224"/>
        <v>295769.40000000002</v>
      </c>
      <c r="E1927" s="34"/>
      <c r="F1927" s="39"/>
      <c r="G1927" s="39"/>
      <c r="H1927" s="34"/>
      <c r="I1927" s="34"/>
      <c r="J1927" s="34"/>
      <c r="K1927" s="34"/>
      <c r="L1927" s="35"/>
      <c r="M1927" s="34"/>
      <c r="N1927" s="34"/>
      <c r="O1927" s="36"/>
      <c r="P1927" s="34"/>
      <c r="Q1927" s="36"/>
      <c r="R1927" s="34">
        <v>13821000</v>
      </c>
      <c r="S1927" s="34"/>
    </row>
    <row r="1928" spans="1:19" hidden="1" x14ac:dyDescent="0.25">
      <c r="A1928" s="24">
        <v>346</v>
      </c>
      <c r="B1928" s="37" t="s">
        <v>1017</v>
      </c>
      <c r="C1928" s="32">
        <f t="shared" si="223"/>
        <v>13310425.17</v>
      </c>
      <c r="D1928" s="33">
        <f t="shared" si="224"/>
        <v>278875.17</v>
      </c>
      <c r="E1928" s="34"/>
      <c r="F1928" s="39"/>
      <c r="G1928" s="34"/>
      <c r="H1928" s="34"/>
      <c r="I1928" s="34"/>
      <c r="J1928" s="34"/>
      <c r="K1928" s="34"/>
      <c r="L1928" s="35"/>
      <c r="M1928" s="34"/>
      <c r="N1928" s="34"/>
      <c r="O1928" s="39"/>
      <c r="P1928" s="34"/>
      <c r="Q1928" s="36"/>
      <c r="R1928" s="34">
        <v>13031550</v>
      </c>
      <c r="S1928" s="34"/>
    </row>
    <row r="1929" spans="1:19" hidden="1" x14ac:dyDescent="0.25">
      <c r="A1929" s="24">
        <v>347</v>
      </c>
      <c r="B1929" s="37" t="s">
        <v>1018</v>
      </c>
      <c r="C1929" s="32">
        <f t="shared" si="223"/>
        <v>9790119</v>
      </c>
      <c r="D1929" s="33">
        <f t="shared" si="224"/>
        <v>205119</v>
      </c>
      <c r="E1929" s="34"/>
      <c r="F1929" s="39"/>
      <c r="G1929" s="34"/>
      <c r="H1929" s="34"/>
      <c r="I1929" s="34"/>
      <c r="J1929" s="34"/>
      <c r="K1929" s="34"/>
      <c r="L1929" s="35"/>
      <c r="M1929" s="34"/>
      <c r="N1929" s="34"/>
      <c r="O1929" s="38"/>
      <c r="P1929" s="34"/>
      <c r="Q1929" s="36"/>
      <c r="R1929" s="34">
        <v>9585000</v>
      </c>
      <c r="S1929" s="34"/>
    </row>
    <row r="1930" spans="1:19" hidden="1" x14ac:dyDescent="0.25">
      <c r="A1930" s="24">
        <v>348</v>
      </c>
      <c r="B1930" s="37" t="s">
        <v>1019</v>
      </c>
      <c r="C1930" s="32">
        <f t="shared" si="223"/>
        <v>5342553.46</v>
      </c>
      <c r="D1930" s="33">
        <f t="shared" si="224"/>
        <v>111935.23</v>
      </c>
      <c r="E1930" s="34"/>
      <c r="F1930" s="44"/>
      <c r="G1930" s="44"/>
      <c r="H1930" s="44"/>
      <c r="I1930" s="44"/>
      <c r="J1930" s="45"/>
      <c r="K1930" s="44"/>
      <c r="L1930" s="81"/>
      <c r="M1930" s="44"/>
      <c r="N1930" s="44" t="s">
        <v>64</v>
      </c>
      <c r="O1930" s="49">
        <v>5230618.2300000004</v>
      </c>
      <c r="P1930" s="44"/>
      <c r="Q1930" s="45"/>
      <c r="R1930" s="34"/>
      <c r="S1930" s="34"/>
    </row>
    <row r="1931" spans="1:19" hidden="1" x14ac:dyDescent="0.25">
      <c r="A1931" s="24">
        <v>349</v>
      </c>
      <c r="B1931" s="37" t="s">
        <v>583</v>
      </c>
      <c r="C1931" s="32">
        <f t="shared" si="223"/>
        <v>7659132.3799999999</v>
      </c>
      <c r="D1931" s="33">
        <f t="shared" si="224"/>
        <v>152982.48000000001</v>
      </c>
      <c r="E1931" s="34">
        <v>357435.71</v>
      </c>
      <c r="F1931" s="39"/>
      <c r="G1931" s="39"/>
      <c r="H1931" s="36">
        <v>3506210.97</v>
      </c>
      <c r="I1931" s="36">
        <v>1648930.95</v>
      </c>
      <c r="J1931" s="36">
        <v>1993572.27</v>
      </c>
      <c r="K1931" s="39"/>
      <c r="L1931" s="12"/>
      <c r="M1931" s="39"/>
      <c r="N1931" s="39"/>
      <c r="O1931" s="39"/>
      <c r="P1931" s="39"/>
      <c r="Q1931" s="39"/>
      <c r="R1931" s="34"/>
      <c r="S1931" s="34"/>
    </row>
    <row r="1932" spans="1:19" hidden="1" x14ac:dyDescent="0.25">
      <c r="A1932" s="24">
        <v>350</v>
      </c>
      <c r="B1932" s="37" t="s">
        <v>1130</v>
      </c>
      <c r="C1932" s="32">
        <f t="shared" si="223"/>
        <v>33282500.68</v>
      </c>
      <c r="D1932" s="33">
        <f t="shared" si="224"/>
        <v>664780.21</v>
      </c>
      <c r="E1932" s="34">
        <v>1553224.78</v>
      </c>
      <c r="F1932" s="34"/>
      <c r="G1932" s="34"/>
      <c r="H1932" s="38">
        <v>7146612.5199999996</v>
      </c>
      <c r="I1932" s="38">
        <v>3360970.19</v>
      </c>
      <c r="J1932" s="38">
        <v>4063443.04</v>
      </c>
      <c r="K1932" s="34"/>
      <c r="L1932" s="35"/>
      <c r="M1932" s="34"/>
      <c r="N1932" s="39"/>
      <c r="O1932" s="39"/>
      <c r="P1932" s="34"/>
      <c r="Q1932" s="38">
        <v>16493469.939999999</v>
      </c>
      <c r="R1932" s="34"/>
      <c r="S1932" s="34"/>
    </row>
    <row r="1933" spans="1:19" hidden="1" x14ac:dyDescent="0.25">
      <c r="A1933" s="24">
        <v>351</v>
      </c>
      <c r="B1933" s="37" t="s">
        <v>1131</v>
      </c>
      <c r="C1933" s="32">
        <f t="shared" si="223"/>
        <v>15947305.57</v>
      </c>
      <c r="D1933" s="33">
        <f t="shared" si="224"/>
        <v>318529.34000000003</v>
      </c>
      <c r="E1933" s="34">
        <v>744227.44</v>
      </c>
      <c r="F1933" s="34"/>
      <c r="G1933" s="34"/>
      <c r="H1933" s="36">
        <v>7260202.2000000002</v>
      </c>
      <c r="I1933" s="36">
        <v>3471990.57</v>
      </c>
      <c r="J1933" s="36">
        <v>4152356.02</v>
      </c>
      <c r="K1933" s="34"/>
      <c r="L1933" s="35"/>
      <c r="M1933" s="34"/>
      <c r="N1933" s="34"/>
      <c r="O1933" s="34"/>
      <c r="P1933" s="34"/>
      <c r="Q1933" s="34"/>
      <c r="R1933" s="34"/>
      <c r="S1933" s="34"/>
    </row>
    <row r="1934" spans="1:19" hidden="1" x14ac:dyDescent="0.25">
      <c r="A1934" s="24">
        <v>352</v>
      </c>
      <c r="B1934" s="37" t="s">
        <v>1132</v>
      </c>
      <c r="C1934" s="32">
        <f t="shared" si="223"/>
        <v>9468148.5999999996</v>
      </c>
      <c r="D1934" s="33">
        <f t="shared" si="224"/>
        <v>189115.53</v>
      </c>
      <c r="E1934" s="34">
        <v>441858.72</v>
      </c>
      <c r="F1934" s="38">
        <v>8837174.3499999996</v>
      </c>
      <c r="G1934" s="34"/>
      <c r="H1934" s="39"/>
      <c r="I1934" s="39"/>
      <c r="J1934" s="39"/>
      <c r="K1934" s="34"/>
      <c r="L1934" s="35"/>
      <c r="M1934" s="34"/>
      <c r="N1934" s="34"/>
      <c r="O1934" s="34"/>
      <c r="P1934" s="34"/>
      <c r="Q1934" s="34"/>
      <c r="R1934" s="34"/>
      <c r="S1934" s="34"/>
    </row>
    <row r="1935" spans="1:19" hidden="1" x14ac:dyDescent="0.25">
      <c r="A1935" s="24">
        <v>353</v>
      </c>
      <c r="B1935" s="37" t="s">
        <v>584</v>
      </c>
      <c r="C1935" s="32">
        <f t="shared" si="223"/>
        <v>13575811.58</v>
      </c>
      <c r="D1935" s="33">
        <f t="shared" si="224"/>
        <v>284435.45</v>
      </c>
      <c r="E1935" s="34"/>
      <c r="F1935" s="39">
        <v>1505984.89</v>
      </c>
      <c r="G1935" s="34"/>
      <c r="H1935" s="34">
        <v>5748574.6200000001</v>
      </c>
      <c r="I1935" s="34">
        <v>2749067.76</v>
      </c>
      <c r="J1935" s="34">
        <v>3287748.86</v>
      </c>
      <c r="K1935" s="34"/>
      <c r="L1935" s="35"/>
      <c r="M1935" s="34"/>
      <c r="N1935" s="34"/>
      <c r="O1935" s="34"/>
      <c r="P1935" s="34"/>
      <c r="Q1935" s="38"/>
      <c r="R1935" s="34"/>
      <c r="S1935" s="34"/>
    </row>
    <row r="1936" spans="1:19" hidden="1" x14ac:dyDescent="0.25">
      <c r="A1936" s="24">
        <v>354</v>
      </c>
      <c r="B1936" s="37" t="s">
        <v>585</v>
      </c>
      <c r="C1936" s="32">
        <f t="shared" si="223"/>
        <v>49029874.329999998</v>
      </c>
      <c r="D1936" s="33">
        <f t="shared" si="224"/>
        <v>1027256.03</v>
      </c>
      <c r="E1936" s="34"/>
      <c r="F1936" s="38">
        <v>3035451.44</v>
      </c>
      <c r="G1936" s="38">
        <v>9592770.5199999996</v>
      </c>
      <c r="H1936" s="38">
        <v>6963171.3399999999</v>
      </c>
      <c r="I1936" s="38">
        <v>3329858.59</v>
      </c>
      <c r="J1936" s="38">
        <v>3982406.35</v>
      </c>
      <c r="K1936" s="34"/>
      <c r="L1936" s="35"/>
      <c r="M1936" s="34"/>
      <c r="N1936" s="34" t="s">
        <v>64</v>
      </c>
      <c r="O1936" s="38">
        <v>12205488.66</v>
      </c>
      <c r="P1936" s="34"/>
      <c r="Q1936" s="36">
        <v>8893471.4000000004</v>
      </c>
      <c r="R1936" s="34"/>
      <c r="S1936" s="34"/>
    </row>
    <row r="1937" spans="1:19" hidden="1" x14ac:dyDescent="0.25">
      <c r="A1937" s="24">
        <v>355</v>
      </c>
      <c r="B1937" s="37" t="s">
        <v>1020</v>
      </c>
      <c r="C1937" s="32">
        <f t="shared" si="223"/>
        <v>44422466.539999999</v>
      </c>
      <c r="D1937" s="33">
        <f t="shared" si="224"/>
        <v>930723.31</v>
      </c>
      <c r="E1937" s="34"/>
      <c r="F1937" s="39"/>
      <c r="G1937" s="39"/>
      <c r="H1937" s="39"/>
      <c r="I1937" s="39"/>
      <c r="J1937" s="39"/>
      <c r="K1937" s="34"/>
      <c r="L1937" s="35"/>
      <c r="M1937" s="34"/>
      <c r="N1937" s="39" t="s">
        <v>64</v>
      </c>
      <c r="O1937" s="36">
        <v>43491743.229999997</v>
      </c>
      <c r="P1937" s="34"/>
      <c r="Q1937" s="39"/>
      <c r="R1937" s="34"/>
      <c r="S1937" s="34"/>
    </row>
    <row r="1938" spans="1:19" hidden="1" x14ac:dyDescent="0.25">
      <c r="A1938" s="24">
        <v>356</v>
      </c>
      <c r="B1938" s="37" t="s">
        <v>1021</v>
      </c>
      <c r="C1938" s="32">
        <f t="shared" si="223"/>
        <v>22051969.73</v>
      </c>
      <c r="D1938" s="33">
        <f t="shared" si="224"/>
        <v>462024.82</v>
      </c>
      <c r="E1938" s="34"/>
      <c r="F1938" s="34"/>
      <c r="G1938" s="34"/>
      <c r="H1938" s="34"/>
      <c r="I1938" s="34"/>
      <c r="J1938" s="34"/>
      <c r="K1938" s="34"/>
      <c r="L1938" s="35"/>
      <c r="M1938" s="34"/>
      <c r="N1938" s="39" t="s">
        <v>64</v>
      </c>
      <c r="O1938" s="36">
        <v>3704444.91</v>
      </c>
      <c r="P1938" s="34"/>
      <c r="Q1938" s="38"/>
      <c r="R1938" s="34">
        <v>17885500</v>
      </c>
      <c r="S1938" s="34"/>
    </row>
    <row r="1939" spans="1:19" hidden="1" x14ac:dyDescent="0.25">
      <c r="A1939" s="24">
        <v>357</v>
      </c>
      <c r="B1939" s="37" t="s">
        <v>1133</v>
      </c>
      <c r="C1939" s="32">
        <f t="shared" si="223"/>
        <v>8672694.2699999996</v>
      </c>
      <c r="D1939" s="33">
        <f t="shared" si="224"/>
        <v>173227.23</v>
      </c>
      <c r="E1939" s="34">
        <v>404736.53</v>
      </c>
      <c r="F1939" s="34"/>
      <c r="G1939" s="34"/>
      <c r="H1939" s="34"/>
      <c r="I1939" s="34"/>
      <c r="J1939" s="34"/>
      <c r="K1939" s="34"/>
      <c r="L1939" s="35">
        <v>2</v>
      </c>
      <c r="M1939" s="38">
        <v>5030782.33</v>
      </c>
      <c r="N1939" s="39" t="s">
        <v>64</v>
      </c>
      <c r="O1939" s="36">
        <v>3063948.18</v>
      </c>
      <c r="P1939" s="34"/>
      <c r="Q1939" s="39"/>
      <c r="R1939" s="34"/>
      <c r="S1939" s="34"/>
    </row>
    <row r="1940" spans="1:19" hidden="1" x14ac:dyDescent="0.25">
      <c r="A1940" s="24">
        <v>358</v>
      </c>
      <c r="B1940" s="37" t="s">
        <v>1022</v>
      </c>
      <c r="C1940" s="32">
        <f t="shared" si="223"/>
        <v>7909481.5599999996</v>
      </c>
      <c r="D1940" s="33">
        <f t="shared" si="224"/>
        <v>165716.57</v>
      </c>
      <c r="E1940" s="34"/>
      <c r="F1940" s="34"/>
      <c r="G1940" s="34"/>
      <c r="H1940" s="34"/>
      <c r="I1940" s="34"/>
      <c r="J1940" s="34"/>
      <c r="K1940" s="34"/>
      <c r="L1940" s="35"/>
      <c r="M1940" s="34"/>
      <c r="N1940" s="39" t="s">
        <v>64</v>
      </c>
      <c r="O1940" s="36">
        <v>2992291.92</v>
      </c>
      <c r="P1940" s="34"/>
      <c r="Q1940" s="36">
        <v>4751473.07</v>
      </c>
      <c r="R1940" s="34"/>
      <c r="S1940" s="34"/>
    </row>
    <row r="1941" spans="1:19" hidden="1" x14ac:dyDescent="0.25">
      <c r="A1941" s="24">
        <v>359</v>
      </c>
      <c r="B1941" s="37" t="s">
        <v>590</v>
      </c>
      <c r="C1941" s="32">
        <f t="shared" si="223"/>
        <v>9582483.8399999999</v>
      </c>
      <c r="D1941" s="33">
        <f t="shared" si="224"/>
        <v>200768.7</v>
      </c>
      <c r="E1941" s="34"/>
      <c r="F1941" s="38"/>
      <c r="G1941" s="38">
        <v>9381715.1400000006</v>
      </c>
      <c r="H1941" s="34"/>
      <c r="I1941" s="34"/>
      <c r="J1941" s="34"/>
      <c r="K1941" s="34"/>
      <c r="L1941" s="35"/>
      <c r="M1941" s="34"/>
      <c r="N1941" s="34"/>
      <c r="O1941" s="39"/>
      <c r="P1941" s="34"/>
      <c r="Q1941" s="39"/>
      <c r="R1941" s="34"/>
      <c r="S1941" s="34"/>
    </row>
    <row r="1942" spans="1:19" hidden="1" x14ac:dyDescent="0.25">
      <c r="A1942" s="24">
        <v>360</v>
      </c>
      <c r="B1942" s="37" t="s">
        <v>602</v>
      </c>
      <c r="C1942" s="32">
        <f t="shared" si="223"/>
        <v>33114619.539999999</v>
      </c>
      <c r="D1942" s="33">
        <f t="shared" si="224"/>
        <v>693805.42</v>
      </c>
      <c r="E1942" s="34"/>
      <c r="F1942" s="34"/>
      <c r="G1942" s="34"/>
      <c r="H1942" s="36">
        <v>6381781.9400000004</v>
      </c>
      <c r="I1942" s="36">
        <v>3051832.33</v>
      </c>
      <c r="J1942" s="36">
        <v>3649895.67</v>
      </c>
      <c r="K1942" s="34"/>
      <c r="L1942" s="35"/>
      <c r="M1942" s="34"/>
      <c r="N1942" s="39" t="s">
        <v>64</v>
      </c>
      <c r="O1942" s="36">
        <v>11186392.42</v>
      </c>
      <c r="P1942" s="34"/>
      <c r="Q1942" s="36">
        <v>8150911.7599999998</v>
      </c>
      <c r="R1942" s="34"/>
      <c r="S1942" s="34"/>
    </row>
    <row r="1943" spans="1:19" hidden="1" x14ac:dyDescent="0.25">
      <c r="A1943" s="208" t="s">
        <v>614</v>
      </c>
      <c r="B1943" s="208"/>
      <c r="C1943" s="71">
        <f t="shared" si="223"/>
        <v>2496111193.1900001</v>
      </c>
      <c r="D1943" s="40">
        <f t="shared" ref="D1943:M1943" si="225">ROUND(SUM(D1816:D1942),2)</f>
        <v>51758482.740000002</v>
      </c>
      <c r="E1943" s="40">
        <f t="shared" si="225"/>
        <v>22685137.800000001</v>
      </c>
      <c r="F1943" s="40">
        <f t="shared" si="225"/>
        <v>120306055.34999999</v>
      </c>
      <c r="G1943" s="40">
        <f t="shared" si="225"/>
        <v>376779343.77999997</v>
      </c>
      <c r="H1943" s="40">
        <f t="shared" si="225"/>
        <v>223811418.90000001</v>
      </c>
      <c r="I1943" s="40">
        <f t="shared" si="225"/>
        <v>106758490.63</v>
      </c>
      <c r="J1943" s="40">
        <f t="shared" si="225"/>
        <v>137379788.31</v>
      </c>
      <c r="K1943" s="40">
        <f t="shared" si="225"/>
        <v>1630550.16</v>
      </c>
      <c r="L1943" s="40">
        <f t="shared" si="225"/>
        <v>15</v>
      </c>
      <c r="M1943" s="40">
        <f t="shared" si="225"/>
        <v>38498726.530000001</v>
      </c>
      <c r="N1943" s="119" t="s">
        <v>23</v>
      </c>
      <c r="O1943" s="40">
        <f>ROUND(SUM(O1816:O1942),2)</f>
        <v>639246923.39999998</v>
      </c>
      <c r="P1943" s="40">
        <f>ROUND(SUM(P1816:P1942),2)</f>
        <v>21821698.18</v>
      </c>
      <c r="Q1943" s="40">
        <f>ROUND(SUM(Q1816:Q1942),2)</f>
        <v>559203998.34000003</v>
      </c>
      <c r="R1943" s="40">
        <f>ROUND(SUM(R1816:R1942),2)</f>
        <v>196230579.06999999</v>
      </c>
      <c r="S1943" s="40">
        <f>ROUND(SUM(S1816:S1942),2)</f>
        <v>0</v>
      </c>
    </row>
    <row r="1944" spans="1:19" ht="15.75" x14ac:dyDescent="0.25">
      <c r="A1944" s="197" t="s">
        <v>615</v>
      </c>
      <c r="B1944" s="198"/>
      <c r="C1944" s="199"/>
      <c r="D1944" s="120"/>
      <c r="E1944" s="34"/>
      <c r="F1944" s="34"/>
      <c r="G1944" s="34"/>
      <c r="H1944" s="34"/>
      <c r="I1944" s="34"/>
      <c r="J1944" s="34"/>
      <c r="K1944" s="34"/>
      <c r="L1944" s="12"/>
      <c r="M1944" s="34"/>
      <c r="N1944" s="39"/>
      <c r="O1944" s="34"/>
      <c r="P1944" s="34"/>
      <c r="Q1944" s="34"/>
      <c r="R1944" s="34"/>
      <c r="S1944" s="39"/>
    </row>
    <row r="1945" spans="1:19" x14ac:dyDescent="0.25">
      <c r="A1945" s="24">
        <v>361</v>
      </c>
      <c r="B1945" s="31" t="s">
        <v>631</v>
      </c>
      <c r="C1945" s="32">
        <f t="shared" ref="C1945:C1952" si="226">ROUND(SUM(D1945+E1945+F1945+G1945+H1945+I1945+J1945+K1945+M1945+O1945+P1945+Q1945+R1945+S1945),2)</f>
        <v>11583426.73</v>
      </c>
      <c r="D1945" s="33">
        <f t="shared" ref="D1945:D1952" si="227">ROUND((F1945+G1945+H1945+I1945+J1945+K1945+M1945+O1945+P1945+Q1945+R1945+S1945)*0.0214,2)</f>
        <v>242691.73</v>
      </c>
      <c r="E1945" s="34"/>
      <c r="F1945" s="38"/>
      <c r="G1945" s="38"/>
      <c r="H1945" s="38"/>
      <c r="I1945" s="38"/>
      <c r="J1945" s="38"/>
      <c r="K1945" s="34"/>
      <c r="L1945" s="35"/>
      <c r="M1945" s="34"/>
      <c r="N1945" s="34"/>
      <c r="O1945" s="34"/>
      <c r="P1945" s="34"/>
      <c r="Q1945" s="39"/>
      <c r="R1945" s="34">
        <v>11340735</v>
      </c>
      <c r="S1945" s="34"/>
    </row>
    <row r="1946" spans="1:19" x14ac:dyDescent="0.25">
      <c r="A1946" s="24">
        <v>362</v>
      </c>
      <c r="B1946" s="31" t="s">
        <v>1024</v>
      </c>
      <c r="C1946" s="32">
        <f t="shared" si="226"/>
        <v>4381164.8099999996</v>
      </c>
      <c r="D1946" s="33">
        <f t="shared" si="227"/>
        <v>91792.57</v>
      </c>
      <c r="E1946" s="34"/>
      <c r="F1946" s="38">
        <v>404643.19</v>
      </c>
      <c r="G1946" s="38">
        <v>1768911.46</v>
      </c>
      <c r="H1946" s="38">
        <v>906301.27</v>
      </c>
      <c r="I1946" s="38">
        <v>541266.91</v>
      </c>
      <c r="J1946" s="38">
        <v>668249.41</v>
      </c>
      <c r="K1946" s="34"/>
      <c r="L1946" s="35"/>
      <c r="M1946" s="34"/>
      <c r="N1946" s="34"/>
      <c r="O1946" s="34"/>
      <c r="P1946" s="34"/>
      <c r="Q1946" s="39"/>
      <c r="R1946" s="34"/>
      <c r="S1946" s="34"/>
    </row>
    <row r="1947" spans="1:19" ht="25.5" x14ac:dyDescent="0.25">
      <c r="A1947" s="24">
        <v>363</v>
      </c>
      <c r="B1947" s="31" t="s">
        <v>634</v>
      </c>
      <c r="C1947" s="32">
        <f t="shared" si="226"/>
        <v>4485801.88</v>
      </c>
      <c r="D1947" s="33">
        <f t="shared" si="227"/>
        <v>93984.88</v>
      </c>
      <c r="E1947" s="34"/>
      <c r="F1947" s="38"/>
      <c r="G1947" s="38"/>
      <c r="H1947" s="38"/>
      <c r="I1947" s="38"/>
      <c r="J1947" s="38"/>
      <c r="K1947" s="34"/>
      <c r="L1947" s="35"/>
      <c r="M1947" s="34"/>
      <c r="N1947" s="34" t="s">
        <v>124</v>
      </c>
      <c r="O1947" s="34">
        <v>4391817</v>
      </c>
      <c r="P1947" s="34"/>
      <c r="Q1947" s="39"/>
      <c r="R1947" s="34"/>
      <c r="S1947" s="34"/>
    </row>
    <row r="1948" spans="1:19" x14ac:dyDescent="0.25">
      <c r="A1948" s="24">
        <v>364</v>
      </c>
      <c r="B1948" s="31" t="s">
        <v>635</v>
      </c>
      <c r="C1948" s="32">
        <f t="shared" si="226"/>
        <v>3686828.59</v>
      </c>
      <c r="D1948" s="33">
        <f t="shared" si="227"/>
        <v>77245.09</v>
      </c>
      <c r="E1948" s="34"/>
      <c r="F1948" s="38"/>
      <c r="G1948" s="38"/>
      <c r="H1948" s="38"/>
      <c r="I1948" s="38"/>
      <c r="J1948" s="38"/>
      <c r="K1948" s="34"/>
      <c r="L1948" s="35"/>
      <c r="M1948" s="34"/>
      <c r="N1948" s="34" t="s">
        <v>124</v>
      </c>
      <c r="O1948" s="34">
        <v>3609583.5</v>
      </c>
      <c r="P1948" s="34"/>
      <c r="Q1948" s="39"/>
      <c r="R1948" s="34"/>
      <c r="S1948" s="34"/>
    </row>
    <row r="1949" spans="1:19" x14ac:dyDescent="0.25">
      <c r="A1949" s="24">
        <v>365</v>
      </c>
      <c r="B1949" s="31" t="s">
        <v>636</v>
      </c>
      <c r="C1949" s="32">
        <f t="shared" si="226"/>
        <v>8598742.9800000004</v>
      </c>
      <c r="D1949" s="33">
        <f t="shared" si="227"/>
        <v>180157.72</v>
      </c>
      <c r="E1949" s="34"/>
      <c r="F1949" s="38"/>
      <c r="G1949" s="38">
        <v>3704764.51</v>
      </c>
      <c r="H1949" s="38"/>
      <c r="I1949" s="38"/>
      <c r="J1949" s="38"/>
      <c r="K1949" s="34"/>
      <c r="L1949" s="35"/>
      <c r="M1949" s="34"/>
      <c r="N1949" s="34" t="s">
        <v>124</v>
      </c>
      <c r="O1949" s="34">
        <v>4713820.75</v>
      </c>
      <c r="P1949" s="34"/>
      <c r="Q1949" s="39"/>
      <c r="R1949" s="34"/>
      <c r="S1949" s="34"/>
    </row>
    <row r="1950" spans="1:19" x14ac:dyDescent="0.25">
      <c r="A1950" s="24">
        <v>366</v>
      </c>
      <c r="B1950" s="31" t="s">
        <v>637</v>
      </c>
      <c r="C1950" s="32">
        <f t="shared" si="226"/>
        <v>4148243.69</v>
      </c>
      <c r="D1950" s="33">
        <f t="shared" si="227"/>
        <v>86912.49</v>
      </c>
      <c r="E1950" s="34"/>
      <c r="F1950" s="38"/>
      <c r="G1950" s="38"/>
      <c r="H1950" s="38"/>
      <c r="I1950" s="38"/>
      <c r="J1950" s="38"/>
      <c r="K1950" s="34"/>
      <c r="L1950" s="35"/>
      <c r="M1950" s="34"/>
      <c r="N1950" s="34" t="s">
        <v>124</v>
      </c>
      <c r="O1950" s="34">
        <v>4061331.1999999997</v>
      </c>
      <c r="P1950" s="34"/>
      <c r="Q1950" s="39"/>
      <c r="R1950" s="34"/>
      <c r="S1950" s="34"/>
    </row>
    <row r="1951" spans="1:19" x14ac:dyDescent="0.25">
      <c r="A1951" s="24">
        <v>367</v>
      </c>
      <c r="B1951" s="31" t="s">
        <v>638</v>
      </c>
      <c r="C1951" s="32">
        <f t="shared" si="226"/>
        <v>4195732.8600000003</v>
      </c>
      <c r="D1951" s="33">
        <f t="shared" si="227"/>
        <v>87907.46</v>
      </c>
      <c r="E1951" s="34"/>
      <c r="F1951" s="38"/>
      <c r="G1951" s="38"/>
      <c r="H1951" s="38"/>
      <c r="I1951" s="38"/>
      <c r="J1951" s="38"/>
      <c r="K1951" s="34"/>
      <c r="L1951" s="35"/>
      <c r="M1951" s="34"/>
      <c r="N1951" s="34" t="s">
        <v>124</v>
      </c>
      <c r="O1951" s="34">
        <v>4107825.4</v>
      </c>
      <c r="P1951" s="34"/>
      <c r="Q1951" s="39"/>
      <c r="R1951" s="34"/>
      <c r="S1951" s="34"/>
    </row>
    <row r="1952" spans="1:19" x14ac:dyDescent="0.25">
      <c r="A1952" s="24">
        <v>368</v>
      </c>
      <c r="B1952" s="31" t="s">
        <v>1025</v>
      </c>
      <c r="C1952" s="32">
        <f t="shared" si="226"/>
        <v>357689.08</v>
      </c>
      <c r="D1952" s="33">
        <f t="shared" si="227"/>
        <v>7494.17</v>
      </c>
      <c r="E1952" s="34"/>
      <c r="F1952" s="38">
        <v>350194.91</v>
      </c>
      <c r="G1952" s="38"/>
      <c r="H1952" s="38"/>
      <c r="I1952" s="38"/>
      <c r="J1952" s="38"/>
      <c r="K1952" s="34"/>
      <c r="L1952" s="35"/>
      <c r="M1952" s="34"/>
      <c r="N1952" s="34"/>
      <c r="O1952" s="34"/>
      <c r="P1952" s="34"/>
      <c r="Q1952" s="39"/>
      <c r="R1952" s="34"/>
      <c r="S1952" s="34"/>
    </row>
    <row r="1953" spans="1:19" x14ac:dyDescent="0.25">
      <c r="A1953" s="163" t="s">
        <v>645</v>
      </c>
      <c r="B1953" s="164"/>
      <c r="C1953" s="71">
        <f t="shared" ref="C1953" si="228">ROUND(SUM(D1953+E1953+F1953+G1953+H1953+I1953+J1953+K1953+M1953+O1953+P1953+Q1953+R1953+S1953),2)</f>
        <v>41437630.619999997</v>
      </c>
      <c r="D1953" s="40">
        <f t="shared" ref="D1953:M1953" si="229">ROUND(SUM(D1945:D1952),2)</f>
        <v>868186.11</v>
      </c>
      <c r="E1953" s="40">
        <f t="shared" si="229"/>
        <v>0</v>
      </c>
      <c r="F1953" s="40">
        <f t="shared" si="229"/>
        <v>754838.1</v>
      </c>
      <c r="G1953" s="40">
        <f t="shared" si="229"/>
        <v>5473675.9699999997</v>
      </c>
      <c r="H1953" s="40">
        <f t="shared" si="229"/>
        <v>906301.27</v>
      </c>
      <c r="I1953" s="40">
        <f t="shared" si="229"/>
        <v>541266.91</v>
      </c>
      <c r="J1953" s="40">
        <f t="shared" si="229"/>
        <v>668249.41</v>
      </c>
      <c r="K1953" s="40">
        <f t="shared" si="229"/>
        <v>0</v>
      </c>
      <c r="L1953" s="40">
        <f t="shared" si="229"/>
        <v>0</v>
      </c>
      <c r="M1953" s="40">
        <f t="shared" si="229"/>
        <v>0</v>
      </c>
      <c r="N1953" s="119" t="s">
        <v>23</v>
      </c>
      <c r="O1953" s="40">
        <f>ROUND(SUM(O1945:O1952),2)</f>
        <v>20884377.850000001</v>
      </c>
      <c r="P1953" s="40">
        <f>ROUND(SUM(P1945:P1952),2)</f>
        <v>0</v>
      </c>
      <c r="Q1953" s="40">
        <f>ROUND(SUM(Q1945:Q1952),2)</f>
        <v>0</v>
      </c>
      <c r="R1953" s="40">
        <f>ROUND(SUM(R1945:R1952),2)</f>
        <v>11340735</v>
      </c>
      <c r="S1953" s="40">
        <f>ROUND(SUM(S1945:S1952),2)</f>
        <v>0</v>
      </c>
    </row>
    <row r="1954" spans="1:19" ht="15.75" hidden="1" x14ac:dyDescent="0.25">
      <c r="A1954" s="197" t="s">
        <v>646</v>
      </c>
      <c r="B1954" s="198"/>
      <c r="C1954" s="199"/>
      <c r="D1954" s="120"/>
      <c r="E1954" s="34"/>
      <c r="F1954" s="34"/>
      <c r="G1954" s="34"/>
      <c r="H1954" s="34"/>
      <c r="I1954" s="34"/>
      <c r="J1954" s="34"/>
      <c r="K1954" s="34"/>
      <c r="L1954" s="12"/>
      <c r="M1954" s="34"/>
      <c r="N1954" s="39"/>
      <c r="O1954" s="34"/>
      <c r="P1954" s="34"/>
      <c r="Q1954" s="34"/>
      <c r="R1954" s="34"/>
      <c r="S1954" s="39"/>
    </row>
    <row r="1955" spans="1:19" hidden="1" x14ac:dyDescent="0.25">
      <c r="A1955" s="12">
        <v>369</v>
      </c>
      <c r="B1955" s="31" t="s">
        <v>1134</v>
      </c>
      <c r="C1955" s="32">
        <f t="shared" ref="C1955:C1986" si="230">ROUND(SUM(D1955+E1955+F1955+G1955+H1955+I1955+J1955+K1955+M1955+O1955+P1955+Q1955+R1955+S1955),2)</f>
        <v>1029970.45</v>
      </c>
      <c r="D1955" s="33">
        <f t="shared" ref="D1955:D1986" si="231">ROUND((F1955+G1955+H1955+I1955+J1955+K1955+M1955+O1955+P1955+Q1955+R1955+S1955)*0.0214,2)</f>
        <v>20572.490000000002</v>
      </c>
      <c r="E1955" s="34">
        <v>48066.57</v>
      </c>
      <c r="F1955" s="38">
        <v>136883.54</v>
      </c>
      <c r="G1955" s="38">
        <v>598391.05000000005</v>
      </c>
      <c r="H1955" s="38"/>
      <c r="I1955" s="38"/>
      <c r="J1955" s="38">
        <v>226056.8</v>
      </c>
      <c r="K1955" s="34"/>
      <c r="L1955" s="35"/>
      <c r="M1955" s="34"/>
      <c r="N1955" s="34"/>
      <c r="O1955" s="39"/>
      <c r="P1955" s="34"/>
      <c r="Q1955" s="39"/>
      <c r="R1955" s="34"/>
      <c r="S1955" s="34"/>
    </row>
    <row r="1956" spans="1:19" hidden="1" x14ac:dyDescent="0.25">
      <c r="A1956" s="12">
        <v>370</v>
      </c>
      <c r="B1956" s="31" t="s">
        <v>656</v>
      </c>
      <c r="C1956" s="32">
        <f t="shared" si="230"/>
        <v>26919720.859999999</v>
      </c>
      <c r="D1956" s="33">
        <f t="shared" si="231"/>
        <v>564012.17000000004</v>
      </c>
      <c r="E1956" s="34"/>
      <c r="F1956" s="38"/>
      <c r="G1956" s="38">
        <v>12713808.83</v>
      </c>
      <c r="H1956" s="38">
        <v>9228661.2200000007</v>
      </c>
      <c r="I1956" s="38">
        <v>4413238.6399999997</v>
      </c>
      <c r="J1956" s="38"/>
      <c r="K1956" s="34"/>
      <c r="L1956" s="35"/>
      <c r="M1956" s="34"/>
      <c r="N1956" s="34"/>
      <c r="O1956" s="34"/>
      <c r="P1956" s="34"/>
      <c r="Q1956" s="39"/>
      <c r="R1956" s="34"/>
      <c r="S1956" s="34"/>
    </row>
    <row r="1957" spans="1:19" hidden="1" x14ac:dyDescent="0.25">
      <c r="A1957" s="12">
        <v>371</v>
      </c>
      <c r="B1957" s="31" t="s">
        <v>1030</v>
      </c>
      <c r="C1957" s="32">
        <f t="shared" si="230"/>
        <v>4324453.8600000003</v>
      </c>
      <c r="D1957" s="33">
        <f t="shared" si="231"/>
        <v>90604.38</v>
      </c>
      <c r="E1957" s="34"/>
      <c r="F1957" s="38"/>
      <c r="G1957" s="38">
        <v>2042373.34</v>
      </c>
      <c r="H1957" s="38">
        <v>1482507.84</v>
      </c>
      <c r="I1957" s="38">
        <v>708968.3</v>
      </c>
      <c r="J1957" s="38"/>
      <c r="K1957" s="34"/>
      <c r="L1957" s="35"/>
      <c r="M1957" s="34"/>
      <c r="N1957" s="34"/>
      <c r="O1957" s="34"/>
      <c r="P1957" s="34"/>
      <c r="Q1957" s="39"/>
      <c r="R1957" s="34"/>
      <c r="S1957" s="34"/>
    </row>
    <row r="1958" spans="1:19" hidden="1" x14ac:dyDescent="0.25">
      <c r="A1958" s="12">
        <v>372</v>
      </c>
      <c r="B1958" s="31" t="s">
        <v>1135</v>
      </c>
      <c r="C1958" s="32">
        <f t="shared" si="230"/>
        <v>3492019.81</v>
      </c>
      <c r="D1958" s="33">
        <f t="shared" si="231"/>
        <v>69749.14</v>
      </c>
      <c r="E1958" s="34">
        <v>162965.26999999999</v>
      </c>
      <c r="F1958" s="38"/>
      <c r="G1958" s="38">
        <v>1792463.6</v>
      </c>
      <c r="H1958" s="38">
        <v>918368.2</v>
      </c>
      <c r="I1958" s="38">
        <v>548473.59999999998</v>
      </c>
      <c r="J1958" s="38"/>
      <c r="K1958" s="34"/>
      <c r="L1958" s="35"/>
      <c r="M1958" s="34"/>
      <c r="N1958" s="34"/>
      <c r="O1958" s="34"/>
      <c r="P1958" s="34"/>
      <c r="Q1958" s="39"/>
      <c r="R1958" s="34"/>
      <c r="S1958" s="34"/>
    </row>
    <row r="1959" spans="1:19" hidden="1" x14ac:dyDescent="0.25">
      <c r="A1959" s="12">
        <v>373</v>
      </c>
      <c r="B1959" s="31" t="s">
        <v>1031</v>
      </c>
      <c r="C1959" s="32">
        <f t="shared" si="230"/>
        <v>6354939.7000000002</v>
      </c>
      <c r="D1959" s="33">
        <f t="shared" si="231"/>
        <v>133146.38</v>
      </c>
      <c r="E1959" s="34"/>
      <c r="F1959" s="38"/>
      <c r="G1959" s="38">
        <v>3001340.71</v>
      </c>
      <c r="H1959" s="38">
        <v>2178598.3199999998</v>
      </c>
      <c r="I1959" s="38">
        <v>1041854.29</v>
      </c>
      <c r="J1959" s="38"/>
      <c r="K1959" s="34"/>
      <c r="L1959" s="35"/>
      <c r="M1959" s="34"/>
      <c r="N1959" s="34"/>
      <c r="O1959" s="34"/>
      <c r="P1959" s="34"/>
      <c r="Q1959" s="39"/>
      <c r="R1959" s="34"/>
      <c r="S1959" s="34"/>
    </row>
    <row r="1960" spans="1:19" hidden="1" x14ac:dyDescent="0.25">
      <c r="A1960" s="12">
        <v>374</v>
      </c>
      <c r="B1960" s="31" t="s">
        <v>1032</v>
      </c>
      <c r="C1960" s="32">
        <f t="shared" si="230"/>
        <v>9058768.9399999995</v>
      </c>
      <c r="D1960" s="33">
        <f t="shared" si="231"/>
        <v>189796.02</v>
      </c>
      <c r="E1960" s="34"/>
      <c r="F1960" s="38"/>
      <c r="G1960" s="38">
        <v>4278317.8600000003</v>
      </c>
      <c r="H1960" s="38">
        <v>3105524.16</v>
      </c>
      <c r="I1960" s="38">
        <v>1485130.9</v>
      </c>
      <c r="J1960" s="38"/>
      <c r="K1960" s="34"/>
      <c r="L1960" s="35"/>
      <c r="M1960" s="34"/>
      <c r="N1960" s="34"/>
      <c r="O1960" s="34"/>
      <c r="P1960" s="34"/>
      <c r="Q1960" s="39"/>
      <c r="R1960" s="34"/>
      <c r="S1960" s="34"/>
    </row>
    <row r="1961" spans="1:19" hidden="1" x14ac:dyDescent="0.25">
      <c r="A1961" s="12">
        <v>375</v>
      </c>
      <c r="B1961" s="31" t="s">
        <v>1033</v>
      </c>
      <c r="C1961" s="32">
        <f t="shared" si="230"/>
        <v>7192959.4699999997</v>
      </c>
      <c r="D1961" s="33">
        <f t="shared" si="231"/>
        <v>150704.26</v>
      </c>
      <c r="E1961" s="34"/>
      <c r="F1961" s="38"/>
      <c r="G1961" s="38">
        <v>3397124.62</v>
      </c>
      <c r="H1961" s="38">
        <v>2465887.98</v>
      </c>
      <c r="I1961" s="38">
        <v>1179242.6100000001</v>
      </c>
      <c r="J1961" s="38"/>
      <c r="K1961" s="34"/>
      <c r="L1961" s="35"/>
      <c r="M1961" s="34"/>
      <c r="N1961" s="34"/>
      <c r="O1961" s="34"/>
      <c r="P1961" s="34"/>
      <c r="Q1961" s="39"/>
      <c r="R1961" s="34"/>
      <c r="S1961" s="34"/>
    </row>
    <row r="1962" spans="1:19" hidden="1" x14ac:dyDescent="0.25">
      <c r="A1962" s="12">
        <v>376</v>
      </c>
      <c r="B1962" s="31" t="s">
        <v>1136</v>
      </c>
      <c r="C1962" s="32">
        <f t="shared" si="230"/>
        <v>3043335.87</v>
      </c>
      <c r="D1962" s="33">
        <f t="shared" si="231"/>
        <v>60787.18</v>
      </c>
      <c r="E1962" s="34">
        <v>142026.13</v>
      </c>
      <c r="F1962" s="38"/>
      <c r="G1962" s="38">
        <v>1562152.87</v>
      </c>
      <c r="H1962" s="38">
        <v>800368.57</v>
      </c>
      <c r="I1962" s="38">
        <v>478001.12</v>
      </c>
      <c r="J1962" s="38"/>
      <c r="K1962" s="34"/>
      <c r="L1962" s="35"/>
      <c r="M1962" s="34"/>
      <c r="N1962" s="34"/>
      <c r="O1962" s="34"/>
      <c r="P1962" s="34"/>
      <c r="Q1962" s="39"/>
      <c r="R1962" s="34"/>
      <c r="S1962" s="34"/>
    </row>
    <row r="1963" spans="1:19" hidden="1" x14ac:dyDescent="0.25">
      <c r="A1963" s="12">
        <v>377</v>
      </c>
      <c r="B1963" s="31" t="s">
        <v>1034</v>
      </c>
      <c r="C1963" s="32">
        <f t="shared" si="230"/>
        <v>2724405.34</v>
      </c>
      <c r="D1963" s="33">
        <f t="shared" si="231"/>
        <v>57080.75</v>
      </c>
      <c r="E1963" s="34"/>
      <c r="F1963" s="38"/>
      <c r="G1963" s="38">
        <v>1466902.19</v>
      </c>
      <c r="H1963" s="38">
        <v>751566.91</v>
      </c>
      <c r="I1963" s="38">
        <v>448855.49</v>
      </c>
      <c r="J1963" s="38"/>
      <c r="K1963" s="34"/>
      <c r="L1963" s="35"/>
      <c r="M1963" s="34"/>
      <c r="N1963" s="34"/>
      <c r="O1963" s="34"/>
      <c r="P1963" s="34"/>
      <c r="Q1963" s="39"/>
      <c r="R1963" s="34"/>
      <c r="S1963" s="34"/>
    </row>
    <row r="1964" spans="1:19" hidden="1" x14ac:dyDescent="0.25">
      <c r="A1964" s="12">
        <v>378</v>
      </c>
      <c r="B1964" s="31" t="s">
        <v>1035</v>
      </c>
      <c r="C1964" s="32">
        <f t="shared" si="230"/>
        <v>2774341.14</v>
      </c>
      <c r="D1964" s="33">
        <f t="shared" si="231"/>
        <v>58126.98</v>
      </c>
      <c r="E1964" s="34"/>
      <c r="F1964" s="38"/>
      <c r="G1964" s="38">
        <v>1493789.14</v>
      </c>
      <c r="H1964" s="38">
        <v>765342.43</v>
      </c>
      <c r="I1964" s="38">
        <v>457082.59</v>
      </c>
      <c r="J1964" s="38"/>
      <c r="K1964" s="34"/>
      <c r="L1964" s="35"/>
      <c r="M1964" s="34"/>
      <c r="N1964" s="34"/>
      <c r="O1964" s="34"/>
      <c r="P1964" s="34"/>
      <c r="Q1964" s="39"/>
      <c r="R1964" s="34"/>
      <c r="S1964" s="34"/>
    </row>
    <row r="1965" spans="1:19" hidden="1" x14ac:dyDescent="0.25">
      <c r="A1965" s="12">
        <v>379</v>
      </c>
      <c r="B1965" s="31" t="s">
        <v>1036</v>
      </c>
      <c r="C1965" s="32">
        <f t="shared" si="230"/>
        <v>2773179.84</v>
      </c>
      <c r="D1965" s="33">
        <f t="shared" si="231"/>
        <v>58102.65</v>
      </c>
      <c r="E1965" s="34"/>
      <c r="F1965" s="38"/>
      <c r="G1965" s="38">
        <v>1493163.86</v>
      </c>
      <c r="H1965" s="38">
        <v>765022.07</v>
      </c>
      <c r="I1965" s="38">
        <v>456891.26</v>
      </c>
      <c r="J1965" s="38"/>
      <c r="K1965" s="34"/>
      <c r="L1965" s="35"/>
      <c r="M1965" s="34"/>
      <c r="N1965" s="34"/>
      <c r="O1965" s="34"/>
      <c r="P1965" s="34"/>
      <c r="Q1965" s="39"/>
      <c r="R1965" s="34"/>
      <c r="S1965" s="34"/>
    </row>
    <row r="1966" spans="1:19" hidden="1" x14ac:dyDescent="0.25">
      <c r="A1966" s="12">
        <v>380</v>
      </c>
      <c r="B1966" s="31" t="s">
        <v>1037</v>
      </c>
      <c r="C1966" s="32">
        <f t="shared" si="230"/>
        <v>2746857.1</v>
      </c>
      <c r="D1966" s="33">
        <f t="shared" si="231"/>
        <v>57551.15</v>
      </c>
      <c r="E1966" s="34"/>
      <c r="F1966" s="38"/>
      <c r="G1966" s="38">
        <v>1478990.9</v>
      </c>
      <c r="H1966" s="38">
        <v>757760.55</v>
      </c>
      <c r="I1966" s="38">
        <v>452554.5</v>
      </c>
      <c r="J1966" s="38"/>
      <c r="K1966" s="34"/>
      <c r="L1966" s="35"/>
      <c r="M1966" s="34"/>
      <c r="N1966" s="34"/>
      <c r="O1966" s="34"/>
      <c r="P1966" s="34"/>
      <c r="Q1966" s="39"/>
      <c r="R1966" s="34"/>
      <c r="S1966" s="34"/>
    </row>
    <row r="1967" spans="1:19" hidden="1" x14ac:dyDescent="0.25">
      <c r="A1967" s="12">
        <v>381</v>
      </c>
      <c r="B1967" s="31" t="s">
        <v>1038</v>
      </c>
      <c r="C1967" s="32">
        <f t="shared" si="230"/>
        <v>2746857.1</v>
      </c>
      <c r="D1967" s="33">
        <f t="shared" si="231"/>
        <v>57551.15</v>
      </c>
      <c r="E1967" s="34"/>
      <c r="F1967" s="38"/>
      <c r="G1967" s="38">
        <v>1478990.9</v>
      </c>
      <c r="H1967" s="38">
        <v>757760.55</v>
      </c>
      <c r="I1967" s="38">
        <v>452554.5</v>
      </c>
      <c r="J1967" s="38"/>
      <c r="K1967" s="34"/>
      <c r="L1967" s="35"/>
      <c r="M1967" s="34"/>
      <c r="N1967" s="34"/>
      <c r="O1967" s="34"/>
      <c r="P1967" s="34"/>
      <c r="Q1967" s="39"/>
      <c r="R1967" s="34"/>
      <c r="S1967" s="34"/>
    </row>
    <row r="1968" spans="1:19" hidden="1" x14ac:dyDescent="0.25">
      <c r="A1968" s="12">
        <v>382</v>
      </c>
      <c r="B1968" s="31" t="s">
        <v>1039</v>
      </c>
      <c r="C1968" s="32">
        <f t="shared" si="230"/>
        <v>2744534.5</v>
      </c>
      <c r="D1968" s="33">
        <f t="shared" si="231"/>
        <v>57502.49</v>
      </c>
      <c r="E1968" s="34"/>
      <c r="F1968" s="38"/>
      <c r="G1968" s="38">
        <v>1477740.34</v>
      </c>
      <c r="H1968" s="38">
        <v>757119.83</v>
      </c>
      <c r="I1968" s="38">
        <v>452171.84</v>
      </c>
      <c r="J1968" s="38"/>
      <c r="K1968" s="34"/>
      <c r="L1968" s="35"/>
      <c r="M1968" s="34"/>
      <c r="N1968" s="34"/>
      <c r="O1968" s="34"/>
      <c r="P1968" s="34"/>
      <c r="Q1968" s="39"/>
      <c r="R1968" s="34"/>
      <c r="S1968" s="34"/>
    </row>
    <row r="1969" spans="1:19" hidden="1" x14ac:dyDescent="0.25">
      <c r="A1969" s="12">
        <v>383</v>
      </c>
      <c r="B1969" s="31" t="s">
        <v>1040</v>
      </c>
      <c r="C1969" s="32">
        <f t="shared" si="230"/>
        <v>2721308.53</v>
      </c>
      <c r="D1969" s="33">
        <f t="shared" si="231"/>
        <v>57015.86</v>
      </c>
      <c r="E1969" s="34"/>
      <c r="F1969" s="38"/>
      <c r="G1969" s="38">
        <v>1465234.78</v>
      </c>
      <c r="H1969" s="38">
        <v>750712.61</v>
      </c>
      <c r="I1969" s="38">
        <v>448345.28</v>
      </c>
      <c r="J1969" s="38"/>
      <c r="K1969" s="34"/>
      <c r="L1969" s="35"/>
      <c r="M1969" s="34"/>
      <c r="N1969" s="34"/>
      <c r="O1969" s="34"/>
      <c r="P1969" s="34"/>
      <c r="Q1969" s="39"/>
      <c r="R1969" s="34"/>
      <c r="S1969" s="34"/>
    </row>
    <row r="1970" spans="1:19" hidden="1" x14ac:dyDescent="0.25">
      <c r="A1970" s="12">
        <v>384</v>
      </c>
      <c r="B1970" s="31" t="s">
        <v>1041</v>
      </c>
      <c r="C1970" s="32">
        <f t="shared" si="230"/>
        <v>2753050.67</v>
      </c>
      <c r="D1970" s="33">
        <f t="shared" si="231"/>
        <v>57680.91</v>
      </c>
      <c r="E1970" s="34"/>
      <c r="F1970" s="38"/>
      <c r="G1970" s="38">
        <v>1482325.71</v>
      </c>
      <c r="H1970" s="38">
        <v>759469.14</v>
      </c>
      <c r="I1970" s="38">
        <v>453574.91</v>
      </c>
      <c r="J1970" s="38"/>
      <c r="K1970" s="34"/>
      <c r="L1970" s="35"/>
      <c r="M1970" s="34"/>
      <c r="N1970" s="34"/>
      <c r="O1970" s="34"/>
      <c r="P1970" s="34"/>
      <c r="Q1970" s="39"/>
      <c r="R1970" s="34"/>
      <c r="S1970" s="34"/>
    </row>
    <row r="1971" spans="1:19" hidden="1" x14ac:dyDescent="0.25">
      <c r="A1971" s="12">
        <v>385</v>
      </c>
      <c r="B1971" s="31" t="s">
        <v>1042</v>
      </c>
      <c r="C1971" s="32">
        <f t="shared" si="230"/>
        <v>2784018.62</v>
      </c>
      <c r="D1971" s="33">
        <f t="shared" si="231"/>
        <v>58329.74</v>
      </c>
      <c r="E1971" s="34"/>
      <c r="F1971" s="38"/>
      <c r="G1971" s="38">
        <v>1498999.79</v>
      </c>
      <c r="H1971" s="38">
        <v>768012.1</v>
      </c>
      <c r="I1971" s="38">
        <v>458676.99</v>
      </c>
      <c r="J1971" s="38"/>
      <c r="K1971" s="34"/>
      <c r="L1971" s="35"/>
      <c r="M1971" s="34"/>
      <c r="N1971" s="34"/>
      <c r="O1971" s="34"/>
      <c r="P1971" s="34"/>
      <c r="Q1971" s="39"/>
      <c r="R1971" s="34"/>
      <c r="S1971" s="34"/>
    </row>
    <row r="1972" spans="1:19" ht="25.5" hidden="1" x14ac:dyDescent="0.25">
      <c r="A1972" s="12">
        <v>386</v>
      </c>
      <c r="B1972" s="31" t="s">
        <v>1043</v>
      </c>
      <c r="C1972" s="32">
        <f t="shared" si="230"/>
        <v>2091128.56</v>
      </c>
      <c r="D1972" s="33">
        <f t="shared" si="231"/>
        <v>43812.56</v>
      </c>
      <c r="E1972" s="34"/>
      <c r="F1972" s="38"/>
      <c r="G1972" s="38">
        <v>987608</v>
      </c>
      <c r="H1972" s="38">
        <v>716880</v>
      </c>
      <c r="I1972" s="38">
        <v>342828</v>
      </c>
      <c r="J1972" s="38"/>
      <c r="K1972" s="34"/>
      <c r="L1972" s="35"/>
      <c r="M1972" s="34"/>
      <c r="N1972" s="34"/>
      <c r="O1972" s="34"/>
      <c r="P1972" s="34"/>
      <c r="Q1972" s="39"/>
      <c r="R1972" s="34"/>
      <c r="S1972" s="34"/>
    </row>
    <row r="1973" spans="1:19" ht="25.5" hidden="1" x14ac:dyDescent="0.25">
      <c r="A1973" s="12">
        <v>387</v>
      </c>
      <c r="B1973" s="31" t="s">
        <v>1044</v>
      </c>
      <c r="C1973" s="32">
        <f t="shared" si="230"/>
        <v>3740506.22</v>
      </c>
      <c r="D1973" s="33">
        <f t="shared" si="231"/>
        <v>78369.72</v>
      </c>
      <c r="E1973" s="34"/>
      <c r="F1973" s="38"/>
      <c r="G1973" s="38">
        <v>1766583.81</v>
      </c>
      <c r="H1973" s="38">
        <v>1282319.1000000001</v>
      </c>
      <c r="I1973" s="38">
        <v>613233.59</v>
      </c>
      <c r="J1973" s="38"/>
      <c r="K1973" s="34"/>
      <c r="L1973" s="35"/>
      <c r="M1973" s="34"/>
      <c r="N1973" s="34"/>
      <c r="O1973" s="34"/>
      <c r="P1973" s="34"/>
      <c r="Q1973" s="39"/>
      <c r="R1973" s="34"/>
      <c r="S1973" s="34"/>
    </row>
    <row r="1974" spans="1:19" ht="25.5" hidden="1" x14ac:dyDescent="0.25">
      <c r="A1974" s="12">
        <v>388</v>
      </c>
      <c r="B1974" s="31" t="s">
        <v>1045</v>
      </c>
      <c r="C1974" s="32">
        <f t="shared" si="230"/>
        <v>3733710.04</v>
      </c>
      <c r="D1974" s="33">
        <f t="shared" si="231"/>
        <v>78227.33</v>
      </c>
      <c r="E1974" s="34"/>
      <c r="F1974" s="38"/>
      <c r="G1974" s="38">
        <v>1763374.0800000001</v>
      </c>
      <c r="H1974" s="38">
        <v>1279989.24</v>
      </c>
      <c r="I1974" s="38">
        <v>612119.39</v>
      </c>
      <c r="J1974" s="38"/>
      <c r="K1974" s="34"/>
      <c r="L1974" s="35"/>
      <c r="M1974" s="34"/>
      <c r="N1974" s="34"/>
      <c r="O1974" s="34"/>
      <c r="P1974" s="34"/>
      <c r="Q1974" s="39"/>
      <c r="R1974" s="34"/>
      <c r="S1974" s="34"/>
    </row>
    <row r="1975" spans="1:19" ht="25.5" hidden="1" x14ac:dyDescent="0.25">
      <c r="A1975" s="12">
        <v>389</v>
      </c>
      <c r="B1975" s="31" t="s">
        <v>1046</v>
      </c>
      <c r="C1975" s="32">
        <f t="shared" si="230"/>
        <v>3726391.11</v>
      </c>
      <c r="D1975" s="33">
        <f t="shared" si="231"/>
        <v>78073.990000000005</v>
      </c>
      <c r="E1975" s="34"/>
      <c r="F1975" s="38"/>
      <c r="G1975" s="38">
        <v>1759917.46</v>
      </c>
      <c r="H1975" s="38">
        <v>1277480.1599999999</v>
      </c>
      <c r="I1975" s="38">
        <v>610919.5</v>
      </c>
      <c r="J1975" s="38"/>
      <c r="K1975" s="34"/>
      <c r="L1975" s="35"/>
      <c r="M1975" s="34"/>
      <c r="N1975" s="34"/>
      <c r="O1975" s="34"/>
      <c r="P1975" s="34"/>
      <c r="Q1975" s="39"/>
      <c r="R1975" s="34"/>
      <c r="S1975" s="34"/>
    </row>
    <row r="1976" spans="1:19" ht="25.5" hidden="1" x14ac:dyDescent="0.25">
      <c r="A1976" s="12">
        <v>390</v>
      </c>
      <c r="B1976" s="31" t="s">
        <v>1047</v>
      </c>
      <c r="C1976" s="32">
        <f t="shared" si="230"/>
        <v>3727959.45</v>
      </c>
      <c r="D1976" s="33">
        <f t="shared" si="231"/>
        <v>78106.850000000006</v>
      </c>
      <c r="E1976" s="34"/>
      <c r="F1976" s="38"/>
      <c r="G1976" s="38">
        <v>1760658.16</v>
      </c>
      <c r="H1976" s="38">
        <v>1278017.82</v>
      </c>
      <c r="I1976" s="38">
        <v>611176.62</v>
      </c>
      <c r="J1976" s="38"/>
      <c r="K1976" s="34"/>
      <c r="L1976" s="35"/>
      <c r="M1976" s="34"/>
      <c r="N1976" s="34"/>
      <c r="O1976" s="34"/>
      <c r="P1976" s="34"/>
      <c r="Q1976" s="39"/>
      <c r="R1976" s="34"/>
      <c r="S1976" s="34"/>
    </row>
    <row r="1977" spans="1:19" ht="25.5" hidden="1" x14ac:dyDescent="0.25">
      <c r="A1977" s="12">
        <v>391</v>
      </c>
      <c r="B1977" s="31" t="s">
        <v>1137</v>
      </c>
      <c r="C1977" s="32">
        <f t="shared" si="230"/>
        <v>3927304.13</v>
      </c>
      <c r="D1977" s="33">
        <f t="shared" si="231"/>
        <v>78443.45</v>
      </c>
      <c r="E1977" s="34">
        <v>183279.08</v>
      </c>
      <c r="F1977" s="38"/>
      <c r="G1977" s="38">
        <v>2015896.27</v>
      </c>
      <c r="H1977" s="38">
        <v>1032843.86</v>
      </c>
      <c r="I1977" s="38">
        <v>616841.47</v>
      </c>
      <c r="J1977" s="38"/>
      <c r="K1977" s="34"/>
      <c r="L1977" s="35"/>
      <c r="M1977" s="34"/>
      <c r="N1977" s="34"/>
      <c r="O1977" s="34"/>
      <c r="P1977" s="34"/>
      <c r="Q1977" s="39"/>
      <c r="R1977" s="34"/>
      <c r="S1977" s="34"/>
    </row>
    <row r="1978" spans="1:19" ht="25.5" hidden="1" x14ac:dyDescent="0.25">
      <c r="A1978" s="12">
        <v>392</v>
      </c>
      <c r="B1978" s="31" t="s">
        <v>1048</v>
      </c>
      <c r="C1978" s="32">
        <f t="shared" si="230"/>
        <v>3733710.04</v>
      </c>
      <c r="D1978" s="33">
        <f t="shared" si="231"/>
        <v>78227.33</v>
      </c>
      <c r="E1978" s="34"/>
      <c r="F1978" s="38"/>
      <c r="G1978" s="38">
        <v>1763374.0800000001</v>
      </c>
      <c r="H1978" s="38">
        <v>1279989.24</v>
      </c>
      <c r="I1978" s="38">
        <v>612119.39</v>
      </c>
      <c r="J1978" s="38"/>
      <c r="K1978" s="34"/>
      <c r="L1978" s="35"/>
      <c r="M1978" s="34"/>
      <c r="N1978" s="34"/>
      <c r="O1978" s="34"/>
      <c r="P1978" s="34"/>
      <c r="Q1978" s="39"/>
      <c r="R1978" s="34"/>
      <c r="S1978" s="34"/>
    </row>
    <row r="1979" spans="1:19" ht="25.5" hidden="1" x14ac:dyDescent="0.25">
      <c r="A1979" s="12">
        <v>393</v>
      </c>
      <c r="B1979" s="31" t="s">
        <v>1138</v>
      </c>
      <c r="C1979" s="32">
        <f t="shared" si="230"/>
        <v>3978872.32</v>
      </c>
      <c r="D1979" s="33">
        <f t="shared" si="231"/>
        <v>79473.460000000006</v>
      </c>
      <c r="E1979" s="34">
        <v>185685.66</v>
      </c>
      <c r="F1979" s="38"/>
      <c r="G1979" s="38">
        <v>2042366.37</v>
      </c>
      <c r="H1979" s="38">
        <v>1046405.81</v>
      </c>
      <c r="I1979" s="38">
        <v>624941.02</v>
      </c>
      <c r="J1979" s="38"/>
      <c r="K1979" s="34"/>
      <c r="L1979" s="35"/>
      <c r="M1979" s="34"/>
      <c r="N1979" s="34"/>
      <c r="O1979" s="34"/>
      <c r="P1979" s="34"/>
      <c r="Q1979" s="39"/>
      <c r="R1979" s="34"/>
      <c r="S1979" s="34"/>
    </row>
    <row r="1980" spans="1:19" ht="25.5" hidden="1" x14ac:dyDescent="0.25">
      <c r="A1980" s="12">
        <v>394</v>
      </c>
      <c r="B1980" s="31" t="s">
        <v>1049</v>
      </c>
      <c r="C1980" s="32">
        <f t="shared" si="230"/>
        <v>3721686.06</v>
      </c>
      <c r="D1980" s="33">
        <f t="shared" si="231"/>
        <v>77975.41</v>
      </c>
      <c r="E1980" s="34"/>
      <c r="F1980" s="38"/>
      <c r="G1980" s="38">
        <v>1757695.34</v>
      </c>
      <c r="H1980" s="38">
        <v>1275867.18</v>
      </c>
      <c r="I1980" s="38">
        <v>610148.13</v>
      </c>
      <c r="J1980" s="38"/>
      <c r="K1980" s="34"/>
      <c r="L1980" s="35"/>
      <c r="M1980" s="34"/>
      <c r="N1980" s="34"/>
      <c r="O1980" s="34"/>
      <c r="P1980" s="34"/>
      <c r="Q1980" s="39"/>
      <c r="R1980" s="34"/>
      <c r="S1980" s="34"/>
    </row>
    <row r="1981" spans="1:19" ht="25.5" hidden="1" x14ac:dyDescent="0.25">
      <c r="A1981" s="12">
        <v>395</v>
      </c>
      <c r="B1981" s="31" t="s">
        <v>1050</v>
      </c>
      <c r="C1981" s="32">
        <f t="shared" si="230"/>
        <v>3742597.34</v>
      </c>
      <c r="D1981" s="33">
        <f t="shared" si="231"/>
        <v>78413.53</v>
      </c>
      <c r="E1981" s="34"/>
      <c r="F1981" s="38"/>
      <c r="G1981" s="38">
        <v>1767571.42</v>
      </c>
      <c r="H1981" s="38">
        <v>1283035.98</v>
      </c>
      <c r="I1981" s="38">
        <v>613576.41</v>
      </c>
      <c r="J1981" s="38"/>
      <c r="K1981" s="34"/>
      <c r="L1981" s="35"/>
      <c r="M1981" s="34"/>
      <c r="N1981" s="34"/>
      <c r="O1981" s="34"/>
      <c r="P1981" s="34"/>
      <c r="Q1981" s="39"/>
      <c r="R1981" s="34"/>
      <c r="S1981" s="34"/>
    </row>
    <row r="1982" spans="1:19" ht="25.5" hidden="1" x14ac:dyDescent="0.25">
      <c r="A1982" s="12">
        <v>396</v>
      </c>
      <c r="B1982" s="31" t="s">
        <v>1051</v>
      </c>
      <c r="C1982" s="32">
        <f t="shared" si="230"/>
        <v>3733710.04</v>
      </c>
      <c r="D1982" s="33">
        <f t="shared" si="231"/>
        <v>78227.33</v>
      </c>
      <c r="E1982" s="34"/>
      <c r="F1982" s="38"/>
      <c r="G1982" s="38">
        <v>1763374.0800000001</v>
      </c>
      <c r="H1982" s="38">
        <v>1279989.24</v>
      </c>
      <c r="I1982" s="38">
        <v>612119.39</v>
      </c>
      <c r="J1982" s="38"/>
      <c r="K1982" s="34"/>
      <c r="L1982" s="35"/>
      <c r="M1982" s="34"/>
      <c r="N1982" s="34"/>
      <c r="O1982" s="34"/>
      <c r="P1982" s="34"/>
      <c r="Q1982" s="39"/>
      <c r="R1982" s="34"/>
      <c r="S1982" s="34"/>
    </row>
    <row r="1983" spans="1:19" ht="25.5" hidden="1" x14ac:dyDescent="0.25">
      <c r="A1983" s="12">
        <v>397</v>
      </c>
      <c r="B1983" s="31" t="s">
        <v>1052</v>
      </c>
      <c r="C1983" s="32">
        <f t="shared" si="230"/>
        <v>3734232.83</v>
      </c>
      <c r="D1983" s="33">
        <f t="shared" si="231"/>
        <v>78238.28</v>
      </c>
      <c r="E1983" s="34"/>
      <c r="F1983" s="38"/>
      <c r="G1983" s="38">
        <v>1763620.99</v>
      </c>
      <c r="H1983" s="38">
        <v>1280168.46</v>
      </c>
      <c r="I1983" s="38">
        <v>612205.1</v>
      </c>
      <c r="J1983" s="38"/>
      <c r="K1983" s="34"/>
      <c r="L1983" s="35"/>
      <c r="M1983" s="34"/>
      <c r="N1983" s="34"/>
      <c r="O1983" s="34"/>
      <c r="P1983" s="34"/>
      <c r="Q1983" s="39"/>
      <c r="R1983" s="34"/>
      <c r="S1983" s="34"/>
    </row>
    <row r="1984" spans="1:19" ht="25.5" hidden="1" x14ac:dyDescent="0.25">
      <c r="A1984" s="12">
        <v>398</v>
      </c>
      <c r="B1984" s="31" t="s">
        <v>1139</v>
      </c>
      <c r="C1984" s="32">
        <f t="shared" si="230"/>
        <v>2891879.65</v>
      </c>
      <c r="D1984" s="33">
        <f t="shared" si="231"/>
        <v>57762.02</v>
      </c>
      <c r="E1984" s="34">
        <v>134957.98000000001</v>
      </c>
      <c r="F1984" s="38"/>
      <c r="G1984" s="38">
        <v>1484409.97</v>
      </c>
      <c r="H1984" s="38">
        <v>760537.01</v>
      </c>
      <c r="I1984" s="38">
        <v>454212.67</v>
      </c>
      <c r="J1984" s="38"/>
      <c r="K1984" s="34"/>
      <c r="L1984" s="35"/>
      <c r="M1984" s="34"/>
      <c r="N1984" s="34"/>
      <c r="O1984" s="34"/>
      <c r="P1984" s="34"/>
      <c r="Q1984" s="39"/>
      <c r="R1984" s="34"/>
      <c r="S1984" s="34"/>
    </row>
    <row r="1985" spans="1:19" ht="25.5" hidden="1" x14ac:dyDescent="0.25">
      <c r="A1985" s="12">
        <v>399</v>
      </c>
      <c r="B1985" s="31" t="s">
        <v>1140</v>
      </c>
      <c r="C1985" s="32">
        <f t="shared" si="230"/>
        <v>2889037.32</v>
      </c>
      <c r="D1985" s="33">
        <f t="shared" si="231"/>
        <v>57705.24</v>
      </c>
      <c r="E1985" s="34">
        <v>134825.34</v>
      </c>
      <c r="F1985" s="38"/>
      <c r="G1985" s="38">
        <v>1482950.99</v>
      </c>
      <c r="H1985" s="38">
        <v>759789.51</v>
      </c>
      <c r="I1985" s="38">
        <v>453766.24</v>
      </c>
      <c r="J1985" s="38"/>
      <c r="K1985" s="34"/>
      <c r="L1985" s="35"/>
      <c r="M1985" s="34"/>
      <c r="N1985" s="34"/>
      <c r="O1985" s="34"/>
      <c r="P1985" s="34"/>
      <c r="Q1985" s="39"/>
      <c r="R1985" s="34"/>
      <c r="S1985" s="34"/>
    </row>
    <row r="1986" spans="1:19" hidden="1" x14ac:dyDescent="0.25">
      <c r="A1986" s="12">
        <v>400</v>
      </c>
      <c r="B1986" s="31" t="s">
        <v>1053</v>
      </c>
      <c r="C1986" s="32">
        <f t="shared" si="230"/>
        <v>16315303.630000001</v>
      </c>
      <c r="D1986" s="33">
        <f t="shared" si="231"/>
        <v>341832.29</v>
      </c>
      <c r="E1986" s="34"/>
      <c r="F1986" s="38"/>
      <c r="G1986" s="38"/>
      <c r="H1986" s="38"/>
      <c r="I1986" s="38"/>
      <c r="J1986" s="38"/>
      <c r="K1986" s="34"/>
      <c r="L1986" s="35"/>
      <c r="M1986" s="34"/>
      <c r="N1986" s="34" t="s">
        <v>64</v>
      </c>
      <c r="O1986" s="34">
        <v>11702715.800000001</v>
      </c>
      <c r="P1986" s="34">
        <v>4270755.54</v>
      </c>
      <c r="Q1986" s="39"/>
      <c r="R1986" s="34"/>
      <c r="S1986" s="34"/>
    </row>
    <row r="1987" spans="1:19" hidden="1" x14ac:dyDescent="0.25">
      <c r="A1987" s="12">
        <v>401</v>
      </c>
      <c r="B1987" s="31" t="s">
        <v>1054</v>
      </c>
      <c r="C1987" s="32">
        <f t="shared" ref="C1987:C2004" si="232">ROUND(SUM(D1987+E1987+F1987+G1987+H1987+I1987+J1987+K1987+M1987+O1987+P1987+Q1987+R1987+S1987),2)</f>
        <v>33063365.91</v>
      </c>
      <c r="D1987" s="33">
        <f t="shared" ref="D1987:D2003" si="233">ROUND((F1987+G1987+H1987+I1987+J1987+K1987+M1987+O1987+P1987+Q1987+R1987+S1987)*0.0214,2)</f>
        <v>692731.57</v>
      </c>
      <c r="E1987" s="34"/>
      <c r="F1987" s="38"/>
      <c r="G1987" s="38">
        <v>8496885.4299999997</v>
      </c>
      <c r="H1987" s="38">
        <v>6167677.0800000001</v>
      </c>
      <c r="I1987" s="38">
        <v>2949520.7</v>
      </c>
      <c r="J1987" s="38"/>
      <c r="K1987" s="34"/>
      <c r="L1987" s="35"/>
      <c r="M1987" s="34"/>
      <c r="N1987" s="34" t="s">
        <v>64</v>
      </c>
      <c r="O1987" s="34">
        <v>10811158.1</v>
      </c>
      <c r="P1987" s="34">
        <v>3945393.03</v>
      </c>
      <c r="Q1987" s="39"/>
      <c r="R1987" s="34"/>
      <c r="S1987" s="34"/>
    </row>
    <row r="1988" spans="1:19" hidden="1" x14ac:dyDescent="0.25">
      <c r="A1988" s="12">
        <v>402</v>
      </c>
      <c r="B1988" s="31" t="s">
        <v>665</v>
      </c>
      <c r="C1988" s="32">
        <f t="shared" si="232"/>
        <v>23207671.640000001</v>
      </c>
      <c r="D1988" s="33">
        <f t="shared" si="233"/>
        <v>486238.67</v>
      </c>
      <c r="E1988" s="34"/>
      <c r="F1988" s="38"/>
      <c r="G1988" s="38">
        <v>6861900.3799999999</v>
      </c>
      <c r="H1988" s="38">
        <v>4980882.24</v>
      </c>
      <c r="I1988" s="38">
        <v>2381968.94</v>
      </c>
      <c r="J1988" s="38"/>
      <c r="K1988" s="34"/>
      <c r="L1988" s="35"/>
      <c r="M1988" s="34"/>
      <c r="N1988" s="34"/>
      <c r="O1988" s="34"/>
      <c r="P1988" s="34">
        <v>3186213.84</v>
      </c>
      <c r="Q1988" s="39">
        <v>5310467.57</v>
      </c>
      <c r="R1988" s="34"/>
      <c r="S1988" s="34"/>
    </row>
    <row r="1989" spans="1:19" hidden="1" x14ac:dyDescent="0.25">
      <c r="A1989" s="12">
        <v>403</v>
      </c>
      <c r="B1989" s="31" t="s">
        <v>671</v>
      </c>
      <c r="C1989" s="32">
        <f t="shared" si="232"/>
        <v>6746900.46</v>
      </c>
      <c r="D1989" s="33">
        <f t="shared" si="233"/>
        <v>141358.6</v>
      </c>
      <c r="E1989" s="34"/>
      <c r="F1989" s="38"/>
      <c r="G1989" s="38">
        <v>2603334.69</v>
      </c>
      <c r="H1989" s="38">
        <v>1889695.68</v>
      </c>
      <c r="I1989" s="38">
        <v>903694.61</v>
      </c>
      <c r="J1989" s="38"/>
      <c r="K1989" s="34"/>
      <c r="L1989" s="35"/>
      <c r="M1989" s="34"/>
      <c r="N1989" s="34"/>
      <c r="O1989" s="34"/>
      <c r="P1989" s="34">
        <v>1208816.8799999999</v>
      </c>
      <c r="Q1989" s="39"/>
      <c r="R1989" s="34"/>
      <c r="S1989" s="34"/>
    </row>
    <row r="1990" spans="1:19" hidden="1" x14ac:dyDescent="0.25">
      <c r="A1990" s="12">
        <v>404</v>
      </c>
      <c r="B1990" s="31" t="s">
        <v>672</v>
      </c>
      <c r="C1990" s="32">
        <f t="shared" si="232"/>
        <v>10218435.859999999</v>
      </c>
      <c r="D1990" s="33">
        <f t="shared" si="233"/>
        <v>214092.94</v>
      </c>
      <c r="E1990" s="34"/>
      <c r="F1990" s="38"/>
      <c r="G1990" s="38">
        <v>3942863.65</v>
      </c>
      <c r="H1990" s="38">
        <v>2862033.98</v>
      </c>
      <c r="I1990" s="38">
        <v>1368653.44</v>
      </c>
      <c r="J1990" s="38"/>
      <c r="K1990" s="34"/>
      <c r="L1990" s="35"/>
      <c r="M1990" s="34"/>
      <c r="N1990" s="34"/>
      <c r="O1990" s="34"/>
      <c r="P1990" s="34">
        <v>1830791.85</v>
      </c>
      <c r="Q1990" s="39"/>
      <c r="R1990" s="34"/>
      <c r="S1990" s="34"/>
    </row>
    <row r="1991" spans="1:19" hidden="1" x14ac:dyDescent="0.25">
      <c r="A1991" s="12">
        <v>405</v>
      </c>
      <c r="B1991" s="31" t="s">
        <v>673</v>
      </c>
      <c r="C1991" s="32">
        <f t="shared" si="232"/>
        <v>5971217.5999999996</v>
      </c>
      <c r="D1991" s="33">
        <f t="shared" si="233"/>
        <v>125106.77</v>
      </c>
      <c r="E1991" s="34"/>
      <c r="F1991" s="38"/>
      <c r="G1991" s="38">
        <v>2820114.64</v>
      </c>
      <c r="H1991" s="38">
        <v>2047050.84</v>
      </c>
      <c r="I1991" s="38">
        <v>978945.35</v>
      </c>
      <c r="J1991" s="38"/>
      <c r="K1991" s="34"/>
      <c r="L1991" s="35"/>
      <c r="M1991" s="34"/>
      <c r="N1991" s="34"/>
      <c r="O1991" s="34"/>
      <c r="P1991" s="34"/>
      <c r="Q1991" s="39"/>
      <c r="R1991" s="34"/>
      <c r="S1991" s="34"/>
    </row>
    <row r="1992" spans="1:19" ht="25.5" hidden="1" x14ac:dyDescent="0.25">
      <c r="A1992" s="12">
        <v>406</v>
      </c>
      <c r="B1992" s="31" t="s">
        <v>686</v>
      </c>
      <c r="C1992" s="32">
        <f t="shared" si="232"/>
        <v>7860292.5999999996</v>
      </c>
      <c r="D1992" s="33">
        <f t="shared" si="233"/>
        <v>164685.98000000001</v>
      </c>
      <c r="E1992" s="34"/>
      <c r="F1992" s="38"/>
      <c r="G1992" s="38">
        <v>3032944.17</v>
      </c>
      <c r="H1992" s="38">
        <v>2201538.48</v>
      </c>
      <c r="I1992" s="38">
        <v>1052824.79</v>
      </c>
      <c r="J1992" s="38"/>
      <c r="K1992" s="34"/>
      <c r="L1992" s="35"/>
      <c r="M1992" s="34"/>
      <c r="N1992" s="34"/>
      <c r="O1992" s="34"/>
      <c r="P1992" s="34">
        <v>1408299.18</v>
      </c>
      <c r="Q1992" s="39"/>
      <c r="R1992" s="34"/>
      <c r="S1992" s="34"/>
    </row>
    <row r="1993" spans="1:19" ht="25.5" hidden="1" x14ac:dyDescent="0.25">
      <c r="A1993" s="12">
        <v>407</v>
      </c>
      <c r="B1993" s="31" t="s">
        <v>687</v>
      </c>
      <c r="C1993" s="32">
        <f t="shared" si="232"/>
        <v>5288612.7</v>
      </c>
      <c r="D1993" s="33">
        <f t="shared" si="233"/>
        <v>110805.08</v>
      </c>
      <c r="E1993" s="34"/>
      <c r="F1993" s="38"/>
      <c r="G1993" s="38">
        <v>2040645.03</v>
      </c>
      <c r="H1993" s="38">
        <v>1481253.3</v>
      </c>
      <c r="I1993" s="38">
        <v>708368.36</v>
      </c>
      <c r="J1993" s="38"/>
      <c r="K1993" s="34"/>
      <c r="L1993" s="35"/>
      <c r="M1993" s="34"/>
      <c r="N1993" s="34"/>
      <c r="O1993" s="34"/>
      <c r="P1993" s="34">
        <v>947540.93</v>
      </c>
      <c r="Q1993" s="39"/>
      <c r="R1993" s="34"/>
      <c r="S1993" s="34"/>
    </row>
    <row r="1994" spans="1:19" ht="25.5" hidden="1" x14ac:dyDescent="0.25">
      <c r="A1994" s="12">
        <v>408</v>
      </c>
      <c r="B1994" s="31" t="s">
        <v>688</v>
      </c>
      <c r="C1994" s="32">
        <f t="shared" si="232"/>
        <v>4513939.59</v>
      </c>
      <c r="D1994" s="33">
        <f t="shared" si="233"/>
        <v>94574.41</v>
      </c>
      <c r="E1994" s="34"/>
      <c r="F1994" s="38"/>
      <c r="G1994" s="38"/>
      <c r="H1994" s="38"/>
      <c r="I1994" s="38"/>
      <c r="J1994" s="38"/>
      <c r="K1994" s="34"/>
      <c r="L1994" s="35"/>
      <c r="M1994" s="34"/>
      <c r="N1994" s="34"/>
      <c r="O1994" s="34"/>
      <c r="P1994" s="34"/>
      <c r="Q1994" s="39"/>
      <c r="R1994" s="34">
        <v>4419365.18</v>
      </c>
      <c r="S1994" s="34"/>
    </row>
    <row r="1995" spans="1:19" ht="25.5" hidden="1" x14ac:dyDescent="0.25">
      <c r="A1995" s="12">
        <v>409</v>
      </c>
      <c r="B1995" s="31" t="s">
        <v>690</v>
      </c>
      <c r="C1995" s="32">
        <f t="shared" si="232"/>
        <v>3208135</v>
      </c>
      <c r="D1995" s="33">
        <f t="shared" si="233"/>
        <v>67215.67</v>
      </c>
      <c r="E1995" s="34"/>
      <c r="F1995" s="38"/>
      <c r="G1995" s="38">
        <v>1515157.43</v>
      </c>
      <c r="H1995" s="38">
        <v>1099817.9099999999</v>
      </c>
      <c r="I1995" s="38">
        <v>525943.99</v>
      </c>
      <c r="J1995" s="38"/>
      <c r="K1995" s="34"/>
      <c r="L1995" s="35"/>
      <c r="M1995" s="34"/>
      <c r="N1995" s="34"/>
      <c r="O1995" s="34"/>
      <c r="P1995" s="34"/>
      <c r="Q1995" s="39"/>
      <c r="R1995" s="34"/>
      <c r="S1995" s="34"/>
    </row>
    <row r="1996" spans="1:19" hidden="1" x14ac:dyDescent="0.25">
      <c r="A1996" s="12">
        <v>410</v>
      </c>
      <c r="B1996" s="31" t="s">
        <v>691</v>
      </c>
      <c r="C1996" s="32">
        <f t="shared" si="232"/>
        <v>2327171.58</v>
      </c>
      <c r="D1996" s="33">
        <f t="shared" si="233"/>
        <v>48758.05</v>
      </c>
      <c r="E1996" s="34"/>
      <c r="F1996" s="38">
        <v>259749.74</v>
      </c>
      <c r="G1996" s="38"/>
      <c r="H1996" s="38"/>
      <c r="I1996" s="38"/>
      <c r="J1996" s="38"/>
      <c r="K1996" s="34"/>
      <c r="L1996" s="35"/>
      <c r="M1996" s="34"/>
      <c r="N1996" s="34"/>
      <c r="O1996" s="34"/>
      <c r="P1996" s="34"/>
      <c r="Q1996" s="39">
        <v>2018663.79</v>
      </c>
      <c r="R1996" s="34"/>
      <c r="S1996" s="34"/>
    </row>
    <row r="1997" spans="1:19" hidden="1" x14ac:dyDescent="0.25">
      <c r="A1997" s="12">
        <v>411</v>
      </c>
      <c r="B1997" s="31" t="s">
        <v>692</v>
      </c>
      <c r="C1997" s="32">
        <f t="shared" si="232"/>
        <v>6353371.3600000003</v>
      </c>
      <c r="D1997" s="33">
        <f t="shared" si="233"/>
        <v>133113.51999999999</v>
      </c>
      <c r="E1997" s="34"/>
      <c r="F1997" s="38"/>
      <c r="G1997" s="38">
        <v>3000600.01</v>
      </c>
      <c r="H1997" s="38">
        <v>2178060.66</v>
      </c>
      <c r="I1997" s="38">
        <v>1041597.17</v>
      </c>
      <c r="J1997" s="38"/>
      <c r="K1997" s="34"/>
      <c r="L1997" s="35"/>
      <c r="M1997" s="34"/>
      <c r="N1997" s="34"/>
      <c r="O1997" s="34"/>
      <c r="P1997" s="34"/>
      <c r="Q1997" s="39"/>
      <c r="R1997" s="34"/>
      <c r="S1997" s="34"/>
    </row>
    <row r="1998" spans="1:19" ht="25.5" hidden="1" x14ac:dyDescent="0.25">
      <c r="A1998" s="12">
        <v>412</v>
      </c>
      <c r="B1998" s="31" t="s">
        <v>694</v>
      </c>
      <c r="C1998" s="32">
        <f t="shared" si="232"/>
        <v>6766381.2300000004</v>
      </c>
      <c r="D1998" s="33">
        <f t="shared" si="233"/>
        <v>141766.75</v>
      </c>
      <c r="E1998" s="34"/>
      <c r="F1998" s="38"/>
      <c r="G1998" s="38">
        <v>2610861.29</v>
      </c>
      <c r="H1998" s="38">
        <v>1895164.12</v>
      </c>
      <c r="I1998" s="38">
        <v>906286.55</v>
      </c>
      <c r="J1998" s="38"/>
      <c r="K1998" s="34"/>
      <c r="L1998" s="35"/>
      <c r="M1998" s="34"/>
      <c r="N1998" s="34"/>
      <c r="O1998" s="34"/>
      <c r="P1998" s="34">
        <v>1212302.52</v>
      </c>
      <c r="Q1998" s="39"/>
      <c r="R1998" s="34"/>
      <c r="S1998" s="34"/>
    </row>
    <row r="1999" spans="1:19" ht="25.5" hidden="1" x14ac:dyDescent="0.25">
      <c r="A1999" s="12">
        <v>413</v>
      </c>
      <c r="B1999" s="31" t="s">
        <v>695</v>
      </c>
      <c r="C1999" s="32">
        <f t="shared" si="232"/>
        <v>10365467.460000001</v>
      </c>
      <c r="D1999" s="33">
        <f t="shared" si="233"/>
        <v>217173.49</v>
      </c>
      <c r="E1999" s="34"/>
      <c r="F1999" s="38"/>
      <c r="G1999" s="38">
        <v>3033541.43</v>
      </c>
      <c r="H1999" s="38">
        <v>2201977.91</v>
      </c>
      <c r="I1999" s="38">
        <v>1053007.99</v>
      </c>
      <c r="J1999" s="38"/>
      <c r="K1999" s="34"/>
      <c r="L1999" s="35"/>
      <c r="M1999" s="34"/>
      <c r="N1999" s="34" t="s">
        <v>64</v>
      </c>
      <c r="O1999" s="34">
        <v>3859766.64</v>
      </c>
      <c r="P1999" s="34"/>
      <c r="Q1999" s="39"/>
      <c r="R1999" s="34"/>
      <c r="S1999" s="34"/>
    </row>
    <row r="2000" spans="1:19" hidden="1" x14ac:dyDescent="0.25">
      <c r="A2000" s="12">
        <v>414</v>
      </c>
      <c r="B2000" s="31" t="s">
        <v>696</v>
      </c>
      <c r="C2000" s="32">
        <f t="shared" si="232"/>
        <v>27423634.329999998</v>
      </c>
      <c r="D2000" s="33">
        <f t="shared" si="233"/>
        <v>574569.98</v>
      </c>
      <c r="E2000" s="34"/>
      <c r="F2000" s="38"/>
      <c r="G2000" s="38">
        <v>6678232.4299999997</v>
      </c>
      <c r="H2000" s="38">
        <v>4847575.22</v>
      </c>
      <c r="I2000" s="38">
        <v>2318159.2400000002</v>
      </c>
      <c r="J2000" s="38"/>
      <c r="K2000" s="34"/>
      <c r="L2000" s="35"/>
      <c r="M2000" s="34"/>
      <c r="N2000" s="34"/>
      <c r="O2000" s="34"/>
      <c r="P2000" s="34"/>
      <c r="Q2000" s="39"/>
      <c r="R2000" s="34">
        <v>13005097.460000001</v>
      </c>
      <c r="S2000" s="34"/>
    </row>
    <row r="2001" spans="1:19" hidden="1" x14ac:dyDescent="0.25">
      <c r="A2001" s="12">
        <v>415</v>
      </c>
      <c r="B2001" s="31" t="s">
        <v>1055</v>
      </c>
      <c r="C2001" s="32">
        <f t="shared" si="232"/>
        <v>49275857.159999996</v>
      </c>
      <c r="D2001" s="33">
        <f t="shared" si="233"/>
        <v>1032409.77</v>
      </c>
      <c r="E2001" s="34"/>
      <c r="F2001" s="38"/>
      <c r="G2001" s="38"/>
      <c r="H2001" s="38"/>
      <c r="I2001" s="38"/>
      <c r="J2001" s="38"/>
      <c r="K2001" s="34"/>
      <c r="L2001" s="35"/>
      <c r="M2001" s="34"/>
      <c r="N2001" s="34" t="s">
        <v>64</v>
      </c>
      <c r="O2001" s="34">
        <v>19064585.940000001</v>
      </c>
      <c r="P2001" s="34"/>
      <c r="Q2001" s="39"/>
      <c r="R2001" s="34">
        <v>29178861.449999999</v>
      </c>
      <c r="S2001" s="34"/>
    </row>
    <row r="2002" spans="1:19" hidden="1" x14ac:dyDescent="0.25">
      <c r="A2002" s="12">
        <v>416</v>
      </c>
      <c r="B2002" s="31" t="s">
        <v>697</v>
      </c>
      <c r="C2002" s="32">
        <f t="shared" si="232"/>
        <v>29897103.82</v>
      </c>
      <c r="D2002" s="33">
        <f t="shared" si="233"/>
        <v>626393.21</v>
      </c>
      <c r="E2002" s="34"/>
      <c r="F2002" s="38"/>
      <c r="G2002" s="38">
        <v>4452281.49</v>
      </c>
      <c r="H2002" s="38">
        <v>2423856.5</v>
      </c>
      <c r="I2002" s="38">
        <v>1159112.56</v>
      </c>
      <c r="J2002" s="38"/>
      <c r="K2002" s="34"/>
      <c r="L2002" s="35"/>
      <c r="M2002" s="34"/>
      <c r="N2002" s="34" t="s">
        <v>64</v>
      </c>
      <c r="O2002" s="34">
        <v>8497379</v>
      </c>
      <c r="P2002" s="34"/>
      <c r="Q2002" s="34"/>
      <c r="R2002" s="34">
        <v>12738081.060000001</v>
      </c>
      <c r="S2002" s="34"/>
    </row>
    <row r="2003" spans="1:19" hidden="1" x14ac:dyDescent="0.25">
      <c r="A2003" s="12">
        <v>417</v>
      </c>
      <c r="B2003" s="31" t="s">
        <v>698</v>
      </c>
      <c r="C2003" s="32">
        <f t="shared" si="232"/>
        <v>17596585.66</v>
      </c>
      <c r="D2003" s="33">
        <f t="shared" si="233"/>
        <v>368677.24</v>
      </c>
      <c r="E2003" s="34"/>
      <c r="F2003" s="38"/>
      <c r="G2003" s="38">
        <v>5149789.13</v>
      </c>
      <c r="H2003" s="38">
        <v>3738113.41</v>
      </c>
      <c r="I2003" s="38">
        <v>1787603.44</v>
      </c>
      <c r="J2003" s="38"/>
      <c r="K2003" s="34"/>
      <c r="L2003" s="35"/>
      <c r="M2003" s="34"/>
      <c r="N2003" s="34" t="s">
        <v>64</v>
      </c>
      <c r="O2003" s="34">
        <v>6552402.4400000004</v>
      </c>
      <c r="P2003" s="34"/>
      <c r="Q2003" s="39"/>
      <c r="R2003" s="34"/>
      <c r="S2003" s="34"/>
    </row>
    <row r="2004" spans="1:19" hidden="1" x14ac:dyDescent="0.25">
      <c r="A2004" s="168" t="s">
        <v>707</v>
      </c>
      <c r="B2004" s="168"/>
      <c r="C2004" s="71">
        <f t="shared" si="232"/>
        <v>401956894.5</v>
      </c>
      <c r="D2004" s="40">
        <f t="shared" ref="D2004:M2004" si="234">ROUND(SUM(D1955:D2003),2)</f>
        <v>8400874.1899999995</v>
      </c>
      <c r="E2004" s="40">
        <f t="shared" si="234"/>
        <v>991806.03</v>
      </c>
      <c r="F2004" s="40">
        <f t="shared" si="234"/>
        <v>396633.28</v>
      </c>
      <c r="G2004" s="40">
        <f t="shared" si="234"/>
        <v>122840662.70999999</v>
      </c>
      <c r="H2004" s="40">
        <f t="shared" si="234"/>
        <v>82860692.420000002</v>
      </c>
      <c r="I2004" s="40">
        <f t="shared" si="234"/>
        <v>41071510.869999997</v>
      </c>
      <c r="J2004" s="40">
        <f t="shared" si="234"/>
        <v>226056.8</v>
      </c>
      <c r="K2004" s="40">
        <f t="shared" si="234"/>
        <v>0</v>
      </c>
      <c r="L2004" s="40">
        <f t="shared" si="234"/>
        <v>0</v>
      </c>
      <c r="M2004" s="40">
        <f t="shared" si="234"/>
        <v>0</v>
      </c>
      <c r="N2004" s="119" t="s">
        <v>23</v>
      </c>
      <c r="O2004" s="40">
        <f>ROUND(SUM(O1955:O2003),2)</f>
        <v>60488007.920000002</v>
      </c>
      <c r="P2004" s="40">
        <f>ROUND(SUM(P1955:P2003),2)</f>
        <v>18010113.77</v>
      </c>
      <c r="Q2004" s="40">
        <f>ROUND(SUM(Q1955:Q2003),2)</f>
        <v>7329131.3600000003</v>
      </c>
      <c r="R2004" s="40">
        <f>ROUND(SUM(R1955:R2003),2)</f>
        <v>59341405.149999999</v>
      </c>
      <c r="S2004" s="40">
        <f>ROUND(SUM(S1955:S2003),2)</f>
        <v>0</v>
      </c>
    </row>
    <row r="2005" spans="1:19" ht="15.75" hidden="1" x14ac:dyDescent="0.25">
      <c r="A2005" s="197" t="s">
        <v>708</v>
      </c>
      <c r="B2005" s="198"/>
      <c r="C2005" s="199"/>
      <c r="D2005" s="120"/>
      <c r="E2005" s="34"/>
      <c r="F2005" s="34"/>
      <c r="G2005" s="34"/>
      <c r="H2005" s="34"/>
      <c r="I2005" s="34"/>
      <c r="J2005" s="34"/>
      <c r="K2005" s="34"/>
      <c r="L2005" s="60"/>
      <c r="M2005" s="34"/>
      <c r="N2005" s="39"/>
      <c r="O2005" s="34"/>
      <c r="P2005" s="34"/>
      <c r="Q2005" s="34"/>
      <c r="R2005" s="34"/>
      <c r="S2005" s="39"/>
    </row>
    <row r="2006" spans="1:19" hidden="1" x14ac:dyDescent="0.25">
      <c r="A2006" s="24">
        <v>418</v>
      </c>
      <c r="B2006" s="31" t="s">
        <v>709</v>
      </c>
      <c r="C2006" s="32">
        <f t="shared" ref="C2006:C2014" si="235">ROUND(SUM(D2006+E2006+F2006+G2006+H2006+I2006+J2006+K2006+M2006+O2006+P2006+Q2006+R2006+S2006),2)</f>
        <v>5942740.2599999998</v>
      </c>
      <c r="D2006" s="33">
        <f t="shared" ref="D2006:D2013" si="236">ROUND((F2006+G2006+H2006+I2006+J2006+K2006+M2006+O2006+P2006+Q2006+R2006+S2006)*0.0214,2)</f>
        <v>124510.12</v>
      </c>
      <c r="E2006" s="34"/>
      <c r="F2006" s="34"/>
      <c r="G2006" s="34"/>
      <c r="H2006" s="34"/>
      <c r="I2006" s="34"/>
      <c r="J2006" s="34"/>
      <c r="K2006" s="38"/>
      <c r="L2006" s="35"/>
      <c r="M2006" s="34"/>
      <c r="N2006" s="34"/>
      <c r="O2006" s="39"/>
      <c r="P2006" s="34"/>
      <c r="Q2006" s="39"/>
      <c r="R2006" s="34">
        <v>5818230.1400000006</v>
      </c>
      <c r="S2006" s="34"/>
    </row>
    <row r="2007" spans="1:19" hidden="1" x14ac:dyDescent="0.25">
      <c r="A2007" s="24">
        <v>419</v>
      </c>
      <c r="B2007" s="31" t="s">
        <v>710</v>
      </c>
      <c r="C2007" s="32">
        <f t="shared" si="235"/>
        <v>51892970.039999999</v>
      </c>
      <c r="D2007" s="33">
        <f t="shared" si="236"/>
        <v>1087242.57</v>
      </c>
      <c r="E2007" s="34"/>
      <c r="F2007" s="34"/>
      <c r="G2007" s="34">
        <v>7520881.8200000003</v>
      </c>
      <c r="H2007" s="34"/>
      <c r="I2007" s="34"/>
      <c r="J2007" s="34"/>
      <c r="K2007" s="34"/>
      <c r="L2007" s="35"/>
      <c r="M2007" s="34"/>
      <c r="N2007" s="34" t="s">
        <v>124</v>
      </c>
      <c r="O2007" s="34">
        <v>18138646.300000001</v>
      </c>
      <c r="P2007" s="34">
        <v>4984402.6900000004</v>
      </c>
      <c r="Q2007" s="36"/>
      <c r="R2007" s="36">
        <v>20161796.66</v>
      </c>
      <c r="S2007" s="34"/>
    </row>
    <row r="2008" spans="1:19" hidden="1" x14ac:dyDescent="0.25">
      <c r="A2008" s="24">
        <v>420</v>
      </c>
      <c r="B2008" s="37" t="s">
        <v>711</v>
      </c>
      <c r="C2008" s="32">
        <f t="shared" si="235"/>
        <v>8723013.4000000004</v>
      </c>
      <c r="D2008" s="33">
        <f t="shared" si="236"/>
        <v>182761.39</v>
      </c>
      <c r="E2008" s="34"/>
      <c r="F2008" s="38"/>
      <c r="G2008" s="38"/>
      <c r="H2008" s="38"/>
      <c r="I2008" s="38"/>
      <c r="J2008" s="38"/>
      <c r="K2008" s="39"/>
      <c r="L2008" s="35"/>
      <c r="M2008" s="34"/>
      <c r="N2008" s="34"/>
      <c r="O2008" s="34"/>
      <c r="P2008" s="34"/>
      <c r="Q2008" s="34"/>
      <c r="R2008" s="34">
        <v>8540252.0099999998</v>
      </c>
      <c r="S2008" s="34"/>
    </row>
    <row r="2009" spans="1:19" hidden="1" x14ac:dyDescent="0.25">
      <c r="A2009" s="24">
        <v>421</v>
      </c>
      <c r="B2009" s="37" t="s">
        <v>712</v>
      </c>
      <c r="C2009" s="32">
        <f t="shared" si="235"/>
        <v>29202710.399999999</v>
      </c>
      <c r="D2009" s="33">
        <f t="shared" si="236"/>
        <v>611844.53</v>
      </c>
      <c r="E2009" s="34"/>
      <c r="F2009" s="34"/>
      <c r="G2009" s="34">
        <v>4214493.6900000004</v>
      </c>
      <c r="H2009" s="34"/>
      <c r="I2009" s="34"/>
      <c r="J2009" s="34"/>
      <c r="K2009" s="34"/>
      <c r="L2009" s="35"/>
      <c r="M2009" s="34"/>
      <c r="N2009" s="34" t="s">
        <v>124</v>
      </c>
      <c r="O2009" s="34">
        <v>10724766.85</v>
      </c>
      <c r="P2009" s="34">
        <v>2913865.66</v>
      </c>
      <c r="Q2009" s="36"/>
      <c r="R2009" s="36">
        <v>10737739.670000002</v>
      </c>
      <c r="S2009" s="34"/>
    </row>
    <row r="2010" spans="1:19" hidden="1" x14ac:dyDescent="0.25">
      <c r="A2010" s="24">
        <v>422</v>
      </c>
      <c r="B2010" s="37" t="s">
        <v>719</v>
      </c>
      <c r="C2010" s="32">
        <f t="shared" si="235"/>
        <v>10061769.140000001</v>
      </c>
      <c r="D2010" s="33">
        <f t="shared" si="236"/>
        <v>210810.51</v>
      </c>
      <c r="E2010" s="34"/>
      <c r="F2010" s="34"/>
      <c r="G2010" s="34"/>
      <c r="H2010" s="39"/>
      <c r="I2010" s="39"/>
      <c r="J2010" s="39"/>
      <c r="K2010" s="34"/>
      <c r="L2010" s="35"/>
      <c r="M2010" s="34"/>
      <c r="N2010" s="34" t="s">
        <v>124</v>
      </c>
      <c r="O2010" s="38">
        <v>9850958.6300000008</v>
      </c>
      <c r="P2010" s="34"/>
      <c r="Q2010" s="36"/>
      <c r="R2010" s="34"/>
      <c r="S2010" s="34"/>
    </row>
    <row r="2011" spans="1:19" hidden="1" x14ac:dyDescent="0.25">
      <c r="A2011" s="24">
        <v>423</v>
      </c>
      <c r="B2011" s="37" t="s">
        <v>720</v>
      </c>
      <c r="C2011" s="32">
        <f t="shared" si="235"/>
        <v>10254473.01</v>
      </c>
      <c r="D2011" s="33">
        <f t="shared" si="236"/>
        <v>214847.98</v>
      </c>
      <c r="E2011" s="34"/>
      <c r="F2011" s="34"/>
      <c r="G2011" s="39"/>
      <c r="H2011" s="34"/>
      <c r="I2011" s="39"/>
      <c r="J2011" s="39"/>
      <c r="K2011" s="34"/>
      <c r="L2011" s="35"/>
      <c r="M2011" s="34"/>
      <c r="N2011" s="34"/>
      <c r="O2011" s="38"/>
      <c r="P2011" s="34"/>
      <c r="Q2011" s="36"/>
      <c r="R2011" s="36">
        <v>10039625.029999999</v>
      </c>
      <c r="S2011" s="34"/>
    </row>
    <row r="2012" spans="1:19" hidden="1" x14ac:dyDescent="0.25">
      <c r="A2012" s="24">
        <v>424</v>
      </c>
      <c r="B2012" s="37" t="s">
        <v>725</v>
      </c>
      <c r="C2012" s="32">
        <f t="shared" si="235"/>
        <v>20797674.34</v>
      </c>
      <c r="D2012" s="33">
        <f t="shared" si="236"/>
        <v>435745.28000000003</v>
      </c>
      <c r="E2012" s="34"/>
      <c r="F2012" s="39">
        <v>2477143.75</v>
      </c>
      <c r="G2012" s="39">
        <v>3935370.98</v>
      </c>
      <c r="H2012" s="39"/>
      <c r="I2012" s="39"/>
      <c r="J2012" s="39">
        <v>3267558.76</v>
      </c>
      <c r="K2012" s="34">
        <v>667381.87</v>
      </c>
      <c r="L2012" s="35"/>
      <c r="M2012" s="34"/>
      <c r="N2012" s="34" t="s">
        <v>124</v>
      </c>
      <c r="O2012" s="38">
        <v>10014473.699999999</v>
      </c>
      <c r="P2012" s="34"/>
      <c r="Q2012" s="36"/>
      <c r="R2012" s="34"/>
      <c r="S2012" s="34"/>
    </row>
    <row r="2013" spans="1:19" hidden="1" x14ac:dyDescent="0.25">
      <c r="A2013" s="24">
        <v>425</v>
      </c>
      <c r="B2013" s="37" t="s">
        <v>726</v>
      </c>
      <c r="C2013" s="32">
        <f t="shared" si="235"/>
        <v>20934028.98</v>
      </c>
      <c r="D2013" s="33">
        <f t="shared" si="236"/>
        <v>438602.13</v>
      </c>
      <c r="E2013" s="34"/>
      <c r="F2013" s="38">
        <v>2493384.5099999998</v>
      </c>
      <c r="G2013" s="34">
        <v>3961172.23</v>
      </c>
      <c r="H2013" s="39"/>
      <c r="I2013" s="39"/>
      <c r="J2013" s="34">
        <v>3288981.67</v>
      </c>
      <c r="K2013" s="34">
        <v>671757.39</v>
      </c>
      <c r="L2013" s="35"/>
      <c r="M2013" s="34"/>
      <c r="N2013" s="34" t="s">
        <v>124</v>
      </c>
      <c r="O2013" s="38">
        <v>10080131.050000001</v>
      </c>
      <c r="P2013" s="34"/>
      <c r="Q2013" s="36"/>
      <c r="R2013" s="34"/>
      <c r="S2013" s="34"/>
    </row>
    <row r="2014" spans="1:19" hidden="1" x14ac:dyDescent="0.25">
      <c r="A2014" s="204" t="s">
        <v>728</v>
      </c>
      <c r="B2014" s="205"/>
      <c r="C2014" s="71">
        <f t="shared" si="235"/>
        <v>157809379.56999999</v>
      </c>
      <c r="D2014" s="40">
        <f t="shared" ref="D2014:S2014" si="237">ROUND(SUM(D2006:D2013),2)</f>
        <v>3306364.51</v>
      </c>
      <c r="E2014" s="40">
        <f t="shared" si="237"/>
        <v>0</v>
      </c>
      <c r="F2014" s="40">
        <f t="shared" si="237"/>
        <v>4970528.26</v>
      </c>
      <c r="G2014" s="40">
        <f t="shared" si="237"/>
        <v>19631918.719999999</v>
      </c>
      <c r="H2014" s="40">
        <f t="shared" si="237"/>
        <v>0</v>
      </c>
      <c r="I2014" s="40">
        <f t="shared" si="237"/>
        <v>0</v>
      </c>
      <c r="J2014" s="40">
        <f t="shared" si="237"/>
        <v>6556540.4299999997</v>
      </c>
      <c r="K2014" s="40">
        <f t="shared" si="237"/>
        <v>1339139.26</v>
      </c>
      <c r="L2014" s="40">
        <f t="shared" si="237"/>
        <v>0</v>
      </c>
      <c r="M2014" s="40">
        <f t="shared" si="237"/>
        <v>0</v>
      </c>
      <c r="N2014" s="119" t="s">
        <v>23</v>
      </c>
      <c r="O2014" s="40">
        <f t="shared" si="237"/>
        <v>58808976.530000001</v>
      </c>
      <c r="P2014" s="40">
        <f t="shared" si="237"/>
        <v>7898268.3499999996</v>
      </c>
      <c r="Q2014" s="40">
        <f t="shared" si="237"/>
        <v>0</v>
      </c>
      <c r="R2014" s="40">
        <f t="shared" si="237"/>
        <v>55297643.509999998</v>
      </c>
      <c r="S2014" s="40">
        <f t="shared" si="237"/>
        <v>0</v>
      </c>
    </row>
    <row r="2015" spans="1:19" ht="15.75" hidden="1" x14ac:dyDescent="0.25">
      <c r="A2015" s="197" t="s">
        <v>729</v>
      </c>
      <c r="B2015" s="198"/>
      <c r="C2015" s="199"/>
      <c r="D2015" s="120"/>
      <c r="E2015" s="34"/>
      <c r="F2015" s="34"/>
      <c r="G2015" s="34"/>
      <c r="H2015" s="34"/>
      <c r="I2015" s="34"/>
      <c r="J2015" s="34"/>
      <c r="K2015" s="34"/>
      <c r="L2015" s="12"/>
      <c r="M2015" s="34"/>
      <c r="N2015" s="39"/>
      <c r="O2015" s="34"/>
      <c r="P2015" s="34"/>
      <c r="Q2015" s="34"/>
      <c r="R2015" s="34"/>
      <c r="S2015" s="39"/>
    </row>
    <row r="2016" spans="1:19" hidden="1" x14ac:dyDescent="0.25">
      <c r="A2016" s="24">
        <v>426</v>
      </c>
      <c r="B2016" s="31" t="s">
        <v>730</v>
      </c>
      <c r="C2016" s="32">
        <f t="shared" ref="C2016:C2045" si="238">ROUND(SUM(D2016+E2016+F2016+G2016+H2016+I2016+J2016+K2016+M2016+O2016+P2016+Q2016+R2016+S2016),2)</f>
        <v>4111710.8</v>
      </c>
      <c r="D2016" s="33">
        <f t="shared" ref="D2016:D2044" si="239">ROUND((F2016+G2016+H2016+I2016+J2016+K2016+M2016+O2016+P2016+Q2016+R2016+S2016)*0.0214,2)</f>
        <v>86147.06</v>
      </c>
      <c r="E2016" s="34"/>
      <c r="F2016" s="34">
        <v>436635.12</v>
      </c>
      <c r="G2016" s="34"/>
      <c r="H2016" s="34"/>
      <c r="I2016" s="34"/>
      <c r="J2016" s="34"/>
      <c r="K2016" s="38"/>
      <c r="L2016" s="35"/>
      <c r="M2016" s="34"/>
      <c r="N2016" s="34" t="s">
        <v>124</v>
      </c>
      <c r="O2016" s="39">
        <v>3588928.62</v>
      </c>
      <c r="P2016" s="34"/>
      <c r="Q2016" s="39"/>
      <c r="R2016" s="34"/>
      <c r="S2016" s="34"/>
    </row>
    <row r="2017" spans="1:19" hidden="1" x14ac:dyDescent="0.25">
      <c r="A2017" s="24">
        <v>427</v>
      </c>
      <c r="B2017" s="37" t="s">
        <v>1058</v>
      </c>
      <c r="C2017" s="32">
        <f t="shared" si="238"/>
        <v>4515901.1900000004</v>
      </c>
      <c r="D2017" s="33">
        <f t="shared" si="239"/>
        <v>94615.51</v>
      </c>
      <c r="E2017" s="34"/>
      <c r="F2017" s="38"/>
      <c r="G2017" s="38">
        <v>2431497.7200000002</v>
      </c>
      <c r="H2017" s="38">
        <v>1245777.1399999999</v>
      </c>
      <c r="I2017" s="38">
        <v>744010.82</v>
      </c>
      <c r="J2017" s="38"/>
      <c r="K2017" s="34"/>
      <c r="L2017" s="35"/>
      <c r="M2017" s="34"/>
      <c r="N2017" s="34"/>
      <c r="O2017" s="34"/>
      <c r="P2017" s="34"/>
      <c r="Q2017" s="34"/>
      <c r="R2017" s="34"/>
      <c r="S2017" s="34"/>
    </row>
    <row r="2018" spans="1:19" hidden="1" x14ac:dyDescent="0.25">
      <c r="A2018" s="24">
        <v>428</v>
      </c>
      <c r="B2018" s="37" t="s">
        <v>1059</v>
      </c>
      <c r="C2018" s="32">
        <f t="shared" si="238"/>
        <v>9752996.1099999994</v>
      </c>
      <c r="D2018" s="33">
        <f t="shared" si="239"/>
        <v>204341.21</v>
      </c>
      <c r="E2018" s="34"/>
      <c r="F2018" s="38">
        <v>556592.97</v>
      </c>
      <c r="G2018" s="38">
        <v>2433165.12</v>
      </c>
      <c r="H2018" s="38"/>
      <c r="I2018" s="38">
        <v>744521.02</v>
      </c>
      <c r="J2018" s="38">
        <v>919187.41</v>
      </c>
      <c r="K2018" s="34"/>
      <c r="L2018" s="35"/>
      <c r="M2018" s="34"/>
      <c r="N2018" s="34" t="s">
        <v>124</v>
      </c>
      <c r="O2018" s="34">
        <v>4574923.8600000003</v>
      </c>
      <c r="P2018" s="34"/>
      <c r="Q2018" s="34"/>
      <c r="R2018" s="34"/>
      <c r="S2018" s="34">
        <v>320264.52</v>
      </c>
    </row>
    <row r="2019" spans="1:19" hidden="1" x14ac:dyDescent="0.25">
      <c r="A2019" s="24">
        <v>429</v>
      </c>
      <c r="B2019" s="37" t="s">
        <v>741</v>
      </c>
      <c r="C2019" s="32">
        <f t="shared" si="238"/>
        <v>2423205.88</v>
      </c>
      <c r="D2019" s="33">
        <f t="shared" si="239"/>
        <v>50770.13</v>
      </c>
      <c r="E2019" s="34"/>
      <c r="F2019" s="38"/>
      <c r="G2019" s="38"/>
      <c r="H2019" s="38"/>
      <c r="I2019" s="38"/>
      <c r="J2019" s="38">
        <v>396918.26</v>
      </c>
      <c r="K2019" s="34"/>
      <c r="L2019" s="35"/>
      <c r="M2019" s="34"/>
      <c r="N2019" s="34" t="s">
        <v>124</v>
      </c>
      <c r="O2019" s="34">
        <v>1975517.49</v>
      </c>
      <c r="P2019" s="34"/>
      <c r="Q2019" s="34"/>
      <c r="R2019" s="34"/>
      <c r="S2019" s="34"/>
    </row>
    <row r="2020" spans="1:19" hidden="1" x14ac:dyDescent="0.25">
      <c r="A2020" s="24">
        <v>430</v>
      </c>
      <c r="B2020" s="37" t="s">
        <v>1063</v>
      </c>
      <c r="C2020" s="32">
        <f t="shared" si="238"/>
        <v>2837825.45</v>
      </c>
      <c r="D2020" s="33">
        <f t="shared" si="239"/>
        <v>59457.08</v>
      </c>
      <c r="E2020" s="34"/>
      <c r="F2020" s="38"/>
      <c r="G2020" s="38">
        <v>1527971.01</v>
      </c>
      <c r="H2020" s="38">
        <v>782855.5</v>
      </c>
      <c r="I2020" s="38">
        <v>467541.86</v>
      </c>
      <c r="J2020" s="38"/>
      <c r="K2020" s="34"/>
      <c r="L2020" s="35"/>
      <c r="M2020" s="34"/>
      <c r="N2020" s="34"/>
      <c r="O2020" s="34"/>
      <c r="P2020" s="34"/>
      <c r="Q2020" s="34"/>
      <c r="R2020" s="34"/>
      <c r="S2020" s="34"/>
    </row>
    <row r="2021" spans="1:19" hidden="1" x14ac:dyDescent="0.25">
      <c r="A2021" s="24">
        <v>431</v>
      </c>
      <c r="B2021" s="37" t="s">
        <v>1064</v>
      </c>
      <c r="C2021" s="32">
        <f t="shared" si="238"/>
        <v>2794187.95</v>
      </c>
      <c r="D2021" s="33">
        <f t="shared" si="239"/>
        <v>58542.81</v>
      </c>
      <c r="E2021" s="34"/>
      <c r="F2021" s="38"/>
      <c r="G2021" s="38"/>
      <c r="H2021" s="38"/>
      <c r="I2021" s="38"/>
      <c r="J2021" s="38"/>
      <c r="K2021" s="34"/>
      <c r="L2021" s="35"/>
      <c r="M2021" s="34"/>
      <c r="N2021" s="34"/>
      <c r="O2021" s="34"/>
      <c r="P2021" s="34"/>
      <c r="Q2021" s="34">
        <v>2735645.14</v>
      </c>
      <c r="R2021" s="34"/>
      <c r="S2021" s="34"/>
    </row>
    <row r="2022" spans="1:19" hidden="1" x14ac:dyDescent="0.25">
      <c r="A2022" s="24">
        <v>432</v>
      </c>
      <c r="B2022" s="37" t="s">
        <v>1065</v>
      </c>
      <c r="C2022" s="32">
        <f t="shared" si="238"/>
        <v>2068083.1</v>
      </c>
      <c r="D2022" s="33">
        <f t="shared" si="239"/>
        <v>43329.72</v>
      </c>
      <c r="E2022" s="34"/>
      <c r="F2022" s="38"/>
      <c r="G2022" s="38"/>
      <c r="H2022" s="38">
        <v>1267668.48</v>
      </c>
      <c r="I2022" s="38">
        <v>757084.9</v>
      </c>
      <c r="J2022" s="38"/>
      <c r="K2022" s="34"/>
      <c r="L2022" s="35"/>
      <c r="M2022" s="34"/>
      <c r="N2022" s="34"/>
      <c r="O2022" s="34"/>
      <c r="P2022" s="34"/>
      <c r="Q2022" s="34"/>
      <c r="R2022" s="34"/>
      <c r="S2022" s="34"/>
    </row>
    <row r="2023" spans="1:19" hidden="1" x14ac:dyDescent="0.25">
      <c r="A2023" s="24">
        <v>433</v>
      </c>
      <c r="B2023" s="37" t="s">
        <v>746</v>
      </c>
      <c r="C2023" s="32">
        <f t="shared" si="238"/>
        <v>4539514.25</v>
      </c>
      <c r="D2023" s="33">
        <f t="shared" si="239"/>
        <v>95110.25</v>
      </c>
      <c r="E2023" s="34"/>
      <c r="F2023" s="38"/>
      <c r="G2023" s="38">
        <v>2444211.7000000002</v>
      </c>
      <c r="H2023" s="38">
        <v>1252291.1499999999</v>
      </c>
      <c r="I2023" s="38">
        <v>747901.15</v>
      </c>
      <c r="J2023" s="38"/>
      <c r="K2023" s="34"/>
      <c r="L2023" s="35"/>
      <c r="M2023" s="34"/>
      <c r="N2023" s="34"/>
      <c r="O2023" s="34"/>
      <c r="P2023" s="34"/>
      <c r="Q2023" s="34"/>
      <c r="R2023" s="34"/>
      <c r="S2023" s="34"/>
    </row>
    <row r="2024" spans="1:19" hidden="1" x14ac:dyDescent="0.25">
      <c r="A2024" s="24">
        <v>434</v>
      </c>
      <c r="B2024" s="37" t="s">
        <v>747</v>
      </c>
      <c r="C2024" s="32">
        <f t="shared" si="238"/>
        <v>4950556.2</v>
      </c>
      <c r="D2024" s="33">
        <f t="shared" si="239"/>
        <v>103722.25</v>
      </c>
      <c r="E2024" s="34"/>
      <c r="F2024" s="38">
        <v>457232.02</v>
      </c>
      <c r="G2024" s="38">
        <v>1998805.34</v>
      </c>
      <c r="H2024" s="38">
        <v>1024087.33</v>
      </c>
      <c r="I2024" s="38">
        <v>611611.84</v>
      </c>
      <c r="J2024" s="38">
        <v>755097.42</v>
      </c>
      <c r="K2024" s="34"/>
      <c r="L2024" s="35"/>
      <c r="M2024" s="34"/>
      <c r="N2024" s="34"/>
      <c r="O2024" s="34"/>
      <c r="P2024" s="34"/>
      <c r="Q2024" s="34"/>
      <c r="R2024" s="34"/>
      <c r="S2024" s="34"/>
    </row>
    <row r="2025" spans="1:19" hidden="1" x14ac:dyDescent="0.25">
      <c r="A2025" s="24">
        <v>435</v>
      </c>
      <c r="B2025" s="37" t="s">
        <v>1066</v>
      </c>
      <c r="C2025" s="32">
        <f t="shared" si="238"/>
        <v>5701341.7699999996</v>
      </c>
      <c r="D2025" s="33">
        <f t="shared" si="239"/>
        <v>119452.43</v>
      </c>
      <c r="E2025" s="34"/>
      <c r="F2025" s="38"/>
      <c r="G2025" s="38">
        <v>2692664.23</v>
      </c>
      <c r="H2025" s="38">
        <v>1954542.99</v>
      </c>
      <c r="I2025" s="38">
        <v>934682.12</v>
      </c>
      <c r="J2025" s="38"/>
      <c r="K2025" s="34"/>
      <c r="L2025" s="35"/>
      <c r="M2025" s="34"/>
      <c r="N2025" s="34"/>
      <c r="O2025" s="34"/>
      <c r="P2025" s="34"/>
      <c r="Q2025" s="34"/>
      <c r="R2025" s="34"/>
      <c r="S2025" s="34"/>
    </row>
    <row r="2026" spans="1:19" hidden="1" x14ac:dyDescent="0.25">
      <c r="A2026" s="24">
        <v>436</v>
      </c>
      <c r="B2026" s="37" t="s">
        <v>1068</v>
      </c>
      <c r="C2026" s="32">
        <f t="shared" si="238"/>
        <v>4642806.5</v>
      </c>
      <c r="D2026" s="33">
        <f t="shared" si="239"/>
        <v>97274.39</v>
      </c>
      <c r="E2026" s="34"/>
      <c r="F2026" s="38"/>
      <c r="G2026" s="38"/>
      <c r="H2026" s="38"/>
      <c r="I2026" s="38"/>
      <c r="J2026" s="38"/>
      <c r="K2026" s="34"/>
      <c r="L2026" s="35"/>
      <c r="M2026" s="34"/>
      <c r="N2026" s="34" t="s">
        <v>124</v>
      </c>
      <c r="O2026" s="34">
        <v>4545532.1100000003</v>
      </c>
      <c r="P2026" s="34"/>
      <c r="Q2026" s="34"/>
      <c r="R2026" s="34"/>
      <c r="S2026" s="34"/>
    </row>
    <row r="2027" spans="1:19" hidden="1" x14ac:dyDescent="0.25">
      <c r="A2027" s="24">
        <v>437</v>
      </c>
      <c r="B2027" s="37" t="s">
        <v>753</v>
      </c>
      <c r="C2027" s="32">
        <f t="shared" si="238"/>
        <v>6951803.4699999997</v>
      </c>
      <c r="D2027" s="33">
        <f t="shared" si="239"/>
        <v>145651.65</v>
      </c>
      <c r="E2027" s="34"/>
      <c r="F2027" s="38"/>
      <c r="G2027" s="38"/>
      <c r="H2027" s="34">
        <v>1275250.3500000001</v>
      </c>
      <c r="I2027" s="34">
        <v>380806.49</v>
      </c>
      <c r="J2027" s="34">
        <v>470144.6</v>
      </c>
      <c r="K2027" s="34"/>
      <c r="L2027" s="35"/>
      <c r="M2027" s="34"/>
      <c r="N2027" s="34" t="s">
        <v>124</v>
      </c>
      <c r="O2027" s="34">
        <v>4679950.38</v>
      </c>
      <c r="P2027" s="34"/>
      <c r="Q2027" s="34"/>
      <c r="R2027" s="34"/>
      <c r="S2027" s="34"/>
    </row>
    <row r="2028" spans="1:19" hidden="1" x14ac:dyDescent="0.25">
      <c r="A2028" s="24">
        <v>438</v>
      </c>
      <c r="B2028" s="37" t="s">
        <v>1071</v>
      </c>
      <c r="C2028" s="32">
        <f t="shared" si="238"/>
        <v>5923115.9199999999</v>
      </c>
      <c r="D2028" s="33">
        <f t="shared" si="239"/>
        <v>124098.96</v>
      </c>
      <c r="E2028" s="34"/>
      <c r="F2028" s="39">
        <v>547057.37</v>
      </c>
      <c r="G2028" s="39">
        <v>2391479.92</v>
      </c>
      <c r="H2028" s="39">
        <v>1225274.04</v>
      </c>
      <c r="I2028" s="39">
        <v>731765.82</v>
      </c>
      <c r="J2028" s="39">
        <v>903439.81</v>
      </c>
      <c r="K2028" s="34"/>
      <c r="L2028" s="35"/>
      <c r="M2028" s="34"/>
      <c r="N2028" s="34"/>
      <c r="O2028" s="38"/>
      <c r="P2028" s="34"/>
      <c r="Q2028" s="36"/>
      <c r="R2028" s="34"/>
      <c r="S2028" s="34"/>
    </row>
    <row r="2029" spans="1:19" hidden="1" x14ac:dyDescent="0.25">
      <c r="A2029" s="24">
        <v>439</v>
      </c>
      <c r="B2029" s="37" t="s">
        <v>1141</v>
      </c>
      <c r="C2029" s="32">
        <f t="shared" si="238"/>
        <v>7939865.5700000003</v>
      </c>
      <c r="D2029" s="33">
        <f t="shared" si="239"/>
        <v>158589.81</v>
      </c>
      <c r="E2029" s="34">
        <v>370536.94</v>
      </c>
      <c r="F2029" s="38"/>
      <c r="G2029" s="34"/>
      <c r="H2029" s="39"/>
      <c r="I2029" s="39"/>
      <c r="J2029" s="34"/>
      <c r="K2029" s="34"/>
      <c r="L2029" s="35">
        <v>4</v>
      </c>
      <c r="M2029" s="34">
        <v>7410738.8200000003</v>
      </c>
      <c r="N2029" s="34"/>
      <c r="O2029" s="38"/>
      <c r="P2029" s="34"/>
      <c r="Q2029" s="36"/>
      <c r="R2029" s="34"/>
      <c r="S2029" s="34"/>
    </row>
    <row r="2030" spans="1:19" hidden="1" x14ac:dyDescent="0.25">
      <c r="A2030" s="24">
        <v>440</v>
      </c>
      <c r="B2030" s="37" t="s">
        <v>1072</v>
      </c>
      <c r="C2030" s="32">
        <f t="shared" si="238"/>
        <v>5367493.2</v>
      </c>
      <c r="D2030" s="33">
        <f t="shared" si="239"/>
        <v>112457.76</v>
      </c>
      <c r="E2030" s="34"/>
      <c r="F2030" s="38">
        <v>569990.49</v>
      </c>
      <c r="G2030" s="38"/>
      <c r="H2030" s="38"/>
      <c r="I2030" s="38"/>
      <c r="J2030" s="38"/>
      <c r="K2030" s="34"/>
      <c r="L2030" s="35"/>
      <c r="M2030" s="34"/>
      <c r="N2030" s="34" t="s">
        <v>124</v>
      </c>
      <c r="O2030" s="39">
        <v>4685044.95</v>
      </c>
      <c r="P2030" s="34"/>
      <c r="Q2030" s="36"/>
      <c r="R2030" s="34"/>
      <c r="S2030" s="34"/>
    </row>
    <row r="2031" spans="1:19" hidden="1" x14ac:dyDescent="0.25">
      <c r="A2031" s="24">
        <v>441</v>
      </c>
      <c r="B2031" s="37" t="s">
        <v>1073</v>
      </c>
      <c r="C2031" s="32">
        <f t="shared" si="238"/>
        <v>4248934.47</v>
      </c>
      <c r="D2031" s="33">
        <f t="shared" si="239"/>
        <v>89022.12</v>
      </c>
      <c r="E2031" s="34"/>
      <c r="F2031" s="38"/>
      <c r="G2031" s="38"/>
      <c r="H2031" s="38"/>
      <c r="I2031" s="38"/>
      <c r="J2031" s="38"/>
      <c r="K2031" s="34"/>
      <c r="L2031" s="35"/>
      <c r="M2031" s="34"/>
      <c r="N2031" s="34" t="s">
        <v>124</v>
      </c>
      <c r="O2031" s="39">
        <v>4159912.35</v>
      </c>
      <c r="P2031" s="39"/>
      <c r="Q2031" s="39"/>
      <c r="R2031" s="34"/>
      <c r="S2031" s="34"/>
    </row>
    <row r="2032" spans="1:19" hidden="1" x14ac:dyDescent="0.25">
      <c r="A2032" s="24">
        <v>442</v>
      </c>
      <c r="B2032" s="37" t="s">
        <v>1074</v>
      </c>
      <c r="C2032" s="32">
        <f t="shared" si="238"/>
        <v>4423732.84</v>
      </c>
      <c r="D2032" s="33">
        <f t="shared" si="239"/>
        <v>92684.44</v>
      </c>
      <c r="E2032" s="34"/>
      <c r="F2032" s="38"/>
      <c r="G2032" s="38">
        <v>2381871.4900000002</v>
      </c>
      <c r="H2032" s="36">
        <v>1220351.1599999999</v>
      </c>
      <c r="I2032" s="36">
        <v>728825.75</v>
      </c>
      <c r="J2032" s="36"/>
      <c r="K2032" s="34"/>
      <c r="L2032" s="35"/>
      <c r="M2032" s="34"/>
      <c r="N2032" s="34"/>
      <c r="O2032" s="34"/>
      <c r="P2032" s="34"/>
      <c r="Q2032" s="36"/>
      <c r="R2032" s="34"/>
      <c r="S2032" s="34"/>
    </row>
    <row r="2033" spans="1:19" hidden="1" x14ac:dyDescent="0.25">
      <c r="A2033" s="24">
        <v>443</v>
      </c>
      <c r="B2033" s="37" t="s">
        <v>758</v>
      </c>
      <c r="C2033" s="32">
        <f t="shared" si="238"/>
        <v>4419900.55</v>
      </c>
      <c r="D2033" s="33">
        <f t="shared" si="239"/>
        <v>92604.14</v>
      </c>
      <c r="E2033" s="34"/>
      <c r="F2033" s="38"/>
      <c r="G2033" s="38">
        <v>2379808.0699999998</v>
      </c>
      <c r="H2033" s="38">
        <v>1219293.97</v>
      </c>
      <c r="I2033" s="38">
        <v>728194.37</v>
      </c>
      <c r="J2033" s="38"/>
      <c r="K2033" s="34"/>
      <c r="L2033" s="35"/>
      <c r="M2033" s="39"/>
      <c r="N2033" s="39"/>
      <c r="O2033" s="39"/>
      <c r="P2033" s="34"/>
      <c r="Q2033" s="34"/>
      <c r="R2033" s="34"/>
      <c r="S2033" s="34"/>
    </row>
    <row r="2034" spans="1:19" hidden="1" x14ac:dyDescent="0.25">
      <c r="A2034" s="24">
        <v>444</v>
      </c>
      <c r="B2034" s="37" t="s">
        <v>764</v>
      </c>
      <c r="C2034" s="32">
        <f t="shared" si="238"/>
        <v>2219775.13</v>
      </c>
      <c r="D2034" s="33">
        <f t="shared" si="239"/>
        <v>46507.92</v>
      </c>
      <c r="E2034" s="34"/>
      <c r="F2034" s="34"/>
      <c r="G2034" s="38">
        <v>1613257.67</v>
      </c>
      <c r="H2034" s="34"/>
      <c r="I2034" s="34">
        <v>560009.54</v>
      </c>
      <c r="J2034" s="34"/>
      <c r="K2034" s="39"/>
      <c r="L2034" s="35"/>
      <c r="M2034" s="34"/>
      <c r="N2034" s="34"/>
      <c r="O2034" s="39"/>
      <c r="P2034" s="34"/>
      <c r="Q2034" s="34"/>
      <c r="R2034" s="34"/>
      <c r="S2034" s="34"/>
    </row>
    <row r="2035" spans="1:19" hidden="1" x14ac:dyDescent="0.25">
      <c r="A2035" s="24">
        <v>445</v>
      </c>
      <c r="B2035" s="37" t="s">
        <v>773</v>
      </c>
      <c r="C2035" s="32">
        <f t="shared" si="238"/>
        <v>6759142.0199999996</v>
      </c>
      <c r="D2035" s="33">
        <f t="shared" si="239"/>
        <v>141615.07999999999</v>
      </c>
      <c r="E2035" s="34"/>
      <c r="F2035" s="34"/>
      <c r="G2035" s="38">
        <v>3639326.39</v>
      </c>
      <c r="H2035" s="34">
        <v>1864607.81</v>
      </c>
      <c r="I2035" s="34">
        <v>1113592.74</v>
      </c>
      <c r="J2035" s="34"/>
      <c r="K2035" s="34"/>
      <c r="L2035" s="35"/>
      <c r="M2035" s="34"/>
      <c r="N2035" s="34"/>
      <c r="O2035" s="39"/>
      <c r="P2035" s="34"/>
      <c r="Q2035" s="36"/>
      <c r="R2035" s="34"/>
      <c r="S2035" s="34"/>
    </row>
    <row r="2036" spans="1:19" hidden="1" x14ac:dyDescent="0.25">
      <c r="A2036" s="24">
        <v>446</v>
      </c>
      <c r="B2036" s="37" t="s">
        <v>774</v>
      </c>
      <c r="C2036" s="32">
        <f t="shared" si="238"/>
        <v>5919450.7599999998</v>
      </c>
      <c r="D2036" s="33">
        <f t="shared" si="239"/>
        <v>124022.17</v>
      </c>
      <c r="E2036" s="34"/>
      <c r="F2036" s="39">
        <v>546718.86</v>
      </c>
      <c r="G2036" s="34">
        <v>2390000.1</v>
      </c>
      <c r="H2036" s="38">
        <v>1224515.8500000001</v>
      </c>
      <c r="I2036" s="38">
        <v>731313.01</v>
      </c>
      <c r="J2036" s="38">
        <v>902880.77</v>
      </c>
      <c r="K2036" s="34"/>
      <c r="L2036" s="35"/>
      <c r="M2036" s="34"/>
      <c r="N2036" s="34"/>
      <c r="O2036" s="39"/>
      <c r="P2036" s="34"/>
      <c r="Q2036" s="39"/>
      <c r="R2036" s="34"/>
      <c r="S2036" s="34"/>
    </row>
    <row r="2037" spans="1:19" hidden="1" x14ac:dyDescent="0.25">
      <c r="A2037" s="24">
        <v>447</v>
      </c>
      <c r="B2037" s="37" t="s">
        <v>1077</v>
      </c>
      <c r="C2037" s="32">
        <f t="shared" si="238"/>
        <v>6216685.3600000003</v>
      </c>
      <c r="D2037" s="33">
        <f t="shared" si="239"/>
        <v>130249.72</v>
      </c>
      <c r="E2037" s="34"/>
      <c r="F2037" s="39">
        <v>576522.37</v>
      </c>
      <c r="G2037" s="36"/>
      <c r="H2037" s="39"/>
      <c r="I2037" s="39">
        <v>771179.39</v>
      </c>
      <c r="J2037" s="39"/>
      <c r="K2037" s="34"/>
      <c r="L2037" s="35"/>
      <c r="M2037" s="34"/>
      <c r="N2037" s="34" t="s">
        <v>124</v>
      </c>
      <c r="O2037" s="34">
        <v>4738733.88</v>
      </c>
      <c r="P2037" s="34"/>
      <c r="Q2037" s="39"/>
      <c r="R2037" s="34"/>
      <c r="S2037" s="34"/>
    </row>
    <row r="2038" spans="1:19" hidden="1" x14ac:dyDescent="0.25">
      <c r="A2038" s="24">
        <v>448</v>
      </c>
      <c r="B2038" s="37" t="s">
        <v>780</v>
      </c>
      <c r="C2038" s="32">
        <f t="shared" si="238"/>
        <v>2008467.93</v>
      </c>
      <c r="D2038" s="33">
        <f t="shared" si="239"/>
        <v>42080.69</v>
      </c>
      <c r="E2038" s="34"/>
      <c r="F2038" s="39"/>
      <c r="G2038" s="39">
        <v>1505669.42</v>
      </c>
      <c r="H2038" s="36"/>
      <c r="I2038" s="36">
        <v>460717.82</v>
      </c>
      <c r="J2038" s="36"/>
      <c r="K2038" s="34"/>
      <c r="L2038" s="35"/>
      <c r="M2038" s="34"/>
      <c r="N2038" s="34"/>
      <c r="O2038" s="34"/>
      <c r="P2038" s="34"/>
      <c r="Q2038" s="36"/>
      <c r="R2038" s="34"/>
      <c r="S2038" s="34"/>
    </row>
    <row r="2039" spans="1:19" hidden="1" x14ac:dyDescent="0.25">
      <c r="A2039" s="24">
        <v>449</v>
      </c>
      <c r="B2039" s="37" t="s">
        <v>1078</v>
      </c>
      <c r="C2039" s="32">
        <f t="shared" si="238"/>
        <v>5222508.79</v>
      </c>
      <c r="D2039" s="33">
        <f t="shared" si="239"/>
        <v>109420.1</v>
      </c>
      <c r="E2039" s="34"/>
      <c r="F2039" s="39">
        <v>470343.47</v>
      </c>
      <c r="G2039" s="36"/>
      <c r="H2039" s="39"/>
      <c r="I2039" s="36"/>
      <c r="J2039" s="36">
        <v>776750.37</v>
      </c>
      <c r="K2039" s="34"/>
      <c r="L2039" s="35"/>
      <c r="M2039" s="34"/>
      <c r="N2039" s="34" t="s">
        <v>124</v>
      </c>
      <c r="O2039" s="34">
        <v>3865994.85</v>
      </c>
      <c r="P2039" s="34"/>
      <c r="Q2039" s="38"/>
      <c r="R2039" s="34"/>
      <c r="S2039" s="34"/>
    </row>
    <row r="2040" spans="1:19" hidden="1" x14ac:dyDescent="0.25">
      <c r="A2040" s="24">
        <v>450</v>
      </c>
      <c r="B2040" s="37" t="s">
        <v>782</v>
      </c>
      <c r="C2040" s="32">
        <f t="shared" si="238"/>
        <v>2532016.96</v>
      </c>
      <c r="D2040" s="33">
        <f t="shared" si="239"/>
        <v>53049.9</v>
      </c>
      <c r="E2040" s="34"/>
      <c r="F2040" s="36"/>
      <c r="G2040" s="36">
        <v>1363314.47</v>
      </c>
      <c r="H2040" s="36">
        <v>698493.77</v>
      </c>
      <c r="I2040" s="36">
        <v>417158.82</v>
      </c>
      <c r="J2040" s="36"/>
      <c r="K2040" s="34"/>
      <c r="L2040" s="35"/>
      <c r="M2040" s="34"/>
      <c r="N2040" s="34"/>
      <c r="O2040" s="39"/>
      <c r="P2040" s="34"/>
      <c r="Q2040" s="39"/>
      <c r="R2040" s="34"/>
      <c r="S2040" s="34"/>
    </row>
    <row r="2041" spans="1:19" hidden="1" x14ac:dyDescent="0.25">
      <c r="A2041" s="24">
        <v>451</v>
      </c>
      <c r="B2041" s="37" t="s">
        <v>1080</v>
      </c>
      <c r="C2041" s="32">
        <f t="shared" si="238"/>
        <v>2286857.5499999998</v>
      </c>
      <c r="D2041" s="33">
        <f t="shared" si="239"/>
        <v>47913.4</v>
      </c>
      <c r="E2041" s="34"/>
      <c r="F2041" s="34">
        <v>211213.54</v>
      </c>
      <c r="G2041" s="36">
        <v>923327.18</v>
      </c>
      <c r="H2041" s="34">
        <v>473066.41</v>
      </c>
      <c r="I2041" s="34">
        <v>282527.68</v>
      </c>
      <c r="J2041" s="34">
        <v>348809.34</v>
      </c>
      <c r="K2041" s="34"/>
      <c r="L2041" s="35"/>
      <c r="M2041" s="34"/>
      <c r="N2041" s="34"/>
      <c r="O2041" s="38"/>
      <c r="P2041" s="34"/>
      <c r="Q2041" s="34"/>
      <c r="R2041" s="34"/>
      <c r="S2041" s="34"/>
    </row>
    <row r="2042" spans="1:19" hidden="1" x14ac:dyDescent="0.25">
      <c r="A2042" s="24">
        <v>452</v>
      </c>
      <c r="B2042" s="37" t="s">
        <v>1081</v>
      </c>
      <c r="C2042" s="32">
        <f t="shared" si="238"/>
        <v>2072917.1</v>
      </c>
      <c r="D2042" s="33">
        <f t="shared" si="239"/>
        <v>43431</v>
      </c>
      <c r="E2042" s="34"/>
      <c r="F2042" s="34"/>
      <c r="G2042" s="36">
        <v>1116121.23</v>
      </c>
      <c r="H2042" s="34">
        <v>571844.39</v>
      </c>
      <c r="I2042" s="34">
        <v>341520.48</v>
      </c>
      <c r="J2042" s="34"/>
      <c r="K2042" s="34"/>
      <c r="L2042" s="35"/>
      <c r="M2042" s="34"/>
      <c r="N2042" s="34"/>
      <c r="O2042" s="34"/>
      <c r="P2042" s="34"/>
      <c r="Q2042" s="39"/>
      <c r="R2042" s="34"/>
      <c r="S2042" s="34"/>
    </row>
    <row r="2043" spans="1:19" hidden="1" x14ac:dyDescent="0.25">
      <c r="A2043" s="24">
        <v>453</v>
      </c>
      <c r="B2043" s="37" t="s">
        <v>786</v>
      </c>
      <c r="C2043" s="32">
        <f t="shared" si="238"/>
        <v>9236705.6500000004</v>
      </c>
      <c r="D2043" s="33">
        <f t="shared" si="239"/>
        <v>193524.09</v>
      </c>
      <c r="E2043" s="34"/>
      <c r="F2043" s="38"/>
      <c r="G2043" s="38">
        <v>2445045.41</v>
      </c>
      <c r="H2043" s="36">
        <v>1252718.3</v>
      </c>
      <c r="I2043" s="36">
        <v>748156.26</v>
      </c>
      <c r="J2043" s="36"/>
      <c r="K2043" s="34"/>
      <c r="L2043" s="35"/>
      <c r="M2043" s="34"/>
      <c r="N2043" s="34" t="s">
        <v>124</v>
      </c>
      <c r="O2043" s="38">
        <v>4597261.59</v>
      </c>
      <c r="P2043" s="38"/>
      <c r="Q2043" s="39"/>
      <c r="R2043" s="34"/>
      <c r="S2043" s="34"/>
    </row>
    <row r="2044" spans="1:19" hidden="1" x14ac:dyDescent="0.25">
      <c r="A2044" s="24">
        <v>454</v>
      </c>
      <c r="B2044" s="37" t="s">
        <v>1083</v>
      </c>
      <c r="C2044" s="32">
        <f t="shared" si="238"/>
        <v>2830387.75</v>
      </c>
      <c r="D2044" s="33">
        <f t="shared" si="239"/>
        <v>59301.25</v>
      </c>
      <c r="E2044" s="34"/>
      <c r="F2044" s="34"/>
      <c r="G2044" s="39"/>
      <c r="H2044" s="34">
        <v>970693.83</v>
      </c>
      <c r="I2044" s="34">
        <v>579723.84</v>
      </c>
      <c r="J2044" s="34">
        <v>971293.77</v>
      </c>
      <c r="K2044" s="34"/>
      <c r="L2044" s="35"/>
      <c r="M2044" s="34"/>
      <c r="N2044" s="34"/>
      <c r="O2044" s="38"/>
      <c r="P2044" s="34"/>
      <c r="Q2044" s="34"/>
      <c r="R2044" s="34"/>
      <c r="S2044" s="34">
        <v>249375.06</v>
      </c>
    </row>
    <row r="2045" spans="1:19" hidden="1" x14ac:dyDescent="0.25">
      <c r="A2045" s="171" t="s">
        <v>806</v>
      </c>
      <c r="B2045" s="171"/>
      <c r="C2045" s="71">
        <f t="shared" si="238"/>
        <v>134917890.22</v>
      </c>
      <c r="D2045" s="40">
        <f t="shared" ref="D2045:M2045" si="240">ROUND(SUM(D2016:D2044),2)</f>
        <v>2818987.04</v>
      </c>
      <c r="E2045" s="40">
        <f t="shared" si="240"/>
        <v>370536.94</v>
      </c>
      <c r="F2045" s="40">
        <f t="shared" si="240"/>
        <v>4372306.21</v>
      </c>
      <c r="G2045" s="40">
        <f t="shared" si="240"/>
        <v>35677536.469999999</v>
      </c>
      <c r="H2045" s="40">
        <f t="shared" si="240"/>
        <v>19523332.469999999</v>
      </c>
      <c r="I2045" s="40">
        <f t="shared" si="240"/>
        <v>13582845.720000001</v>
      </c>
      <c r="J2045" s="40">
        <f t="shared" si="240"/>
        <v>6444521.75</v>
      </c>
      <c r="K2045" s="40">
        <f t="shared" si="240"/>
        <v>0</v>
      </c>
      <c r="L2045" s="40">
        <f t="shared" si="240"/>
        <v>4</v>
      </c>
      <c r="M2045" s="40">
        <f t="shared" si="240"/>
        <v>7410738.8200000003</v>
      </c>
      <c r="N2045" s="119" t="s">
        <v>23</v>
      </c>
      <c r="O2045" s="40">
        <f>ROUND(SUM(O2016:O2044),2)</f>
        <v>41411800.079999998</v>
      </c>
      <c r="P2045" s="40">
        <f>ROUND(SUM(P2016:P2044),2)</f>
        <v>0</v>
      </c>
      <c r="Q2045" s="40">
        <f>ROUND(SUM(Q2016:Q2044),2)</f>
        <v>2735645.14</v>
      </c>
      <c r="R2045" s="40">
        <f>ROUND(SUM(R2016:R2044),2)</f>
        <v>0</v>
      </c>
      <c r="S2045" s="40">
        <f>ROUND(SUM(S2016:S2044),2)</f>
        <v>569639.57999999996</v>
      </c>
    </row>
    <row r="2046" spans="1:19" ht="15.75" hidden="1" x14ac:dyDescent="0.25">
      <c r="A2046" s="197" t="s">
        <v>807</v>
      </c>
      <c r="B2046" s="198"/>
      <c r="C2046" s="199"/>
      <c r="D2046" s="120"/>
      <c r="E2046" s="34"/>
      <c r="F2046" s="34"/>
      <c r="G2046" s="34"/>
      <c r="H2046" s="34"/>
      <c r="I2046" s="34"/>
      <c r="J2046" s="34"/>
      <c r="K2046" s="34"/>
      <c r="L2046" s="12"/>
      <c r="M2046" s="34"/>
      <c r="N2046" s="39"/>
      <c r="O2046" s="34"/>
      <c r="P2046" s="34"/>
      <c r="Q2046" s="34"/>
      <c r="R2046" s="34"/>
      <c r="S2046" s="39"/>
    </row>
    <row r="2047" spans="1:19" hidden="1" x14ac:dyDescent="0.25">
      <c r="A2047" s="24">
        <v>455</v>
      </c>
      <c r="B2047" s="31" t="s">
        <v>1085</v>
      </c>
      <c r="C2047" s="32">
        <f t="shared" ref="C2047:C2060" si="241">ROUND(SUM(D2047+E2047+F2047+G2047+H2047+I2047+J2047+K2047+M2047+O2047+P2047+Q2047+R2047+S2047),2)</f>
        <v>20891333.850000001</v>
      </c>
      <c r="D2047" s="33">
        <v>487555.77</v>
      </c>
      <c r="E2047" s="34"/>
      <c r="F2047" s="34"/>
      <c r="G2047" s="34">
        <v>8979085.0299999993</v>
      </c>
      <c r="H2047" s="34"/>
      <c r="I2047" s="34"/>
      <c r="J2047" s="34"/>
      <c r="K2047" s="34"/>
      <c r="L2047" s="35"/>
      <c r="M2047" s="34"/>
      <c r="N2047" s="34" t="s">
        <v>124</v>
      </c>
      <c r="O2047" s="34">
        <v>11424693.049999999</v>
      </c>
      <c r="P2047" s="34"/>
      <c r="Q2047" s="36"/>
      <c r="R2047" s="34"/>
      <c r="S2047" s="82"/>
    </row>
    <row r="2048" spans="1:19" hidden="1" x14ac:dyDescent="0.25">
      <c r="A2048" s="24">
        <v>456</v>
      </c>
      <c r="B2048" s="31" t="s">
        <v>1086</v>
      </c>
      <c r="C2048" s="32">
        <f t="shared" si="241"/>
        <v>5083533.54</v>
      </c>
      <c r="D2048" s="33">
        <f>ROUND((F2048+G2048+H2048+I2048+J2048+K2048+M2048+O2048+P2048+Q2048+R2048+S2048)*0.0214,2)</f>
        <v>106508.34</v>
      </c>
      <c r="E2048" s="34"/>
      <c r="F2048" s="34"/>
      <c r="G2048" s="34">
        <f>4801750.1/2</f>
        <v>2400875.0499999998</v>
      </c>
      <c r="H2048" s="34">
        <f>3485470.56/2</f>
        <v>1742735.28</v>
      </c>
      <c r="I2048" s="34">
        <f>1666829.74/2</f>
        <v>833414.87</v>
      </c>
      <c r="J2048" s="34"/>
      <c r="K2048" s="38"/>
      <c r="L2048" s="35"/>
      <c r="M2048" s="34"/>
      <c r="N2048" s="34"/>
      <c r="O2048" s="39"/>
      <c r="P2048" s="34"/>
      <c r="Q2048" s="39"/>
      <c r="R2048" s="34"/>
      <c r="S2048" s="82"/>
    </row>
    <row r="2049" spans="1:19" hidden="1" x14ac:dyDescent="0.25">
      <c r="A2049" s="24">
        <v>457</v>
      </c>
      <c r="B2049" s="37" t="s">
        <v>1087</v>
      </c>
      <c r="C2049" s="32">
        <f t="shared" si="241"/>
        <v>4377579.18</v>
      </c>
      <c r="D2049" s="33">
        <f>ROUND((F2049+G2049+H2049+I2049+J2049+K2049+M2049+O2049+P2049+Q2049+R2049+S2049)*0.0214,2)</f>
        <v>91717.440000000002</v>
      </c>
      <c r="E2049" s="34"/>
      <c r="F2049" s="34"/>
      <c r="G2049" s="34">
        <v>2067469.61</v>
      </c>
      <c r="H2049" s="34">
        <v>1500728.61</v>
      </c>
      <c r="I2049" s="34">
        <v>717663.52</v>
      </c>
      <c r="J2049" s="34"/>
      <c r="K2049" s="34"/>
      <c r="L2049" s="35"/>
      <c r="M2049" s="34"/>
      <c r="N2049" s="74"/>
      <c r="O2049" s="74"/>
      <c r="P2049" s="34"/>
      <c r="Q2049" s="36"/>
      <c r="R2049" s="34"/>
      <c r="S2049" s="82"/>
    </row>
    <row r="2050" spans="1:19" hidden="1" x14ac:dyDescent="0.25">
      <c r="A2050" s="24">
        <v>458</v>
      </c>
      <c r="B2050" s="37" t="s">
        <v>1088</v>
      </c>
      <c r="C2050" s="32">
        <f t="shared" si="241"/>
        <v>10146678.57</v>
      </c>
      <c r="D2050" s="33">
        <f>ROUND((F2050+G2050+H2050+I2050+J2050+K2050+M2050+O2050+P2050+Q2050+R2050+S2050)*0.0214,2)</f>
        <v>212589.51</v>
      </c>
      <c r="E2050" s="34"/>
      <c r="F2050" s="34"/>
      <c r="G2050" s="34">
        <v>4792120.92</v>
      </c>
      <c r="H2050" s="39">
        <v>3478480.98</v>
      </c>
      <c r="I2050" s="39">
        <v>1663487.16</v>
      </c>
      <c r="J2050" s="39"/>
      <c r="K2050" s="34"/>
      <c r="L2050" s="35"/>
      <c r="M2050" s="34"/>
      <c r="N2050" s="34"/>
      <c r="O2050" s="38"/>
      <c r="P2050" s="34"/>
      <c r="Q2050" s="36"/>
      <c r="R2050" s="34"/>
      <c r="S2050" s="82"/>
    </row>
    <row r="2051" spans="1:19" hidden="1" x14ac:dyDescent="0.25">
      <c r="A2051" s="24">
        <v>459</v>
      </c>
      <c r="B2051" s="37" t="s">
        <v>1089</v>
      </c>
      <c r="C2051" s="32">
        <f t="shared" si="241"/>
        <v>10435171.91</v>
      </c>
      <c r="D2051" s="33">
        <f>ROUND((F2051+G2051+H2051+I2051+J2051+K2051+M2051+O2051+P2051+Q2051+R2051+S2051)*0.0214,2)</f>
        <v>218633.91</v>
      </c>
      <c r="E2051" s="34"/>
      <c r="F2051" s="34"/>
      <c r="G2051" s="39">
        <v>4026477.82</v>
      </c>
      <c r="H2051" s="34">
        <v>2922719.76</v>
      </c>
      <c r="I2051" s="39">
        <v>1397709.76</v>
      </c>
      <c r="J2051" s="39"/>
      <c r="K2051" s="34"/>
      <c r="L2051" s="35"/>
      <c r="M2051" s="34"/>
      <c r="N2051" s="34"/>
      <c r="O2051" s="38"/>
      <c r="P2051" s="34">
        <v>1869630.66</v>
      </c>
      <c r="Q2051" s="36"/>
      <c r="R2051" s="34"/>
      <c r="S2051" s="82"/>
    </row>
    <row r="2052" spans="1:19" hidden="1" x14ac:dyDescent="0.25">
      <c r="A2052" s="24">
        <v>460</v>
      </c>
      <c r="B2052" s="37" t="s">
        <v>1090</v>
      </c>
      <c r="C2052" s="32">
        <f t="shared" si="241"/>
        <v>20690148.780000001</v>
      </c>
      <c r="D2052" s="33">
        <f>ROUND((F2052+G2052+H2052+I2052+J2052+K2052+M2052+O2052+P2052+Q2052+R2052+S2052)*0.0214,2)</f>
        <v>433492.45</v>
      </c>
      <c r="E2052" s="34"/>
      <c r="F2052" s="39"/>
      <c r="G2052" s="39">
        <v>9771640.4499999993</v>
      </c>
      <c r="H2052" s="39">
        <v>7092989.9400000004</v>
      </c>
      <c r="I2052" s="39">
        <v>3392025.94</v>
      </c>
      <c r="J2052" s="39"/>
      <c r="K2052" s="34"/>
      <c r="L2052" s="35"/>
      <c r="M2052" s="34"/>
      <c r="N2052" s="34"/>
      <c r="O2052" s="38"/>
      <c r="P2052" s="34"/>
      <c r="Q2052" s="36"/>
      <c r="R2052" s="34"/>
      <c r="S2052" s="82"/>
    </row>
    <row r="2053" spans="1:19" hidden="1" x14ac:dyDescent="0.25">
      <c r="A2053" s="24">
        <v>461</v>
      </c>
      <c r="B2053" s="37" t="s">
        <v>1142</v>
      </c>
      <c r="C2053" s="32">
        <f t="shared" si="241"/>
        <v>482760.86</v>
      </c>
      <c r="D2053" s="33"/>
      <c r="E2053" s="34">
        <v>482760.86</v>
      </c>
      <c r="F2053" s="34"/>
      <c r="G2053" s="34"/>
      <c r="H2053" s="34"/>
      <c r="I2053" s="34"/>
      <c r="J2053" s="34"/>
      <c r="K2053" s="34"/>
      <c r="L2053" s="35"/>
      <c r="M2053" s="34"/>
      <c r="N2053" s="34"/>
      <c r="O2053" s="38"/>
      <c r="P2053" s="34"/>
      <c r="Q2053" s="36"/>
      <c r="R2053" s="34"/>
      <c r="S2053" s="82"/>
    </row>
    <row r="2054" spans="1:19" hidden="1" x14ac:dyDescent="0.25">
      <c r="A2054" s="24">
        <v>462</v>
      </c>
      <c r="B2054" s="37" t="s">
        <v>1091</v>
      </c>
      <c r="C2054" s="32">
        <f t="shared" si="241"/>
        <v>30290665.18</v>
      </c>
      <c r="D2054" s="33">
        <f t="shared" ref="D2054:D2059" si="242">ROUND((F2054+G2054+H2054+I2054+J2054+K2054+M2054+O2054+P2054+Q2054+R2054+S2054)*0.0214,2)</f>
        <v>634638.96</v>
      </c>
      <c r="E2054" s="34"/>
      <c r="F2054" s="38"/>
      <c r="G2054" s="38">
        <v>11687846.880000001</v>
      </c>
      <c r="H2054" s="38">
        <v>8483916.3599999994</v>
      </c>
      <c r="I2054" s="38">
        <v>4057197.97</v>
      </c>
      <c r="J2054" s="38"/>
      <c r="K2054" s="34"/>
      <c r="L2054" s="35"/>
      <c r="M2054" s="34"/>
      <c r="N2054" s="34"/>
      <c r="O2054" s="39"/>
      <c r="P2054" s="34">
        <v>5427065.0099999998</v>
      </c>
      <c r="Q2054" s="36"/>
      <c r="R2054" s="34"/>
      <c r="S2054" s="82"/>
    </row>
    <row r="2055" spans="1:19" hidden="1" x14ac:dyDescent="0.25">
      <c r="A2055" s="24">
        <v>463</v>
      </c>
      <c r="B2055" s="37" t="s">
        <v>1092</v>
      </c>
      <c r="C2055" s="32">
        <f t="shared" si="241"/>
        <v>30363645.32</v>
      </c>
      <c r="D2055" s="33">
        <f t="shared" si="242"/>
        <v>636168.01</v>
      </c>
      <c r="E2055" s="34"/>
      <c r="F2055" s="38"/>
      <c r="G2055" s="34">
        <v>11947587.779999999</v>
      </c>
      <c r="H2055" s="34">
        <v>8672455.8000000007</v>
      </c>
      <c r="I2055" s="34">
        <v>4147361.73</v>
      </c>
      <c r="J2055" s="34">
        <v>4960072</v>
      </c>
      <c r="K2055" s="34"/>
      <c r="L2055" s="35"/>
      <c r="M2055" s="34"/>
      <c r="N2055" s="34"/>
      <c r="O2055" s="36"/>
      <c r="P2055" s="39"/>
      <c r="Q2055" s="36"/>
      <c r="R2055" s="34"/>
      <c r="S2055" s="82"/>
    </row>
    <row r="2056" spans="1:19" hidden="1" x14ac:dyDescent="0.25">
      <c r="A2056" s="24">
        <v>464</v>
      </c>
      <c r="B2056" s="37" t="s">
        <v>1093</v>
      </c>
      <c r="C2056" s="32">
        <f t="shared" si="241"/>
        <v>4868603.2</v>
      </c>
      <c r="D2056" s="33">
        <f t="shared" si="242"/>
        <v>102005.2</v>
      </c>
      <c r="E2056" s="34"/>
      <c r="F2056" s="38"/>
      <c r="G2056" s="38"/>
      <c r="H2056" s="38"/>
      <c r="I2056" s="38"/>
      <c r="J2056" s="38"/>
      <c r="K2056" s="34"/>
      <c r="L2056" s="35"/>
      <c r="M2056" s="34"/>
      <c r="N2056" s="34" t="s">
        <v>124</v>
      </c>
      <c r="O2056" s="39">
        <v>4766598</v>
      </c>
      <c r="P2056" s="39"/>
      <c r="Q2056" s="39"/>
      <c r="R2056" s="34"/>
      <c r="S2056" s="82"/>
    </row>
    <row r="2057" spans="1:19" hidden="1" x14ac:dyDescent="0.25">
      <c r="A2057" s="24">
        <v>465</v>
      </c>
      <c r="B2057" s="37" t="s">
        <v>1094</v>
      </c>
      <c r="C2057" s="32">
        <f t="shared" si="241"/>
        <v>12333821.73</v>
      </c>
      <c r="D2057" s="33">
        <f t="shared" si="242"/>
        <v>258413.73</v>
      </c>
      <c r="E2057" s="34"/>
      <c r="F2057" s="38"/>
      <c r="G2057" s="38"/>
      <c r="H2057" s="36"/>
      <c r="I2057" s="36"/>
      <c r="J2057" s="36">
        <v>2970713</v>
      </c>
      <c r="K2057" s="34"/>
      <c r="L2057" s="35"/>
      <c r="M2057" s="34"/>
      <c r="N2057" s="34" t="s">
        <v>124</v>
      </c>
      <c r="O2057" s="34">
        <v>9104695</v>
      </c>
      <c r="P2057" s="34"/>
      <c r="Q2057" s="36"/>
      <c r="R2057" s="34"/>
      <c r="S2057" s="82"/>
    </row>
    <row r="2058" spans="1:19" hidden="1" x14ac:dyDescent="0.25">
      <c r="A2058" s="24">
        <v>466</v>
      </c>
      <c r="B2058" s="37" t="s">
        <v>1095</v>
      </c>
      <c r="C2058" s="32">
        <f t="shared" si="241"/>
        <v>19130956.530000001</v>
      </c>
      <c r="D2058" s="33">
        <f t="shared" si="242"/>
        <v>400824.82</v>
      </c>
      <c r="E2058" s="34"/>
      <c r="F2058" s="38"/>
      <c r="G2058" s="38">
        <v>7381801.9299999997</v>
      </c>
      <c r="H2058" s="38">
        <v>5358265.79</v>
      </c>
      <c r="I2058" s="38">
        <v>2562442.17</v>
      </c>
      <c r="J2058" s="38"/>
      <c r="K2058" s="34"/>
      <c r="L2058" s="35"/>
      <c r="M2058" s="39"/>
      <c r="N2058" s="39"/>
      <c r="O2058" s="39"/>
      <c r="P2058" s="34">
        <v>3427621.82</v>
      </c>
      <c r="Q2058" s="34"/>
      <c r="R2058" s="34"/>
      <c r="S2058" s="82"/>
    </row>
    <row r="2059" spans="1:19" ht="37.9" hidden="1" customHeight="1" x14ac:dyDescent="0.25">
      <c r="A2059" s="24">
        <v>467</v>
      </c>
      <c r="B2059" s="37" t="s">
        <v>1143</v>
      </c>
      <c r="C2059" s="32">
        <f t="shared" si="241"/>
        <v>3575551.19</v>
      </c>
      <c r="D2059" s="33">
        <f t="shared" si="242"/>
        <v>71417.58</v>
      </c>
      <c r="E2059" s="34">
        <v>166863.51</v>
      </c>
      <c r="F2059" s="36"/>
      <c r="G2059" s="36"/>
      <c r="H2059" s="36"/>
      <c r="I2059" s="36"/>
      <c r="J2059" s="36"/>
      <c r="K2059" s="34"/>
      <c r="L2059" s="35"/>
      <c r="M2059" s="34"/>
      <c r="N2059" s="34"/>
      <c r="O2059" s="38"/>
      <c r="P2059" s="34">
        <v>3337270.1</v>
      </c>
      <c r="Q2059" s="34"/>
      <c r="R2059" s="34"/>
      <c r="S2059" s="82"/>
    </row>
    <row r="2060" spans="1:19" ht="21" hidden="1" customHeight="1" x14ac:dyDescent="0.25">
      <c r="A2060" s="179" t="s">
        <v>1144</v>
      </c>
      <c r="B2060" s="180"/>
      <c r="C2060" s="71">
        <f t="shared" si="241"/>
        <v>172670449.84</v>
      </c>
      <c r="D2060" s="40">
        <f>ROUND(SUM(D2047:D2059),2)</f>
        <v>3653965.72</v>
      </c>
      <c r="E2060" s="40">
        <f t="shared" ref="E2060:S2060" si="243">ROUND(SUM(E2047:E2059),2)</f>
        <v>649624.37</v>
      </c>
      <c r="F2060" s="40">
        <f t="shared" si="243"/>
        <v>0</v>
      </c>
      <c r="G2060" s="40">
        <f t="shared" si="243"/>
        <v>63054905.469999999</v>
      </c>
      <c r="H2060" s="40">
        <f t="shared" si="243"/>
        <v>39252292.520000003</v>
      </c>
      <c r="I2060" s="40">
        <f t="shared" si="243"/>
        <v>18771303.120000001</v>
      </c>
      <c r="J2060" s="40">
        <f t="shared" si="243"/>
        <v>7930785</v>
      </c>
      <c r="K2060" s="40">
        <f t="shared" si="243"/>
        <v>0</v>
      </c>
      <c r="L2060" s="40">
        <f t="shared" si="243"/>
        <v>0</v>
      </c>
      <c r="M2060" s="40">
        <f t="shared" si="243"/>
        <v>0</v>
      </c>
      <c r="N2060" s="119" t="s">
        <v>23</v>
      </c>
      <c r="O2060" s="40">
        <f t="shared" si="243"/>
        <v>25295986.050000001</v>
      </c>
      <c r="P2060" s="40">
        <f t="shared" si="243"/>
        <v>14061587.59</v>
      </c>
      <c r="Q2060" s="40">
        <f t="shared" si="243"/>
        <v>0</v>
      </c>
      <c r="R2060" s="40">
        <f t="shared" si="243"/>
        <v>0</v>
      </c>
      <c r="S2060" s="40">
        <f t="shared" si="243"/>
        <v>0</v>
      </c>
    </row>
    <row r="2061" spans="1:19" x14ac:dyDescent="0.25">
      <c r="G2061" s="93"/>
      <c r="H2061" s="93"/>
      <c r="I2061" s="93"/>
      <c r="J2061" s="93"/>
    </row>
    <row r="2063" spans="1:19" x14ac:dyDescent="0.25">
      <c r="C2063" s="93"/>
    </row>
  </sheetData>
  <autoFilter ref="A7:T2060"/>
  <sortState ref="B1377:T1443">
    <sortCondition ref="B1377"/>
  </sortState>
  <customSheetViews>
    <customSheetView guid="{2D15701A-D80C-4B6F-812F-744E1C63C567}" scale="70" showPageBreaks="1" fitToPage="1" showAutoFilter="1" hiddenRows="1">
      <pane xSplit="2" ySplit="7" topLeftCell="C1371" activePane="bottomRight" state="frozen"/>
      <selection pane="bottomRight" activeCell="A1954" sqref="A1954:XFD2060"/>
      <pageMargins left="0.25" right="0.25" top="0.75" bottom="0.75" header="0.3" footer="0.3"/>
      <pageSetup paperSize="9" scale="45" fitToHeight="0" orientation="landscape" r:id="rId1"/>
      <autoFilter ref="A7:T2060"/>
    </customSheetView>
    <customSheetView guid="{A299C84D-C097-439E-954D-685D90CA46C9}" scale="70" showPageBreaks="1" fitToPage="1" showAutoFilter="1">
      <pane xSplit="2" ySplit="7" topLeftCell="C8" activePane="bottomRight" state="frozen"/>
      <selection pane="bottomRight" activeCell="E17" sqref="E17"/>
      <pageMargins left="0.25" right="0.25" top="0.75" bottom="0.75" header="0.3" footer="0.3"/>
      <pageSetup paperSize="9" scale="45" fitToHeight="0" orientation="landscape" r:id="rId2"/>
      <autoFilter ref="A7:T2060"/>
    </customSheetView>
    <customSheetView guid="{C2BC3CC9-5A33-4838-B0C9-765C41E09E42}" scale="85" showAutoFilter="1">
      <pane xSplit="2" ySplit="7" topLeftCell="C901" activePane="bottomRight" state="frozen"/>
      <selection pane="bottomRight" activeCell="C357" sqref="C357"/>
      <pageMargins left="0.7" right="0.7" top="0.75" bottom="0.75" header="0.3" footer="0.3"/>
      <autoFilter ref="A7:S2113"/>
    </customSheetView>
    <customSheetView guid="{9A943439-F664-43C2-949A-487E1A5DB2A1}" scale="80" fitToPage="1" showAutoFilter="1">
      <pane ySplit="8" topLeftCell="A9" activePane="bottomLeft" state="frozen"/>
      <selection pane="bottomLeft" activeCell="D2093" sqref="D2093"/>
      <pageMargins left="0.11811023622047245" right="0.11811023622047245" top="0.15748031496062992" bottom="0.15748031496062992" header="0.31496062992125984" footer="0.31496062992125984"/>
      <pageSetup paperSize="9" scale="34" fitToHeight="0" orientation="landscape" r:id="rId3"/>
      <autoFilter ref="A7:S2075"/>
    </customSheetView>
    <customSheetView guid="{95B45164-2B22-4B3E-9BF2-B5657F4E1DD7}" scale="60" showAutoFilter="1">
      <pane ySplit="7" topLeftCell="A8" activePane="bottomLeft" state="frozen"/>
      <selection pane="bottomLeft" activeCell="C19" sqref="C19"/>
      <pageMargins left="0.7" right="0.7" top="0.75" bottom="0.75" header="0.3" footer="0.3"/>
      <autoFilter ref="A7:S2057"/>
    </customSheetView>
    <customSheetView guid="{9595E341-47B0-4869-BE47-43740FED65BC}" showAutoFilter="1">
      <pane ySplit="10" topLeftCell="A707" activePane="bottomLeft" state="frozen"/>
      <selection pane="bottomLeft" activeCell="C716" sqref="C716:C791"/>
      <pageMargins left="0.7" right="0.7" top="0.75" bottom="0.75" header="0.3" footer="0.3"/>
      <autoFilter ref="A7:S2094"/>
    </customSheetView>
    <customSheetView guid="{588C31BA-C36B-4B9E-AE8B-D926F1C5CA78}" scale="80" showAutoFilter="1">
      <pane ySplit="10" topLeftCell="A1356" activePane="bottomLeft" state="frozen"/>
      <selection pane="bottomLeft" activeCell="B1364" sqref="B1364"/>
      <pageMargins left="0.7" right="0.7" top="0.75" bottom="0.75" header="0.3" footer="0.3"/>
      <autoFilter ref="A7:S2112"/>
    </customSheetView>
  </customSheetViews>
  <mergeCells count="135">
    <mergeCell ref="A2060:B2060"/>
    <mergeCell ref="A2014:B2014"/>
    <mergeCell ref="A2015:C2015"/>
    <mergeCell ref="A2045:B2045"/>
    <mergeCell ref="A2046:C2046"/>
    <mergeCell ref="A1943:B1943"/>
    <mergeCell ref="A1944:C1944"/>
    <mergeCell ref="A1953:B1953"/>
    <mergeCell ref="A1954:C1954"/>
    <mergeCell ref="A2004:B2004"/>
    <mergeCell ref="A2005:C2005"/>
    <mergeCell ref="A1794:B1794"/>
    <mergeCell ref="A1795:C1795"/>
    <mergeCell ref="A1806:B1806"/>
    <mergeCell ref="A1807:C1807"/>
    <mergeCell ref="A1814:B1814"/>
    <mergeCell ref="A1815:C1815"/>
    <mergeCell ref="A1750:B1750"/>
    <mergeCell ref="A1751:C1751"/>
    <mergeCell ref="A1780:B1780"/>
    <mergeCell ref="A1781:C1781"/>
    <mergeCell ref="A1783:B1783"/>
    <mergeCell ref="A1784:C1784"/>
    <mergeCell ref="A1663:C1663"/>
    <mergeCell ref="A1684:B1684"/>
    <mergeCell ref="A1685:C1685"/>
    <mergeCell ref="A1743:B1743"/>
    <mergeCell ref="A1744:C1744"/>
    <mergeCell ref="A1590:B1590"/>
    <mergeCell ref="A1591:C1591"/>
    <mergeCell ref="A1604:B1604"/>
    <mergeCell ref="A1605:C1605"/>
    <mergeCell ref="A1613:B1613"/>
    <mergeCell ref="A1614:C1614"/>
    <mergeCell ref="A1558:B1558"/>
    <mergeCell ref="A1559:C1559"/>
    <mergeCell ref="A1568:B1568"/>
    <mergeCell ref="A1569:C1569"/>
    <mergeCell ref="A1524:C1524"/>
    <mergeCell ref="A1551:B1551"/>
    <mergeCell ref="A1552:S1552"/>
    <mergeCell ref="A1554:C1554"/>
    <mergeCell ref="A1662:B1662"/>
    <mergeCell ref="A1376:C1376"/>
    <mergeCell ref="A1444:B1444"/>
    <mergeCell ref="A1445:C1445"/>
    <mergeCell ref="A1456:B1456"/>
    <mergeCell ref="A1457:C1457"/>
    <mergeCell ref="A1523:B1523"/>
    <mergeCell ref="A1189:C1189"/>
    <mergeCell ref="A1196:B1196"/>
    <mergeCell ref="A1197:C1197"/>
    <mergeCell ref="A1349:B1349"/>
    <mergeCell ref="A1350:C1350"/>
    <mergeCell ref="A1375:B1375"/>
    <mergeCell ref="A1161:C1161"/>
    <mergeCell ref="A1169:B1169"/>
    <mergeCell ref="A1170:C1170"/>
    <mergeCell ref="A1188:B1188"/>
    <mergeCell ref="A998:C998"/>
    <mergeCell ref="A1108:B1108"/>
    <mergeCell ref="A1109:C1109"/>
    <mergeCell ref="A1120:B1120"/>
    <mergeCell ref="A1121:C1121"/>
    <mergeCell ref="A1160:B1160"/>
    <mergeCell ref="A890:B890"/>
    <mergeCell ref="A891:C891"/>
    <mergeCell ref="A971:B971"/>
    <mergeCell ref="A972:C972"/>
    <mergeCell ref="A997:B997"/>
    <mergeCell ref="A804:C804"/>
    <mergeCell ref="A807:B807"/>
    <mergeCell ref="A808:C808"/>
    <mergeCell ref="A850:B850"/>
    <mergeCell ref="A851:C851"/>
    <mergeCell ref="A873:B873"/>
    <mergeCell ref="A795:B795"/>
    <mergeCell ref="A796:S796"/>
    <mergeCell ref="A798:C798"/>
    <mergeCell ref="A803:B803"/>
    <mergeCell ref="A708:B708"/>
    <mergeCell ref="A709:C709"/>
    <mergeCell ref="A775:B775"/>
    <mergeCell ref="A776:C776"/>
    <mergeCell ref="A874:C874"/>
    <mergeCell ref="A594:B594"/>
    <mergeCell ref="A595:C595"/>
    <mergeCell ref="A621:B621"/>
    <mergeCell ref="A622:C622"/>
    <mergeCell ref="A687:B687"/>
    <mergeCell ref="A688:C688"/>
    <mergeCell ref="A376:B376"/>
    <mergeCell ref="A377:C377"/>
    <mergeCell ref="A398:B398"/>
    <mergeCell ref="A399:C399"/>
    <mergeCell ref="A416:B416"/>
    <mergeCell ref="A417:C417"/>
    <mergeCell ref="A312:B312"/>
    <mergeCell ref="A313:C313"/>
    <mergeCell ref="A355:B355"/>
    <mergeCell ref="A356:C356"/>
    <mergeCell ref="A358:B358"/>
    <mergeCell ref="A359:C359"/>
    <mergeCell ref="A166:B166"/>
    <mergeCell ref="A167:C167"/>
    <mergeCell ref="A198:B198"/>
    <mergeCell ref="A199:C199"/>
    <mergeCell ref="A295:B295"/>
    <mergeCell ref="A296:C296"/>
    <mergeCell ref="A65:B65"/>
    <mergeCell ref="A66:C66"/>
    <mergeCell ref="A93:B93"/>
    <mergeCell ref="A94:C94"/>
    <mergeCell ref="A111:B111"/>
    <mergeCell ref="A112:C112"/>
    <mergeCell ref="A22:B22"/>
    <mergeCell ref="A23:C23"/>
    <mergeCell ref="A34:B34"/>
    <mergeCell ref="A35:C35"/>
    <mergeCell ref="P4:P5"/>
    <mergeCell ref="Q4:Q5"/>
    <mergeCell ref="R4:R5"/>
    <mergeCell ref="S4:S5"/>
    <mergeCell ref="A9:S9"/>
    <mergeCell ref="A11:C11"/>
    <mergeCell ref="A2:S2"/>
    <mergeCell ref="A3:A6"/>
    <mergeCell ref="B3:B6"/>
    <mergeCell ref="C3:C5"/>
    <mergeCell ref="D3:D5"/>
    <mergeCell ref="E3:E5"/>
    <mergeCell ref="F3:S3"/>
    <mergeCell ref="F4:K4"/>
    <mergeCell ref="L4:M5"/>
    <mergeCell ref="N4:O5"/>
  </mergeCells>
  <phoneticPr fontId="19" type="noConversion"/>
  <pageMargins left="0.25" right="0.25" top="0.75" bottom="0.75" header="0.3" footer="0.3"/>
  <pageSetup paperSize="9" scale="4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zoomScale="80" zoomScaleNormal="80" workbookViewId="0">
      <selection activeCell="G3" sqref="G3:G179"/>
    </sheetView>
  </sheetViews>
  <sheetFormatPr defaultRowHeight="15" x14ac:dyDescent="0.25"/>
  <cols>
    <col min="3" max="3" width="12.7109375" customWidth="1"/>
    <col min="4" max="4" width="40.140625" customWidth="1"/>
    <col min="5" max="5" width="41.140625" style="98" bestFit="1" customWidth="1"/>
    <col min="6" max="6" width="20.7109375" customWidth="1"/>
    <col min="7" max="7" width="50.42578125" style="98" customWidth="1"/>
  </cols>
  <sheetData>
    <row r="1" spans="1:7" ht="15.75" thickBot="1" x14ac:dyDescent="0.3"/>
    <row r="2" spans="1:7" ht="31.5" x14ac:dyDescent="0.25">
      <c r="A2" s="90" t="s">
        <v>1151</v>
      </c>
      <c r="B2" s="87" t="s">
        <v>1145</v>
      </c>
      <c r="C2" s="88" t="s">
        <v>1146</v>
      </c>
      <c r="D2" s="88" t="s">
        <v>1147</v>
      </c>
      <c r="E2" s="88" t="s">
        <v>1148</v>
      </c>
      <c r="F2" s="89" t="s">
        <v>1149</v>
      </c>
      <c r="G2" s="88" t="s">
        <v>1150</v>
      </c>
    </row>
    <row r="3" spans="1:7" s="96" customFormat="1" ht="30" x14ac:dyDescent="0.25">
      <c r="A3" s="107">
        <v>1</v>
      </c>
      <c r="B3" s="94" t="s">
        <v>1164</v>
      </c>
      <c r="C3" s="94">
        <v>2021</v>
      </c>
      <c r="D3" s="94" t="s">
        <v>1191</v>
      </c>
      <c r="E3" s="91" t="s">
        <v>56</v>
      </c>
      <c r="F3" s="94">
        <v>3882845.15</v>
      </c>
      <c r="G3" s="91" t="s">
        <v>1197</v>
      </c>
    </row>
    <row r="4" spans="1:7" s="96" customFormat="1" ht="30" x14ac:dyDescent="0.25">
      <c r="A4" s="107">
        <v>2</v>
      </c>
      <c r="B4" s="94" t="s">
        <v>1164</v>
      </c>
      <c r="C4" s="94">
        <v>2021</v>
      </c>
      <c r="D4" s="94" t="s">
        <v>1191</v>
      </c>
      <c r="E4" s="91" t="s">
        <v>57</v>
      </c>
      <c r="F4" s="94">
        <v>1701008.29</v>
      </c>
      <c r="G4" s="91" t="s">
        <v>1197</v>
      </c>
    </row>
    <row r="5" spans="1:7" s="96" customFormat="1" ht="30" x14ac:dyDescent="0.25">
      <c r="A5" s="107">
        <v>3</v>
      </c>
      <c r="B5" s="94" t="s">
        <v>23</v>
      </c>
      <c r="C5" s="94">
        <v>2020</v>
      </c>
      <c r="D5" s="94" t="s">
        <v>1191</v>
      </c>
      <c r="E5" s="91" t="s">
        <v>78</v>
      </c>
      <c r="F5" s="94">
        <v>536269.31999999995</v>
      </c>
      <c r="G5" s="91" t="s">
        <v>1197</v>
      </c>
    </row>
    <row r="6" spans="1:7" s="96" customFormat="1" ht="30" x14ac:dyDescent="0.25">
      <c r="A6" s="107">
        <v>4</v>
      </c>
      <c r="B6" s="94" t="s">
        <v>1164</v>
      </c>
      <c r="C6" s="94">
        <v>2021</v>
      </c>
      <c r="D6" s="94" t="s">
        <v>1191</v>
      </c>
      <c r="E6" s="91" t="s">
        <v>78</v>
      </c>
      <c r="F6" s="94">
        <v>536269.31999999995</v>
      </c>
      <c r="G6" s="91" t="s">
        <v>1197</v>
      </c>
    </row>
    <row r="7" spans="1:7" s="96" customFormat="1" ht="30" x14ac:dyDescent="0.25">
      <c r="A7" s="107">
        <v>5</v>
      </c>
      <c r="B7" s="94" t="s">
        <v>23</v>
      </c>
      <c r="C7" s="94">
        <v>2020</v>
      </c>
      <c r="D7" s="94" t="s">
        <v>1189</v>
      </c>
      <c r="E7" s="91" t="s">
        <v>89</v>
      </c>
      <c r="F7" s="94">
        <v>5916147.7699999996</v>
      </c>
      <c r="G7" s="91" t="s">
        <v>1185</v>
      </c>
    </row>
    <row r="8" spans="1:7" s="96" customFormat="1" ht="30" x14ac:dyDescent="0.25">
      <c r="A8" s="107">
        <v>6</v>
      </c>
      <c r="B8" s="94" t="s">
        <v>1164</v>
      </c>
      <c r="C8" s="94">
        <v>2021</v>
      </c>
      <c r="D8" s="94" t="s">
        <v>1189</v>
      </c>
      <c r="E8" s="91" t="s">
        <v>89</v>
      </c>
      <c r="F8" s="94">
        <v>5916147.7699999996</v>
      </c>
      <c r="G8" s="91" t="s">
        <v>1185</v>
      </c>
    </row>
    <row r="9" spans="1:7" s="96" customFormat="1" ht="30" x14ac:dyDescent="0.25">
      <c r="A9" s="107">
        <v>7</v>
      </c>
      <c r="B9" s="94" t="s">
        <v>1164</v>
      </c>
      <c r="C9" s="94">
        <v>2021</v>
      </c>
      <c r="D9" s="94" t="s">
        <v>1189</v>
      </c>
      <c r="E9" s="91" t="s">
        <v>96</v>
      </c>
      <c r="F9" s="94">
        <v>5916147.7699999996</v>
      </c>
      <c r="G9" s="91" t="s">
        <v>1185</v>
      </c>
    </row>
    <row r="10" spans="1:7" ht="30" x14ac:dyDescent="0.25">
      <c r="A10" s="107">
        <v>8</v>
      </c>
      <c r="B10" s="101" t="s">
        <v>23</v>
      </c>
      <c r="C10" s="101">
        <v>2020</v>
      </c>
      <c r="D10" s="101" t="s">
        <v>1189</v>
      </c>
      <c r="E10" s="104" t="s">
        <v>96</v>
      </c>
      <c r="F10" s="101">
        <v>5916147.7699999996</v>
      </c>
      <c r="G10" s="104" t="s">
        <v>1205</v>
      </c>
    </row>
    <row r="11" spans="1:7" ht="30" x14ac:dyDescent="0.25">
      <c r="A11" s="107">
        <v>9</v>
      </c>
      <c r="B11" s="94" t="s">
        <v>23</v>
      </c>
      <c r="C11" s="94">
        <v>2020</v>
      </c>
      <c r="D11" s="94" t="s">
        <v>1189</v>
      </c>
      <c r="E11" s="91" t="s">
        <v>97</v>
      </c>
      <c r="F11" s="94">
        <v>5916147.7699999996</v>
      </c>
      <c r="G11" s="91" t="s">
        <v>1205</v>
      </c>
    </row>
    <row r="12" spans="1:7" ht="30" x14ac:dyDescent="0.25">
      <c r="A12" s="107">
        <v>10</v>
      </c>
      <c r="B12" s="94" t="s">
        <v>1164</v>
      </c>
      <c r="C12" s="94">
        <v>2021</v>
      </c>
      <c r="D12" s="94" t="s">
        <v>1189</v>
      </c>
      <c r="E12" s="91" t="s">
        <v>97</v>
      </c>
      <c r="F12" s="94">
        <v>5916147.7699999996</v>
      </c>
      <c r="G12" s="91" t="s">
        <v>1185</v>
      </c>
    </row>
    <row r="13" spans="1:7" ht="30" customHeight="1" x14ac:dyDescent="0.25">
      <c r="A13" s="107">
        <v>11</v>
      </c>
      <c r="B13" s="94" t="s">
        <v>1164</v>
      </c>
      <c r="C13" s="94">
        <v>2021</v>
      </c>
      <c r="D13" s="94" t="s">
        <v>1189</v>
      </c>
      <c r="E13" s="91" t="s">
        <v>104</v>
      </c>
      <c r="F13" s="94">
        <v>4029396.04</v>
      </c>
      <c r="G13" s="91" t="s">
        <v>1185</v>
      </c>
    </row>
    <row r="14" spans="1:7" ht="30" customHeight="1" x14ac:dyDescent="0.25">
      <c r="A14" s="107">
        <v>12</v>
      </c>
      <c r="B14" s="94" t="s">
        <v>23</v>
      </c>
      <c r="C14" s="94">
        <v>2020</v>
      </c>
      <c r="D14" s="94" t="s">
        <v>1189</v>
      </c>
      <c r="E14" s="91" t="s">
        <v>104</v>
      </c>
      <c r="F14" s="94">
        <v>4029396.04</v>
      </c>
      <c r="G14" s="91" t="s">
        <v>1185</v>
      </c>
    </row>
    <row r="15" spans="1:7" ht="26.25" customHeight="1" x14ac:dyDescent="0.25">
      <c r="A15" s="107">
        <v>13</v>
      </c>
      <c r="B15" s="94" t="s">
        <v>1164</v>
      </c>
      <c r="C15" s="94">
        <v>2021</v>
      </c>
      <c r="D15" s="94" t="s">
        <v>1189</v>
      </c>
      <c r="E15" s="91" t="s">
        <v>105</v>
      </c>
      <c r="F15" s="94">
        <v>1948273.52</v>
      </c>
      <c r="G15" s="91" t="s">
        <v>1185</v>
      </c>
    </row>
    <row r="16" spans="1:7" ht="26.25" customHeight="1" x14ac:dyDescent="0.25">
      <c r="A16" s="107">
        <v>14</v>
      </c>
      <c r="B16" s="94" t="s">
        <v>23</v>
      </c>
      <c r="C16" s="94">
        <v>2020</v>
      </c>
      <c r="D16" s="94" t="s">
        <v>1189</v>
      </c>
      <c r="E16" s="91" t="s">
        <v>105</v>
      </c>
      <c r="F16" s="94">
        <v>1948273.52</v>
      </c>
      <c r="G16" s="91" t="s">
        <v>1205</v>
      </c>
    </row>
    <row r="17" spans="1:7" ht="30.75" customHeight="1" x14ac:dyDescent="0.25">
      <c r="A17" s="107">
        <v>15</v>
      </c>
      <c r="B17" s="94" t="s">
        <v>23</v>
      </c>
      <c r="C17" s="94">
        <v>2020</v>
      </c>
      <c r="D17" s="94" t="s">
        <v>1189</v>
      </c>
      <c r="E17" s="91" t="s">
        <v>1195</v>
      </c>
      <c r="F17" s="94">
        <v>2542790.83</v>
      </c>
      <c r="G17" s="91" t="s">
        <v>1185</v>
      </c>
    </row>
    <row r="18" spans="1:7" ht="30" x14ac:dyDescent="0.25">
      <c r="A18" s="107">
        <v>16</v>
      </c>
      <c r="B18" s="94" t="s">
        <v>23</v>
      </c>
      <c r="C18" s="94">
        <v>2020</v>
      </c>
      <c r="D18" s="94" t="s">
        <v>1189</v>
      </c>
      <c r="E18" s="91" t="s">
        <v>1194</v>
      </c>
      <c r="F18" s="94">
        <v>2039546.23</v>
      </c>
      <c r="G18" s="91" t="s">
        <v>1185</v>
      </c>
    </row>
    <row r="19" spans="1:7" ht="42" customHeight="1" x14ac:dyDescent="0.25">
      <c r="A19" s="107">
        <v>17</v>
      </c>
      <c r="B19" s="94" t="s">
        <v>1164</v>
      </c>
      <c r="C19" s="94">
        <v>2021</v>
      </c>
      <c r="D19" s="94" t="s">
        <v>1189</v>
      </c>
      <c r="E19" s="113" t="s">
        <v>1194</v>
      </c>
      <c r="F19" s="94">
        <v>2039546.23</v>
      </c>
      <c r="G19" s="91" t="s">
        <v>1185</v>
      </c>
    </row>
    <row r="20" spans="1:7" ht="30" x14ac:dyDescent="0.25">
      <c r="A20" s="107">
        <v>18</v>
      </c>
      <c r="B20" s="94" t="s">
        <v>1164</v>
      </c>
      <c r="C20" s="94">
        <v>2021</v>
      </c>
      <c r="D20" s="94" t="s">
        <v>1189</v>
      </c>
      <c r="E20" s="113" t="s">
        <v>112</v>
      </c>
      <c r="F20" s="94">
        <v>2542790.83</v>
      </c>
      <c r="G20" s="91" t="s">
        <v>1185</v>
      </c>
    </row>
    <row r="21" spans="1:7" ht="30" x14ac:dyDescent="0.25">
      <c r="A21" s="107">
        <v>19</v>
      </c>
      <c r="B21" s="94" t="s">
        <v>23</v>
      </c>
      <c r="C21" s="94">
        <v>2020</v>
      </c>
      <c r="D21" s="94" t="s">
        <v>1189</v>
      </c>
      <c r="E21" s="91" t="s">
        <v>114</v>
      </c>
      <c r="F21" s="94">
        <v>1536168.03</v>
      </c>
      <c r="G21" s="91" t="s">
        <v>1185</v>
      </c>
    </row>
    <row r="22" spans="1:7" ht="30" x14ac:dyDescent="0.25">
      <c r="A22" s="107">
        <v>20</v>
      </c>
      <c r="B22" s="94" t="s">
        <v>1164</v>
      </c>
      <c r="C22" s="94">
        <v>2021</v>
      </c>
      <c r="D22" s="94" t="s">
        <v>1189</v>
      </c>
      <c r="E22" s="91" t="s">
        <v>114</v>
      </c>
      <c r="F22" s="94">
        <v>1536168.03</v>
      </c>
      <c r="G22" s="91" t="s">
        <v>1185</v>
      </c>
    </row>
    <row r="23" spans="1:7" ht="30" x14ac:dyDescent="0.25">
      <c r="A23" s="107">
        <v>21</v>
      </c>
      <c r="B23" s="94" t="s">
        <v>23</v>
      </c>
      <c r="C23" s="94">
        <v>2020</v>
      </c>
      <c r="D23" s="94" t="s">
        <v>1190</v>
      </c>
      <c r="E23" s="91" t="s">
        <v>125</v>
      </c>
      <c r="F23" s="94">
        <v>834021.46</v>
      </c>
      <c r="G23" s="91" t="s">
        <v>1185</v>
      </c>
    </row>
    <row r="24" spans="1:7" ht="30" x14ac:dyDescent="0.25">
      <c r="A24" s="107">
        <v>22</v>
      </c>
      <c r="B24" s="94" t="s">
        <v>1164</v>
      </c>
      <c r="C24" s="94">
        <v>2021</v>
      </c>
      <c r="D24" s="94" t="s">
        <v>1190</v>
      </c>
      <c r="E24" s="91" t="s">
        <v>125</v>
      </c>
      <c r="F24" s="94">
        <v>834021.46</v>
      </c>
      <c r="G24" s="91" t="s">
        <v>1185</v>
      </c>
    </row>
    <row r="25" spans="1:7" ht="30" x14ac:dyDescent="0.25">
      <c r="A25" s="107">
        <v>23</v>
      </c>
      <c r="B25" s="94" t="s">
        <v>23</v>
      </c>
      <c r="C25" s="94">
        <v>2020</v>
      </c>
      <c r="D25" s="94" t="s">
        <v>1190</v>
      </c>
      <c r="E25" s="91" t="s">
        <v>129</v>
      </c>
      <c r="F25" s="94">
        <v>208864.86</v>
      </c>
      <c r="G25" s="91" t="s">
        <v>1185</v>
      </c>
    </row>
    <row r="26" spans="1:7" ht="30" x14ac:dyDescent="0.25">
      <c r="A26" s="107">
        <v>24</v>
      </c>
      <c r="B26" s="94" t="s">
        <v>1164</v>
      </c>
      <c r="C26" s="94">
        <v>2021</v>
      </c>
      <c r="D26" s="94" t="s">
        <v>1190</v>
      </c>
      <c r="E26" s="91" t="s">
        <v>129</v>
      </c>
      <c r="F26" s="94">
        <v>208864.86</v>
      </c>
      <c r="G26" s="91" t="s">
        <v>1185</v>
      </c>
    </row>
    <row r="27" spans="1:7" ht="30" x14ac:dyDescent="0.25">
      <c r="A27" s="107">
        <v>25</v>
      </c>
      <c r="B27" s="94" t="s">
        <v>23</v>
      </c>
      <c r="C27" s="94">
        <v>2020</v>
      </c>
      <c r="D27" s="94" t="s">
        <v>1190</v>
      </c>
      <c r="E27" s="91" t="s">
        <v>135</v>
      </c>
      <c r="F27" s="94">
        <v>4415257.2</v>
      </c>
      <c r="G27" s="91" t="s">
        <v>1185</v>
      </c>
    </row>
    <row r="28" spans="1:7" ht="30" x14ac:dyDescent="0.25">
      <c r="A28" s="107">
        <v>26</v>
      </c>
      <c r="B28" s="94" t="s">
        <v>1164</v>
      </c>
      <c r="C28" s="94">
        <v>2021</v>
      </c>
      <c r="D28" s="94" t="s">
        <v>1190</v>
      </c>
      <c r="E28" s="91" t="s">
        <v>135</v>
      </c>
      <c r="F28" s="94">
        <v>4415257.2</v>
      </c>
      <c r="G28" s="91" t="s">
        <v>1185</v>
      </c>
    </row>
    <row r="29" spans="1:7" ht="30" x14ac:dyDescent="0.25">
      <c r="A29" s="107">
        <v>27</v>
      </c>
      <c r="B29" s="94" t="s">
        <v>23</v>
      </c>
      <c r="C29" s="94">
        <v>2020</v>
      </c>
      <c r="D29" s="94" t="s">
        <v>1190</v>
      </c>
      <c r="E29" s="91" t="s">
        <v>138</v>
      </c>
      <c r="F29" s="94">
        <v>1070374.1000000001</v>
      </c>
      <c r="G29" s="91" t="s">
        <v>1185</v>
      </c>
    </row>
    <row r="30" spans="1:7" ht="30" x14ac:dyDescent="0.25">
      <c r="A30" s="107">
        <v>28</v>
      </c>
      <c r="B30" s="94" t="s">
        <v>1164</v>
      </c>
      <c r="C30" s="94">
        <v>2021</v>
      </c>
      <c r="D30" s="94" t="s">
        <v>1190</v>
      </c>
      <c r="E30" s="91" t="s">
        <v>138</v>
      </c>
      <c r="F30" s="94">
        <v>1070374.1000000001</v>
      </c>
      <c r="G30" s="91" t="s">
        <v>1185</v>
      </c>
    </row>
    <row r="31" spans="1:7" ht="18.75" customHeight="1" x14ac:dyDescent="0.25">
      <c r="A31" s="107">
        <v>29</v>
      </c>
      <c r="B31" s="94" t="s">
        <v>23</v>
      </c>
      <c r="C31" s="94">
        <v>2020</v>
      </c>
      <c r="D31" s="94" t="s">
        <v>1190</v>
      </c>
      <c r="E31" s="91" t="s">
        <v>139</v>
      </c>
      <c r="F31" s="94">
        <v>1173444.68</v>
      </c>
      <c r="G31" s="91" t="s">
        <v>1185</v>
      </c>
    </row>
    <row r="32" spans="1:7" ht="30" x14ac:dyDescent="0.25">
      <c r="A32" s="107">
        <v>30</v>
      </c>
      <c r="B32" s="94" t="s">
        <v>1164</v>
      </c>
      <c r="C32" s="94">
        <v>2021</v>
      </c>
      <c r="D32" s="94" t="s">
        <v>1190</v>
      </c>
      <c r="E32" s="91" t="s">
        <v>139</v>
      </c>
      <c r="F32" s="94">
        <v>1173444.68</v>
      </c>
      <c r="G32" s="91" t="s">
        <v>1185</v>
      </c>
    </row>
    <row r="33" spans="1:7" ht="30" x14ac:dyDescent="0.25">
      <c r="A33" s="107">
        <v>31</v>
      </c>
      <c r="B33" s="97" t="s">
        <v>1164</v>
      </c>
      <c r="C33" s="94">
        <v>2021</v>
      </c>
      <c r="D33" s="94" t="s">
        <v>1176</v>
      </c>
      <c r="E33" s="91" t="s">
        <v>1178</v>
      </c>
      <c r="F33" s="100">
        <v>35436</v>
      </c>
      <c r="G33" s="91" t="s">
        <v>1179</v>
      </c>
    </row>
    <row r="34" spans="1:7" ht="30" x14ac:dyDescent="0.25">
      <c r="A34" s="107">
        <v>32</v>
      </c>
      <c r="B34" s="94" t="s">
        <v>1164</v>
      </c>
      <c r="C34" s="94">
        <v>2021</v>
      </c>
      <c r="D34" s="94" t="s">
        <v>1176</v>
      </c>
      <c r="E34" s="91" t="s">
        <v>1204</v>
      </c>
      <c r="F34" s="94">
        <v>1389763.5</v>
      </c>
      <c r="G34" s="91" t="s">
        <v>1183</v>
      </c>
    </row>
    <row r="35" spans="1:7" ht="30" x14ac:dyDescent="0.25">
      <c r="A35" s="107">
        <v>33</v>
      </c>
      <c r="B35" s="94" t="s">
        <v>23</v>
      </c>
      <c r="C35" s="94">
        <v>2020</v>
      </c>
      <c r="D35" s="94" t="s">
        <v>1176</v>
      </c>
      <c r="E35" s="91" t="s">
        <v>1192</v>
      </c>
      <c r="F35" s="94">
        <v>1621152.41</v>
      </c>
      <c r="G35" s="91" t="s">
        <v>1183</v>
      </c>
    </row>
    <row r="36" spans="1:7" ht="30" x14ac:dyDescent="0.25">
      <c r="A36" s="107">
        <v>34</v>
      </c>
      <c r="B36" s="94" t="s">
        <v>1164</v>
      </c>
      <c r="C36" s="94">
        <v>2021</v>
      </c>
      <c r="D36" s="94" t="s">
        <v>1176</v>
      </c>
      <c r="E36" s="91" t="s">
        <v>1192</v>
      </c>
      <c r="F36" s="94">
        <v>1621152.41</v>
      </c>
      <c r="G36" s="91" t="s">
        <v>1183</v>
      </c>
    </row>
    <row r="37" spans="1:7" ht="30.75" customHeight="1" x14ac:dyDescent="0.25">
      <c r="A37" s="107">
        <v>35</v>
      </c>
      <c r="B37" s="106" t="s">
        <v>23</v>
      </c>
      <c r="C37" s="106">
        <v>2020</v>
      </c>
      <c r="D37" s="106" t="s">
        <v>1176</v>
      </c>
      <c r="E37" s="106" t="s">
        <v>153</v>
      </c>
      <c r="F37" s="106">
        <v>1550641.52</v>
      </c>
      <c r="G37" s="91" t="s">
        <v>1183</v>
      </c>
    </row>
    <row r="38" spans="1:7" ht="30" x14ac:dyDescent="0.25">
      <c r="A38" s="107">
        <v>36</v>
      </c>
      <c r="B38" s="94" t="s">
        <v>1164</v>
      </c>
      <c r="C38" s="94">
        <v>2021</v>
      </c>
      <c r="D38" s="94" t="s">
        <v>1176</v>
      </c>
      <c r="E38" s="91" t="s">
        <v>153</v>
      </c>
      <c r="F38" s="94">
        <v>1550641.52</v>
      </c>
      <c r="G38" s="91" t="s">
        <v>1183</v>
      </c>
    </row>
    <row r="39" spans="1:7" ht="30" x14ac:dyDescent="0.25">
      <c r="A39" s="107">
        <v>37</v>
      </c>
      <c r="B39" s="94" t="s">
        <v>23</v>
      </c>
      <c r="C39" s="94">
        <v>2020</v>
      </c>
      <c r="D39" s="94" t="s">
        <v>1176</v>
      </c>
      <c r="E39" s="91" t="s">
        <v>154</v>
      </c>
      <c r="F39" s="94">
        <v>5319410.71</v>
      </c>
      <c r="G39" s="91" t="s">
        <v>1183</v>
      </c>
    </row>
    <row r="40" spans="1:7" ht="30" x14ac:dyDescent="0.25">
      <c r="A40" s="107">
        <v>38</v>
      </c>
      <c r="B40" s="94" t="s">
        <v>1164</v>
      </c>
      <c r="C40" s="94">
        <v>2021</v>
      </c>
      <c r="D40" s="94" t="s">
        <v>1176</v>
      </c>
      <c r="E40" s="91" t="s">
        <v>154</v>
      </c>
      <c r="F40" s="94">
        <v>5319410.71</v>
      </c>
      <c r="G40" s="91" t="s">
        <v>1183</v>
      </c>
    </row>
    <row r="41" spans="1:7" ht="30" x14ac:dyDescent="0.25">
      <c r="A41" s="107">
        <v>39</v>
      </c>
      <c r="B41" s="94" t="s">
        <v>23</v>
      </c>
      <c r="C41" s="94">
        <v>2020</v>
      </c>
      <c r="D41" s="94" t="s">
        <v>1176</v>
      </c>
      <c r="E41" s="91" t="s">
        <v>157</v>
      </c>
      <c r="F41" s="94">
        <v>14173524.43</v>
      </c>
      <c r="G41" s="91" t="s">
        <v>1183</v>
      </c>
    </row>
    <row r="42" spans="1:7" ht="30" x14ac:dyDescent="0.25">
      <c r="A42" s="107">
        <v>40</v>
      </c>
      <c r="B42" s="94" t="s">
        <v>1164</v>
      </c>
      <c r="C42" s="94">
        <v>2021</v>
      </c>
      <c r="D42" s="94" t="s">
        <v>1176</v>
      </c>
      <c r="E42" s="91" t="s">
        <v>157</v>
      </c>
      <c r="F42" s="94">
        <v>14173524.43</v>
      </c>
      <c r="G42" s="91" t="s">
        <v>1183</v>
      </c>
    </row>
    <row r="43" spans="1:7" ht="30" x14ac:dyDescent="0.25">
      <c r="A43" s="107">
        <v>41</v>
      </c>
      <c r="B43" s="94" t="s">
        <v>1164</v>
      </c>
      <c r="C43" s="94">
        <v>2021</v>
      </c>
      <c r="D43" s="112" t="s">
        <v>1176</v>
      </c>
      <c r="E43" s="113" t="s">
        <v>1196</v>
      </c>
      <c r="F43" s="94">
        <v>9109012.4199999999</v>
      </c>
      <c r="G43" s="91" t="s">
        <v>1183</v>
      </c>
    </row>
    <row r="44" spans="1:7" ht="34.5" customHeight="1" x14ac:dyDescent="0.25">
      <c r="A44" s="107">
        <v>42</v>
      </c>
      <c r="B44" s="94" t="s">
        <v>1164</v>
      </c>
      <c r="C44" s="94">
        <v>2021</v>
      </c>
      <c r="D44" s="94" t="s">
        <v>1176</v>
      </c>
      <c r="E44" s="91" t="s">
        <v>159</v>
      </c>
      <c r="F44" s="94">
        <v>1464095.09</v>
      </c>
      <c r="G44" s="91" t="s">
        <v>1183</v>
      </c>
    </row>
    <row r="45" spans="1:7" ht="30" x14ac:dyDescent="0.25">
      <c r="A45" s="107">
        <v>43</v>
      </c>
      <c r="B45" s="94" t="s">
        <v>1164</v>
      </c>
      <c r="C45" s="94">
        <v>2021</v>
      </c>
      <c r="D45" s="94" t="s">
        <v>1176</v>
      </c>
      <c r="E45" s="91" t="s">
        <v>160</v>
      </c>
      <c r="F45" s="94">
        <v>1226015.53</v>
      </c>
      <c r="G45" s="91" t="s">
        <v>1183</v>
      </c>
    </row>
    <row r="46" spans="1:7" ht="30" x14ac:dyDescent="0.25">
      <c r="A46" s="107">
        <v>44</v>
      </c>
      <c r="B46" s="94" t="s">
        <v>23</v>
      </c>
      <c r="C46" s="94">
        <v>2020</v>
      </c>
      <c r="D46" s="94" t="s">
        <v>1176</v>
      </c>
      <c r="E46" s="91" t="s">
        <v>164</v>
      </c>
      <c r="F46" s="94">
        <v>9109012.4199999999</v>
      </c>
      <c r="G46" s="91" t="s">
        <v>1183</v>
      </c>
    </row>
    <row r="47" spans="1:7" ht="30" x14ac:dyDescent="0.25">
      <c r="A47" s="107">
        <v>45</v>
      </c>
      <c r="B47" s="94" t="s">
        <v>1164</v>
      </c>
      <c r="C47" s="94">
        <v>2021</v>
      </c>
      <c r="D47" s="94" t="s">
        <v>1176</v>
      </c>
      <c r="E47" s="91" t="s">
        <v>171</v>
      </c>
      <c r="F47" s="94">
        <v>417813.07</v>
      </c>
      <c r="G47" s="91" t="s">
        <v>1183</v>
      </c>
    </row>
    <row r="48" spans="1:7" ht="30" x14ac:dyDescent="0.25">
      <c r="A48" s="107">
        <v>46</v>
      </c>
      <c r="B48" s="94" t="s">
        <v>1164</v>
      </c>
      <c r="C48" s="94">
        <v>2021</v>
      </c>
      <c r="D48" s="91" t="s">
        <v>880</v>
      </c>
      <c r="E48" s="91" t="s">
        <v>1187</v>
      </c>
      <c r="F48" s="94">
        <v>3364350.65</v>
      </c>
      <c r="G48" s="91" t="s">
        <v>1186</v>
      </c>
    </row>
    <row r="49" spans="1:7" ht="30" x14ac:dyDescent="0.25">
      <c r="A49" s="107">
        <v>47</v>
      </c>
      <c r="B49" s="106" t="s">
        <v>1164</v>
      </c>
      <c r="C49" s="106">
        <v>2021</v>
      </c>
      <c r="D49" s="106" t="s">
        <v>1184</v>
      </c>
      <c r="E49" s="106" t="s">
        <v>235</v>
      </c>
      <c r="F49" s="106">
        <v>781738.68</v>
      </c>
      <c r="G49" s="91" t="s">
        <v>1205</v>
      </c>
    </row>
    <row r="50" spans="1:7" ht="30" x14ac:dyDescent="0.25">
      <c r="A50" s="107">
        <v>48</v>
      </c>
      <c r="B50" s="94" t="s">
        <v>1164</v>
      </c>
      <c r="C50" s="94">
        <v>2021</v>
      </c>
      <c r="D50" s="94" t="s">
        <v>1184</v>
      </c>
      <c r="E50" s="91" t="s">
        <v>240</v>
      </c>
      <c r="F50" s="94">
        <v>512484.6</v>
      </c>
      <c r="G50" s="91" t="s">
        <v>1185</v>
      </c>
    </row>
    <row r="51" spans="1:7" ht="30" x14ac:dyDescent="0.25">
      <c r="A51" s="107">
        <v>49</v>
      </c>
      <c r="B51" s="94" t="s">
        <v>1164</v>
      </c>
      <c r="C51" s="94">
        <v>2021</v>
      </c>
      <c r="D51" s="94" t="s">
        <v>1184</v>
      </c>
      <c r="E51" s="91" t="s">
        <v>247</v>
      </c>
      <c r="F51" s="94">
        <v>2486103.35</v>
      </c>
      <c r="G51" s="91" t="s">
        <v>1185</v>
      </c>
    </row>
    <row r="52" spans="1:7" ht="30" x14ac:dyDescent="0.25">
      <c r="A52" s="107">
        <v>50</v>
      </c>
      <c r="B52" s="94" t="s">
        <v>23</v>
      </c>
      <c r="C52" s="94">
        <v>2020</v>
      </c>
      <c r="D52" s="94" t="s">
        <v>1184</v>
      </c>
      <c r="E52" s="91" t="s">
        <v>248</v>
      </c>
      <c r="F52" s="94">
        <v>1249537.8</v>
      </c>
      <c r="G52" s="91" t="s">
        <v>1185</v>
      </c>
    </row>
    <row r="53" spans="1:7" ht="30" x14ac:dyDescent="0.25">
      <c r="A53" s="107">
        <v>51</v>
      </c>
      <c r="B53" s="94" t="s">
        <v>1164</v>
      </c>
      <c r="C53" s="94">
        <v>2021</v>
      </c>
      <c r="D53" s="94" t="s">
        <v>1184</v>
      </c>
      <c r="E53" s="91" t="s">
        <v>248</v>
      </c>
      <c r="F53" s="94">
        <v>1249537.8</v>
      </c>
      <c r="G53" s="91" t="s">
        <v>1185</v>
      </c>
    </row>
    <row r="54" spans="1:7" ht="30" x14ac:dyDescent="0.25">
      <c r="A54" s="107">
        <v>52</v>
      </c>
      <c r="B54" s="94" t="s">
        <v>1164</v>
      </c>
      <c r="C54" s="94">
        <v>2021</v>
      </c>
      <c r="D54" s="94" t="s">
        <v>1184</v>
      </c>
      <c r="E54" s="91" t="s">
        <v>271</v>
      </c>
      <c r="F54" s="94">
        <v>1031192.12</v>
      </c>
      <c r="G54" s="91" t="s">
        <v>1185</v>
      </c>
    </row>
    <row r="55" spans="1:7" ht="30" x14ac:dyDescent="0.25">
      <c r="A55" s="107">
        <v>53</v>
      </c>
      <c r="B55" s="94" t="s">
        <v>23</v>
      </c>
      <c r="C55" s="94">
        <v>2020</v>
      </c>
      <c r="D55" s="94" t="s">
        <v>1184</v>
      </c>
      <c r="E55" s="91" t="s">
        <v>274</v>
      </c>
      <c r="F55" s="94">
        <v>910814.19</v>
      </c>
      <c r="G55" s="91" t="s">
        <v>1185</v>
      </c>
    </row>
    <row r="56" spans="1:7" ht="30" x14ac:dyDescent="0.25">
      <c r="A56" s="107">
        <v>54</v>
      </c>
      <c r="B56" s="94" t="s">
        <v>1164</v>
      </c>
      <c r="C56" s="94">
        <v>2021</v>
      </c>
      <c r="D56" s="94" t="s">
        <v>1184</v>
      </c>
      <c r="E56" s="91" t="s">
        <v>274</v>
      </c>
      <c r="F56" s="94">
        <v>910814.19</v>
      </c>
      <c r="G56" s="91" t="s">
        <v>1185</v>
      </c>
    </row>
    <row r="57" spans="1:7" ht="30" x14ac:dyDescent="0.25">
      <c r="A57" s="107">
        <v>55</v>
      </c>
      <c r="B57" s="106" t="s">
        <v>23</v>
      </c>
      <c r="C57" s="106">
        <v>2020</v>
      </c>
      <c r="D57" s="106" t="s">
        <v>1184</v>
      </c>
      <c r="E57" s="106" t="s">
        <v>289</v>
      </c>
      <c r="F57" s="106">
        <v>450988.97</v>
      </c>
      <c r="G57" s="91" t="s">
        <v>1183</v>
      </c>
    </row>
    <row r="58" spans="1:7" ht="30" x14ac:dyDescent="0.25">
      <c r="A58" s="107">
        <v>56</v>
      </c>
      <c r="B58" s="106" t="s">
        <v>1164</v>
      </c>
      <c r="C58" s="106">
        <v>2021</v>
      </c>
      <c r="D58" s="106" t="s">
        <v>1184</v>
      </c>
      <c r="E58" s="106" t="s">
        <v>289</v>
      </c>
      <c r="F58" s="106">
        <v>450988.97</v>
      </c>
      <c r="G58" s="91" t="s">
        <v>1205</v>
      </c>
    </row>
    <row r="59" spans="1:7" ht="30" x14ac:dyDescent="0.25">
      <c r="A59" s="107">
        <v>57</v>
      </c>
      <c r="B59" s="94" t="s">
        <v>1164</v>
      </c>
      <c r="C59" s="94">
        <v>2021</v>
      </c>
      <c r="D59" s="94" t="s">
        <v>1184</v>
      </c>
      <c r="E59" s="91" t="s">
        <v>293</v>
      </c>
      <c r="F59" s="94">
        <v>1444973.83</v>
      </c>
      <c r="G59" s="91" t="s">
        <v>1185</v>
      </c>
    </row>
    <row r="60" spans="1:7" ht="30" x14ac:dyDescent="0.25">
      <c r="A60" s="107">
        <v>58</v>
      </c>
      <c r="B60" s="94" t="s">
        <v>23</v>
      </c>
      <c r="C60" s="94">
        <v>2020</v>
      </c>
      <c r="D60" s="94" t="s">
        <v>1184</v>
      </c>
      <c r="E60" s="91" t="s">
        <v>294</v>
      </c>
      <c r="F60" s="94">
        <v>155203.81</v>
      </c>
      <c r="G60" s="91" t="s">
        <v>1185</v>
      </c>
    </row>
    <row r="61" spans="1:7" ht="30" x14ac:dyDescent="0.25">
      <c r="A61" s="107">
        <v>59</v>
      </c>
      <c r="B61" s="94" t="s">
        <v>1164</v>
      </c>
      <c r="C61" s="94">
        <v>2021</v>
      </c>
      <c r="D61" s="94" t="s">
        <v>1184</v>
      </c>
      <c r="E61" s="91" t="s">
        <v>294</v>
      </c>
      <c r="F61" s="94">
        <v>155203.81</v>
      </c>
      <c r="G61" s="91" t="s">
        <v>1185</v>
      </c>
    </row>
    <row r="62" spans="1:7" ht="30" x14ac:dyDescent="0.25">
      <c r="A62" s="107">
        <v>60</v>
      </c>
      <c r="B62" s="94" t="s">
        <v>1164</v>
      </c>
      <c r="C62" s="94">
        <v>2021</v>
      </c>
      <c r="D62" s="94" t="s">
        <v>1184</v>
      </c>
      <c r="E62" s="91" t="s">
        <v>296</v>
      </c>
      <c r="F62" s="94">
        <v>2475285.7599999998</v>
      </c>
      <c r="G62" s="91" t="s">
        <v>1185</v>
      </c>
    </row>
    <row r="63" spans="1:7" ht="30" x14ac:dyDescent="0.25">
      <c r="A63" s="107">
        <v>61</v>
      </c>
      <c r="B63" s="94" t="s">
        <v>1164</v>
      </c>
      <c r="C63" s="94">
        <v>2021</v>
      </c>
      <c r="D63" s="94" t="s">
        <v>1184</v>
      </c>
      <c r="E63" s="91" t="s">
        <v>311</v>
      </c>
      <c r="F63" s="94">
        <v>1937418.19</v>
      </c>
      <c r="G63" s="91" t="s">
        <v>1185</v>
      </c>
    </row>
    <row r="64" spans="1:7" ht="30" x14ac:dyDescent="0.25">
      <c r="A64" s="107">
        <v>62</v>
      </c>
      <c r="B64" s="94" t="s">
        <v>1164</v>
      </c>
      <c r="C64" s="94">
        <v>2021</v>
      </c>
      <c r="D64" s="94" t="s">
        <v>1184</v>
      </c>
      <c r="E64" s="91" t="s">
        <v>328</v>
      </c>
      <c r="F64" s="94">
        <v>558467.49</v>
      </c>
      <c r="G64" s="91" t="s">
        <v>1185</v>
      </c>
    </row>
    <row r="65" spans="1:7" ht="30" x14ac:dyDescent="0.25">
      <c r="A65" s="107">
        <v>63</v>
      </c>
      <c r="B65" s="94" t="s">
        <v>1164</v>
      </c>
      <c r="C65" s="94">
        <v>2021</v>
      </c>
      <c r="D65" s="94" t="s">
        <v>1184</v>
      </c>
      <c r="E65" s="91" t="s">
        <v>329</v>
      </c>
      <c r="F65" s="94">
        <v>668148.51</v>
      </c>
      <c r="G65" s="91" t="s">
        <v>1185</v>
      </c>
    </row>
    <row r="66" spans="1:7" ht="30" x14ac:dyDescent="0.25">
      <c r="A66" s="107">
        <v>64</v>
      </c>
      <c r="B66" s="94" t="s">
        <v>23</v>
      </c>
      <c r="C66" s="94">
        <v>2020</v>
      </c>
      <c r="D66" s="94" t="s">
        <v>333</v>
      </c>
      <c r="E66" s="91" t="s">
        <v>338</v>
      </c>
      <c r="F66" s="94">
        <v>2113014.71</v>
      </c>
      <c r="G66" s="91" t="s">
        <v>1200</v>
      </c>
    </row>
    <row r="67" spans="1:7" ht="30" x14ac:dyDescent="0.25">
      <c r="A67" s="107">
        <v>65</v>
      </c>
      <c r="B67" s="94" t="s">
        <v>1164</v>
      </c>
      <c r="C67" s="94">
        <v>2021</v>
      </c>
      <c r="D67" s="94" t="s">
        <v>333</v>
      </c>
      <c r="E67" s="91" t="s">
        <v>338</v>
      </c>
      <c r="F67" s="94">
        <v>2113014.71</v>
      </c>
      <c r="G67" s="91" t="s">
        <v>1200</v>
      </c>
    </row>
    <row r="68" spans="1:7" ht="30" x14ac:dyDescent="0.25">
      <c r="A68" s="107">
        <v>66</v>
      </c>
      <c r="B68" s="101" t="s">
        <v>23</v>
      </c>
      <c r="C68" s="101">
        <v>2020</v>
      </c>
      <c r="D68" s="101" t="s">
        <v>1193</v>
      </c>
      <c r="E68" s="91" t="s">
        <v>147</v>
      </c>
      <c r="F68" s="94">
        <v>1319502.82</v>
      </c>
      <c r="G68" s="91" t="s">
        <v>1183</v>
      </c>
    </row>
    <row r="69" spans="1:7" ht="30" x14ac:dyDescent="0.25">
      <c r="A69" s="107">
        <v>67</v>
      </c>
      <c r="B69" s="94" t="s">
        <v>1164</v>
      </c>
      <c r="C69" s="94">
        <v>2021</v>
      </c>
      <c r="D69" s="126" t="s">
        <v>1193</v>
      </c>
      <c r="E69" s="91" t="s">
        <v>147</v>
      </c>
      <c r="F69" s="94">
        <v>1319502.82</v>
      </c>
      <c r="G69" s="91" t="s">
        <v>1183</v>
      </c>
    </row>
    <row r="70" spans="1:7" ht="30" x14ac:dyDescent="0.25">
      <c r="A70" s="107">
        <v>68</v>
      </c>
      <c r="B70" s="94" t="s">
        <v>1164</v>
      </c>
      <c r="C70" s="94">
        <v>2020</v>
      </c>
      <c r="D70" s="101" t="s">
        <v>1193</v>
      </c>
      <c r="E70" s="94" t="s">
        <v>1201</v>
      </c>
      <c r="F70" s="94">
        <v>542609.53</v>
      </c>
      <c r="G70" s="91" t="s">
        <v>1183</v>
      </c>
    </row>
    <row r="71" spans="1:7" ht="30" x14ac:dyDescent="0.25">
      <c r="A71" s="107">
        <v>69</v>
      </c>
      <c r="B71" s="94" t="s">
        <v>1164</v>
      </c>
      <c r="C71" s="94">
        <v>2021</v>
      </c>
      <c r="D71" s="94" t="s">
        <v>1188</v>
      </c>
      <c r="E71" s="91" t="s">
        <v>355</v>
      </c>
      <c r="F71" s="94">
        <v>5354173.49</v>
      </c>
      <c r="G71" s="91" t="s">
        <v>1185</v>
      </c>
    </row>
    <row r="72" spans="1:7" ht="30" x14ac:dyDescent="0.25">
      <c r="A72" s="107">
        <v>70</v>
      </c>
      <c r="B72" s="97" t="s">
        <v>1164</v>
      </c>
      <c r="C72" s="94">
        <v>2021</v>
      </c>
      <c r="D72" s="94" t="s">
        <v>615</v>
      </c>
      <c r="E72" s="91" t="s">
        <v>618</v>
      </c>
      <c r="F72" s="108">
        <v>309590.59999999998</v>
      </c>
      <c r="G72" s="91" t="s">
        <v>1183</v>
      </c>
    </row>
    <row r="73" spans="1:7" ht="30" x14ac:dyDescent="0.25">
      <c r="A73" s="107">
        <v>71</v>
      </c>
      <c r="B73" s="94" t="s">
        <v>1164</v>
      </c>
      <c r="C73" s="94">
        <v>2021</v>
      </c>
      <c r="D73" s="106" t="s">
        <v>615</v>
      </c>
      <c r="E73" s="91" t="s">
        <v>1180</v>
      </c>
      <c r="F73" s="108">
        <v>8492388.6300000008</v>
      </c>
      <c r="G73" s="91" t="s">
        <v>1183</v>
      </c>
    </row>
    <row r="74" spans="1:7" ht="30" x14ac:dyDescent="0.25">
      <c r="A74" s="107">
        <v>72</v>
      </c>
      <c r="B74" s="102" t="s">
        <v>23</v>
      </c>
      <c r="C74" s="102">
        <v>2020</v>
      </c>
      <c r="D74" s="94" t="s">
        <v>615</v>
      </c>
      <c r="E74" s="103" t="s">
        <v>624</v>
      </c>
      <c r="F74" s="109">
        <v>544278</v>
      </c>
      <c r="G74" s="91" t="s">
        <v>1183</v>
      </c>
    </row>
    <row r="75" spans="1:7" ht="30" x14ac:dyDescent="0.25">
      <c r="A75" s="107">
        <v>73</v>
      </c>
      <c r="B75" s="102" t="s">
        <v>1164</v>
      </c>
      <c r="C75" s="102">
        <v>2021</v>
      </c>
      <c r="D75" s="94" t="s">
        <v>615</v>
      </c>
      <c r="E75" s="103" t="s">
        <v>624</v>
      </c>
      <c r="F75" s="109">
        <v>544278</v>
      </c>
      <c r="G75" s="91" t="s">
        <v>1183</v>
      </c>
    </row>
    <row r="76" spans="1:7" ht="30" x14ac:dyDescent="0.25">
      <c r="A76" s="107">
        <v>74</v>
      </c>
      <c r="B76" s="102" t="s">
        <v>1164</v>
      </c>
      <c r="C76" s="102">
        <v>2021</v>
      </c>
      <c r="D76" s="94" t="s">
        <v>615</v>
      </c>
      <c r="E76" s="105" t="s">
        <v>625</v>
      </c>
      <c r="F76" s="109">
        <v>66737.919999999998</v>
      </c>
      <c r="G76" s="91" t="s">
        <v>1183</v>
      </c>
    </row>
    <row r="77" spans="1:7" ht="30" x14ac:dyDescent="0.25">
      <c r="A77" s="107">
        <v>75</v>
      </c>
      <c r="B77" s="97" t="s">
        <v>23</v>
      </c>
      <c r="C77" s="94">
        <v>2020</v>
      </c>
      <c r="D77" s="94" t="s">
        <v>615</v>
      </c>
      <c r="E77" s="91" t="s">
        <v>623</v>
      </c>
      <c r="F77" s="108">
        <v>478488.03</v>
      </c>
      <c r="G77" s="91" t="s">
        <v>1183</v>
      </c>
    </row>
    <row r="78" spans="1:7" ht="30" x14ac:dyDescent="0.25">
      <c r="A78" s="107">
        <v>76</v>
      </c>
      <c r="B78" s="97" t="s">
        <v>1164</v>
      </c>
      <c r="C78" s="94">
        <v>2021</v>
      </c>
      <c r="D78" s="94" t="s">
        <v>615</v>
      </c>
      <c r="E78" s="91" t="s">
        <v>623</v>
      </c>
      <c r="F78" s="108">
        <v>478488.03</v>
      </c>
      <c r="G78" s="91" t="s">
        <v>1183</v>
      </c>
    </row>
    <row r="79" spans="1:7" ht="30" x14ac:dyDescent="0.25">
      <c r="A79" s="107">
        <v>77</v>
      </c>
      <c r="B79" s="97" t="s">
        <v>23</v>
      </c>
      <c r="C79" s="94">
        <v>2020</v>
      </c>
      <c r="D79" s="94" t="s">
        <v>615</v>
      </c>
      <c r="E79" s="91" t="s">
        <v>626</v>
      </c>
      <c r="F79" s="39">
        <v>551495.93999999994</v>
      </c>
      <c r="G79" s="91" t="s">
        <v>1183</v>
      </c>
    </row>
    <row r="80" spans="1:7" ht="30" x14ac:dyDescent="0.25">
      <c r="A80" s="107">
        <v>78</v>
      </c>
      <c r="B80" s="97" t="s">
        <v>1164</v>
      </c>
      <c r="C80" s="94">
        <v>2021</v>
      </c>
      <c r="D80" s="94" t="s">
        <v>615</v>
      </c>
      <c r="E80" s="91" t="s">
        <v>626</v>
      </c>
      <c r="F80" s="108">
        <v>551495.93999999994</v>
      </c>
      <c r="G80" s="91" t="s">
        <v>1183</v>
      </c>
    </row>
    <row r="81" spans="1:7" ht="30" x14ac:dyDescent="0.25">
      <c r="A81" s="107">
        <v>79</v>
      </c>
      <c r="B81" s="102" t="s">
        <v>1164</v>
      </c>
      <c r="C81" s="102">
        <v>2021</v>
      </c>
      <c r="D81" s="102" t="s">
        <v>615</v>
      </c>
      <c r="E81" s="103" t="s">
        <v>628</v>
      </c>
      <c r="F81" s="109">
        <v>17319249.52</v>
      </c>
      <c r="G81" s="103" t="s">
        <v>1183</v>
      </c>
    </row>
    <row r="82" spans="1:7" ht="30" x14ac:dyDescent="0.25">
      <c r="A82" s="107">
        <v>80</v>
      </c>
      <c r="B82" s="102" t="s">
        <v>23</v>
      </c>
      <c r="C82" s="102">
        <v>2020</v>
      </c>
      <c r="D82" s="102" t="s">
        <v>615</v>
      </c>
      <c r="E82" s="103" t="s">
        <v>631</v>
      </c>
      <c r="F82" s="109">
        <v>281170.03999999998</v>
      </c>
      <c r="G82" s="103" t="s">
        <v>1183</v>
      </c>
    </row>
    <row r="83" spans="1:7" ht="30" x14ac:dyDescent="0.25">
      <c r="A83" s="107">
        <v>81</v>
      </c>
      <c r="B83" s="94" t="s">
        <v>1164</v>
      </c>
      <c r="C83" s="94">
        <v>2021</v>
      </c>
      <c r="D83" s="106" t="s">
        <v>615</v>
      </c>
      <c r="E83" s="91" t="s">
        <v>632</v>
      </c>
      <c r="F83" s="108">
        <v>4275825.04</v>
      </c>
      <c r="G83" s="91" t="s">
        <v>1183</v>
      </c>
    </row>
    <row r="84" spans="1:7" ht="30" x14ac:dyDescent="0.25">
      <c r="A84" s="107">
        <v>82</v>
      </c>
      <c r="B84" s="102" t="s">
        <v>1164</v>
      </c>
      <c r="C84" s="102">
        <v>2021</v>
      </c>
      <c r="D84" s="102" t="s">
        <v>615</v>
      </c>
      <c r="E84" s="103" t="s">
        <v>633</v>
      </c>
      <c r="F84" s="109">
        <v>583342.42000000004</v>
      </c>
      <c r="G84" s="103" t="s">
        <v>1183</v>
      </c>
    </row>
    <row r="85" spans="1:7" ht="30" x14ac:dyDescent="0.25">
      <c r="A85" s="107">
        <v>83</v>
      </c>
      <c r="B85" s="94" t="s">
        <v>23</v>
      </c>
      <c r="C85" s="94">
        <v>2021</v>
      </c>
      <c r="D85" s="106" t="s">
        <v>615</v>
      </c>
      <c r="E85" s="106" t="s">
        <v>1026</v>
      </c>
      <c r="F85" s="106">
        <v>139974.79999999999</v>
      </c>
      <c r="G85" s="91" t="s">
        <v>1203</v>
      </c>
    </row>
    <row r="86" spans="1:7" ht="30" x14ac:dyDescent="0.25">
      <c r="A86" s="107">
        <v>84</v>
      </c>
      <c r="B86" s="94" t="s">
        <v>23</v>
      </c>
      <c r="C86" s="106">
        <v>2022</v>
      </c>
      <c r="D86" s="106" t="s">
        <v>615</v>
      </c>
      <c r="E86" s="106" t="s">
        <v>1026</v>
      </c>
      <c r="F86" s="106">
        <v>2859403.39</v>
      </c>
      <c r="G86" s="91" t="s">
        <v>1203</v>
      </c>
    </row>
    <row r="87" spans="1:7" ht="30" x14ac:dyDescent="0.25">
      <c r="A87" s="107">
        <v>85</v>
      </c>
      <c r="B87" s="94" t="s">
        <v>23</v>
      </c>
      <c r="C87" s="94">
        <v>2021</v>
      </c>
      <c r="D87" s="106" t="s">
        <v>615</v>
      </c>
      <c r="E87" s="106" t="s">
        <v>1027</v>
      </c>
      <c r="F87" s="106">
        <v>153975.20000000001</v>
      </c>
      <c r="G87" s="91" t="s">
        <v>1203</v>
      </c>
    </row>
    <row r="88" spans="1:7" ht="30" x14ac:dyDescent="0.25">
      <c r="A88" s="107">
        <v>86</v>
      </c>
      <c r="B88" s="94" t="s">
        <v>23</v>
      </c>
      <c r="C88" s="106">
        <v>2022</v>
      </c>
      <c r="D88" s="106" t="s">
        <v>615</v>
      </c>
      <c r="E88" s="106" t="s">
        <v>1027</v>
      </c>
      <c r="F88" s="106">
        <v>3145405.23</v>
      </c>
      <c r="G88" s="91" t="s">
        <v>1203</v>
      </c>
    </row>
    <row r="89" spans="1:7" ht="30" x14ac:dyDescent="0.25">
      <c r="A89" s="107">
        <v>87</v>
      </c>
      <c r="B89" s="94" t="s">
        <v>23</v>
      </c>
      <c r="C89" s="94">
        <v>2021</v>
      </c>
      <c r="D89" s="106" t="s">
        <v>615</v>
      </c>
      <c r="E89" s="106" t="s">
        <v>1028</v>
      </c>
      <c r="F89" s="106">
        <v>162664.6</v>
      </c>
      <c r="G89" s="91" t="s">
        <v>1203</v>
      </c>
    </row>
    <row r="90" spans="1:7" ht="30" x14ac:dyDescent="0.25">
      <c r="A90" s="107">
        <v>88</v>
      </c>
      <c r="B90" s="94" t="s">
        <v>23</v>
      </c>
      <c r="C90" s="106">
        <v>2022</v>
      </c>
      <c r="D90" s="106" t="s">
        <v>615</v>
      </c>
      <c r="E90" s="106" t="s">
        <v>1028</v>
      </c>
      <c r="F90" s="106">
        <v>3322912.44</v>
      </c>
      <c r="G90" s="91" t="s">
        <v>1203</v>
      </c>
    </row>
    <row r="91" spans="1:7" ht="30" x14ac:dyDescent="0.25">
      <c r="A91" s="107">
        <v>89</v>
      </c>
      <c r="B91" s="94" t="s">
        <v>23</v>
      </c>
      <c r="C91" s="94">
        <v>2021</v>
      </c>
      <c r="D91" s="106" t="s">
        <v>615</v>
      </c>
      <c r="E91" s="106" t="s">
        <v>1029</v>
      </c>
      <c r="F91" s="106">
        <v>118333.16</v>
      </c>
      <c r="G91" s="91" t="s">
        <v>1203</v>
      </c>
    </row>
    <row r="92" spans="1:7" ht="30" x14ac:dyDescent="0.25">
      <c r="A92" s="107">
        <v>90</v>
      </c>
      <c r="B92" s="94" t="s">
        <v>23</v>
      </c>
      <c r="C92" s="106">
        <v>2022</v>
      </c>
      <c r="D92" s="106" t="s">
        <v>615</v>
      </c>
      <c r="E92" s="106" t="s">
        <v>1029</v>
      </c>
      <c r="F92" s="106">
        <v>2417309.84</v>
      </c>
      <c r="G92" s="91" t="s">
        <v>1203</v>
      </c>
    </row>
    <row r="93" spans="1:7" ht="30" x14ac:dyDescent="0.25">
      <c r="A93" s="107">
        <v>91</v>
      </c>
      <c r="B93" s="106" t="s">
        <v>1164</v>
      </c>
      <c r="C93" s="106">
        <v>2021</v>
      </c>
      <c r="D93" s="106" t="s">
        <v>1198</v>
      </c>
      <c r="E93" s="106" t="s">
        <v>466</v>
      </c>
      <c r="F93" s="106">
        <v>11028208.68</v>
      </c>
      <c r="G93" s="91" t="s">
        <v>1197</v>
      </c>
    </row>
    <row r="94" spans="1:7" ht="30" x14ac:dyDescent="0.25">
      <c r="A94" s="107">
        <v>92</v>
      </c>
      <c r="B94" s="106" t="s">
        <v>1164</v>
      </c>
      <c r="C94" s="106">
        <v>2021</v>
      </c>
      <c r="D94" s="106" t="s">
        <v>1198</v>
      </c>
      <c r="E94" s="106" t="s">
        <v>476</v>
      </c>
      <c r="F94" s="106">
        <v>6568953.6699999999</v>
      </c>
      <c r="G94" s="91" t="s">
        <v>1197</v>
      </c>
    </row>
    <row r="95" spans="1:7" ht="30" x14ac:dyDescent="0.25">
      <c r="A95" s="107">
        <v>93</v>
      </c>
      <c r="B95" s="106" t="s">
        <v>1164</v>
      </c>
      <c r="C95" s="106">
        <v>2021</v>
      </c>
      <c r="D95" s="106" t="s">
        <v>1198</v>
      </c>
      <c r="E95" s="106" t="s">
        <v>490</v>
      </c>
      <c r="F95" s="106">
        <v>6011878.1399999997</v>
      </c>
      <c r="G95" s="91" t="s">
        <v>1197</v>
      </c>
    </row>
    <row r="96" spans="1:7" ht="30" x14ac:dyDescent="0.25">
      <c r="A96" s="107">
        <v>94</v>
      </c>
      <c r="B96" s="106" t="s">
        <v>1164</v>
      </c>
      <c r="C96" s="106">
        <v>2021</v>
      </c>
      <c r="D96" s="106" t="s">
        <v>1198</v>
      </c>
      <c r="E96" s="106" t="s">
        <v>488</v>
      </c>
      <c r="F96" s="106">
        <v>2129691.13</v>
      </c>
      <c r="G96" s="91" t="s">
        <v>1197</v>
      </c>
    </row>
    <row r="97" spans="1:7" ht="30" x14ac:dyDescent="0.25">
      <c r="A97" s="107">
        <v>95</v>
      </c>
      <c r="B97" s="106" t="s">
        <v>1164</v>
      </c>
      <c r="C97" s="106">
        <v>2021</v>
      </c>
      <c r="D97" s="106" t="s">
        <v>1198</v>
      </c>
      <c r="E97" s="106" t="s">
        <v>495</v>
      </c>
      <c r="F97" s="106">
        <v>9305638.9900000002</v>
      </c>
      <c r="G97" s="91" t="s">
        <v>1197</v>
      </c>
    </row>
    <row r="98" spans="1:7" ht="30" x14ac:dyDescent="0.25">
      <c r="A98" s="107">
        <v>96</v>
      </c>
      <c r="B98" s="106" t="s">
        <v>1164</v>
      </c>
      <c r="C98" s="106">
        <v>2021</v>
      </c>
      <c r="D98" s="106" t="s">
        <v>1198</v>
      </c>
      <c r="E98" s="106" t="s">
        <v>1199</v>
      </c>
      <c r="F98" s="106">
        <v>1669452.37</v>
      </c>
      <c r="G98" s="91" t="s">
        <v>1197</v>
      </c>
    </row>
    <row r="99" spans="1:7" ht="30" x14ac:dyDescent="0.25">
      <c r="A99" s="107">
        <v>97</v>
      </c>
      <c r="B99" s="106" t="s">
        <v>1164</v>
      </c>
      <c r="C99" s="106">
        <v>2021</v>
      </c>
      <c r="D99" s="106" t="s">
        <v>1198</v>
      </c>
      <c r="E99" s="106" t="s">
        <v>502</v>
      </c>
      <c r="F99" s="106">
        <v>2828792.9</v>
      </c>
      <c r="G99" s="91" t="s">
        <v>1197</v>
      </c>
    </row>
    <row r="100" spans="1:7" ht="30" x14ac:dyDescent="0.25">
      <c r="A100" s="107">
        <v>98</v>
      </c>
      <c r="B100" s="106" t="s">
        <v>23</v>
      </c>
      <c r="C100" s="106">
        <v>2020</v>
      </c>
      <c r="D100" s="106" t="s">
        <v>1198</v>
      </c>
      <c r="E100" s="106" t="s">
        <v>504</v>
      </c>
      <c r="F100" s="106">
        <v>9677250.8399999999</v>
      </c>
      <c r="G100" s="91" t="s">
        <v>1197</v>
      </c>
    </row>
    <row r="101" spans="1:7" ht="30" x14ac:dyDescent="0.25">
      <c r="A101" s="107">
        <v>99</v>
      </c>
      <c r="B101" s="106" t="s">
        <v>1164</v>
      </c>
      <c r="C101" s="106">
        <v>2021</v>
      </c>
      <c r="D101" s="106" t="s">
        <v>1198</v>
      </c>
      <c r="E101" s="106" t="s">
        <v>504</v>
      </c>
      <c r="F101" s="106">
        <v>9677250.8399999999</v>
      </c>
      <c r="G101" s="91" t="s">
        <v>1197</v>
      </c>
    </row>
    <row r="102" spans="1:7" ht="30" x14ac:dyDescent="0.25">
      <c r="A102" s="107">
        <v>100</v>
      </c>
      <c r="B102" s="106" t="s">
        <v>1164</v>
      </c>
      <c r="C102" s="106">
        <v>2021</v>
      </c>
      <c r="D102" s="106" t="s">
        <v>1198</v>
      </c>
      <c r="E102" s="106" t="s">
        <v>512</v>
      </c>
      <c r="F102" s="106">
        <v>3699606.66</v>
      </c>
      <c r="G102" s="91" t="s">
        <v>1197</v>
      </c>
    </row>
    <row r="103" spans="1:7" ht="30" x14ac:dyDescent="0.25">
      <c r="A103" s="107">
        <v>101</v>
      </c>
      <c r="B103" s="106" t="s">
        <v>1164</v>
      </c>
      <c r="C103" s="106">
        <v>2021</v>
      </c>
      <c r="D103" s="106" t="s">
        <v>1198</v>
      </c>
      <c r="E103" s="106" t="s">
        <v>516</v>
      </c>
      <c r="F103" s="106">
        <v>6911002.4900000002</v>
      </c>
      <c r="G103" s="91" t="s">
        <v>1197</v>
      </c>
    </row>
    <row r="104" spans="1:7" ht="30" x14ac:dyDescent="0.25">
      <c r="A104" s="107">
        <v>102</v>
      </c>
      <c r="B104" s="106" t="s">
        <v>23</v>
      </c>
      <c r="C104" s="106">
        <v>2020</v>
      </c>
      <c r="D104" s="106" t="s">
        <v>1198</v>
      </c>
      <c r="E104" s="106" t="s">
        <v>535</v>
      </c>
      <c r="F104" s="106">
        <v>17011937.899999999</v>
      </c>
      <c r="G104" s="91" t="s">
        <v>1197</v>
      </c>
    </row>
    <row r="105" spans="1:7" ht="30" x14ac:dyDescent="0.25">
      <c r="A105" s="107">
        <v>103</v>
      </c>
      <c r="B105" s="106" t="s">
        <v>1164</v>
      </c>
      <c r="C105" s="106">
        <v>2021</v>
      </c>
      <c r="D105" s="106" t="s">
        <v>1198</v>
      </c>
      <c r="E105" s="106" t="s">
        <v>535</v>
      </c>
      <c r="F105" s="106">
        <v>17011937.899999999</v>
      </c>
      <c r="G105" s="91" t="s">
        <v>1197</v>
      </c>
    </row>
    <row r="106" spans="1:7" ht="30" x14ac:dyDescent="0.25">
      <c r="A106" s="107">
        <v>104</v>
      </c>
      <c r="B106" s="106" t="s">
        <v>1164</v>
      </c>
      <c r="C106" s="106">
        <v>2021</v>
      </c>
      <c r="D106" s="106" t="s">
        <v>1198</v>
      </c>
      <c r="E106" s="106" t="s">
        <v>537</v>
      </c>
      <c r="F106" s="106">
        <v>14457353.4</v>
      </c>
      <c r="G106" s="91" t="s">
        <v>1197</v>
      </c>
    </row>
    <row r="107" spans="1:7" ht="30" x14ac:dyDescent="0.25">
      <c r="A107" s="107">
        <v>105</v>
      </c>
      <c r="B107" s="106" t="s">
        <v>1164</v>
      </c>
      <c r="C107" s="106">
        <v>2021</v>
      </c>
      <c r="D107" s="106" t="s">
        <v>1198</v>
      </c>
      <c r="E107" s="106" t="s">
        <v>541</v>
      </c>
      <c r="F107" s="106">
        <v>2609420.17</v>
      </c>
      <c r="G107" s="91" t="s">
        <v>1197</v>
      </c>
    </row>
    <row r="108" spans="1:7" ht="30" x14ac:dyDescent="0.25">
      <c r="A108" s="107">
        <v>106</v>
      </c>
      <c r="B108" s="106" t="s">
        <v>1164</v>
      </c>
      <c r="C108" s="106">
        <v>2021</v>
      </c>
      <c r="D108" s="106" t="s">
        <v>1198</v>
      </c>
      <c r="E108" s="106" t="s">
        <v>555</v>
      </c>
      <c r="F108" s="106">
        <v>3564888.51</v>
      </c>
      <c r="G108" s="91" t="s">
        <v>1197</v>
      </c>
    </row>
    <row r="109" spans="1:7" ht="30" x14ac:dyDescent="0.25">
      <c r="A109" s="107">
        <v>107</v>
      </c>
      <c r="B109" s="106" t="s">
        <v>1164</v>
      </c>
      <c r="C109" s="106">
        <v>2021</v>
      </c>
      <c r="D109" s="106" t="s">
        <v>1198</v>
      </c>
      <c r="E109" s="106" t="s">
        <v>1155</v>
      </c>
      <c r="F109" s="106">
        <v>5319772.25</v>
      </c>
      <c r="G109" s="91" t="s">
        <v>1197</v>
      </c>
    </row>
    <row r="110" spans="1:7" ht="30" x14ac:dyDescent="0.25">
      <c r="A110" s="107">
        <v>108</v>
      </c>
      <c r="B110" s="106" t="s">
        <v>1164</v>
      </c>
      <c r="C110" s="106">
        <v>2021</v>
      </c>
      <c r="D110" s="106" t="s">
        <v>1198</v>
      </c>
      <c r="E110" s="106" t="s">
        <v>574</v>
      </c>
      <c r="F110" s="106">
        <v>5100564.88</v>
      </c>
      <c r="G110" s="91" t="s">
        <v>1197</v>
      </c>
    </row>
    <row r="111" spans="1:7" ht="30" x14ac:dyDescent="0.25">
      <c r="A111" s="107">
        <v>109</v>
      </c>
      <c r="B111" s="106" t="s">
        <v>1164</v>
      </c>
      <c r="C111" s="106">
        <v>2021</v>
      </c>
      <c r="D111" s="106" t="s">
        <v>1198</v>
      </c>
      <c r="E111" s="106" t="s">
        <v>586</v>
      </c>
      <c r="F111" s="106">
        <v>13882460.24</v>
      </c>
      <c r="G111" s="91" t="s">
        <v>1197</v>
      </c>
    </row>
    <row r="112" spans="1:7" ht="30" x14ac:dyDescent="0.25">
      <c r="A112" s="107">
        <v>110</v>
      </c>
      <c r="B112" s="106" t="s">
        <v>1164</v>
      </c>
      <c r="C112" s="106">
        <v>2021</v>
      </c>
      <c r="D112" s="106" t="s">
        <v>1198</v>
      </c>
      <c r="E112" s="106" t="s">
        <v>598</v>
      </c>
      <c r="F112" s="106">
        <v>4179808.42</v>
      </c>
      <c r="G112" s="91" t="s">
        <v>1197</v>
      </c>
    </row>
    <row r="113" spans="1:7" ht="30" x14ac:dyDescent="0.25">
      <c r="A113" s="107">
        <v>111</v>
      </c>
      <c r="B113" s="106" t="s">
        <v>1164</v>
      </c>
      <c r="C113" s="106">
        <v>2021</v>
      </c>
      <c r="D113" s="106" t="s">
        <v>1198</v>
      </c>
      <c r="E113" s="106" t="s">
        <v>599</v>
      </c>
      <c r="F113" s="106">
        <v>838028.06</v>
      </c>
      <c r="G113" s="91" t="s">
        <v>1197</v>
      </c>
    </row>
    <row r="114" spans="1:7" ht="30" x14ac:dyDescent="0.25">
      <c r="A114" s="107">
        <v>112</v>
      </c>
      <c r="B114" s="106" t="s">
        <v>1164</v>
      </c>
      <c r="C114" s="106">
        <v>2021</v>
      </c>
      <c r="D114" s="106" t="s">
        <v>646</v>
      </c>
      <c r="E114" s="106" t="s">
        <v>658</v>
      </c>
      <c r="F114" s="106">
        <v>4442930.72</v>
      </c>
      <c r="G114" s="91" t="s">
        <v>1197</v>
      </c>
    </row>
    <row r="115" spans="1:7" ht="30" x14ac:dyDescent="0.25">
      <c r="A115" s="107">
        <v>113</v>
      </c>
      <c r="B115" s="106" t="s">
        <v>1164</v>
      </c>
      <c r="C115" s="106">
        <v>2021</v>
      </c>
      <c r="D115" s="106" t="s">
        <v>646</v>
      </c>
      <c r="E115" s="106" t="s">
        <v>659</v>
      </c>
      <c r="F115" s="106">
        <v>9399043.1500000004</v>
      </c>
      <c r="G115" s="91" t="s">
        <v>1197</v>
      </c>
    </row>
    <row r="116" spans="1:7" ht="30" x14ac:dyDescent="0.25">
      <c r="A116" s="107">
        <v>114</v>
      </c>
      <c r="B116" s="106" t="s">
        <v>1164</v>
      </c>
      <c r="C116" s="106">
        <v>2021</v>
      </c>
      <c r="D116" s="106" t="s">
        <v>646</v>
      </c>
      <c r="E116" s="106" t="s">
        <v>663</v>
      </c>
      <c r="F116" s="106">
        <v>1812285.6</v>
      </c>
      <c r="G116" s="91" t="s">
        <v>1197</v>
      </c>
    </row>
    <row r="117" spans="1:7" ht="30" x14ac:dyDescent="0.25">
      <c r="A117" s="107">
        <v>115</v>
      </c>
      <c r="B117" s="106" t="s">
        <v>23</v>
      </c>
      <c r="C117" s="106">
        <v>2020</v>
      </c>
      <c r="D117" s="106" t="s">
        <v>646</v>
      </c>
      <c r="E117" s="106" t="s">
        <v>664</v>
      </c>
      <c r="F117" s="106">
        <v>3845835.85</v>
      </c>
      <c r="G117" s="91" t="s">
        <v>1197</v>
      </c>
    </row>
    <row r="118" spans="1:7" ht="30" x14ac:dyDescent="0.25">
      <c r="A118" s="107">
        <v>116</v>
      </c>
      <c r="B118" s="106" t="s">
        <v>1164</v>
      </c>
      <c r="C118" s="106">
        <v>2021</v>
      </c>
      <c r="D118" s="106" t="s">
        <v>646</v>
      </c>
      <c r="E118" s="106" t="s">
        <v>664</v>
      </c>
      <c r="F118" s="106">
        <v>3845835.85</v>
      </c>
      <c r="G118" s="91" t="s">
        <v>1197</v>
      </c>
    </row>
    <row r="119" spans="1:7" ht="30" x14ac:dyDescent="0.25">
      <c r="A119" s="107">
        <v>117</v>
      </c>
      <c r="B119" s="106" t="s">
        <v>1164</v>
      </c>
      <c r="C119" s="106">
        <v>2021</v>
      </c>
      <c r="D119" s="106" t="s">
        <v>646</v>
      </c>
      <c r="E119" s="106" t="s">
        <v>1162</v>
      </c>
      <c r="F119" s="106">
        <v>1965486.07</v>
      </c>
      <c r="G119" s="91" t="s">
        <v>1197</v>
      </c>
    </row>
    <row r="120" spans="1:7" ht="30" x14ac:dyDescent="0.25">
      <c r="A120" s="107">
        <v>118</v>
      </c>
      <c r="B120" s="106" t="s">
        <v>1164</v>
      </c>
      <c r="C120" s="106">
        <v>2021</v>
      </c>
      <c r="D120" s="106" t="s">
        <v>646</v>
      </c>
      <c r="E120" s="106" t="s">
        <v>1161</v>
      </c>
      <c r="F120" s="106">
        <v>6217649.6500000004</v>
      </c>
      <c r="G120" s="91" t="s">
        <v>1197</v>
      </c>
    </row>
    <row r="121" spans="1:7" ht="30" x14ac:dyDescent="0.25">
      <c r="A121" s="107">
        <v>119</v>
      </c>
      <c r="B121" s="106" t="s">
        <v>1164</v>
      </c>
      <c r="C121" s="106">
        <v>2021</v>
      </c>
      <c r="D121" s="106" t="s">
        <v>646</v>
      </c>
      <c r="E121" s="106" t="s">
        <v>675</v>
      </c>
      <c r="F121" s="106">
        <v>282868.77</v>
      </c>
      <c r="G121" s="91" t="s">
        <v>1197</v>
      </c>
    </row>
    <row r="122" spans="1:7" ht="30" x14ac:dyDescent="0.25">
      <c r="A122" s="107">
        <v>120</v>
      </c>
      <c r="B122" s="106" t="s">
        <v>23</v>
      </c>
      <c r="C122" s="106">
        <v>2020</v>
      </c>
      <c r="D122" s="106" t="s">
        <v>646</v>
      </c>
      <c r="E122" s="106" t="s">
        <v>679</v>
      </c>
      <c r="F122" s="106">
        <v>10830745.619999999</v>
      </c>
      <c r="G122" s="91" t="s">
        <v>1197</v>
      </c>
    </row>
    <row r="123" spans="1:7" ht="30" x14ac:dyDescent="0.25">
      <c r="A123" s="107">
        <v>121</v>
      </c>
      <c r="B123" s="106" t="s">
        <v>1164</v>
      </c>
      <c r="C123" s="106">
        <v>2021</v>
      </c>
      <c r="D123" s="106" t="s">
        <v>646</v>
      </c>
      <c r="E123" s="106" t="s">
        <v>679</v>
      </c>
      <c r="F123" s="106">
        <v>10830745.619999999</v>
      </c>
      <c r="G123" s="91" t="s">
        <v>1197</v>
      </c>
    </row>
    <row r="124" spans="1:7" ht="30" x14ac:dyDescent="0.25">
      <c r="A124" s="107">
        <v>122</v>
      </c>
      <c r="B124" s="106" t="s">
        <v>1164</v>
      </c>
      <c r="C124" s="106">
        <v>2021</v>
      </c>
      <c r="D124" s="106" t="s">
        <v>646</v>
      </c>
      <c r="E124" s="106" t="s">
        <v>689</v>
      </c>
      <c r="F124" s="106">
        <v>1067365.3500000001</v>
      </c>
      <c r="G124" s="91" t="s">
        <v>1197</v>
      </c>
    </row>
    <row r="125" spans="1:7" ht="30" x14ac:dyDescent="0.25">
      <c r="A125" s="107">
        <v>123</v>
      </c>
      <c r="B125" s="106" t="s">
        <v>1164</v>
      </c>
      <c r="C125" s="106">
        <v>2021</v>
      </c>
      <c r="D125" s="106" t="s">
        <v>646</v>
      </c>
      <c r="E125" s="106" t="s">
        <v>706</v>
      </c>
      <c r="F125" s="106">
        <v>2289521.35</v>
      </c>
      <c r="G125" s="91" t="s">
        <v>1197</v>
      </c>
    </row>
    <row r="126" spans="1:7" ht="30" x14ac:dyDescent="0.25">
      <c r="A126" s="107">
        <v>124</v>
      </c>
      <c r="B126" s="106" t="s">
        <v>23</v>
      </c>
      <c r="C126" s="94">
        <v>2021</v>
      </c>
      <c r="D126" s="102" t="s">
        <v>1182</v>
      </c>
      <c r="E126" s="106" t="s">
        <v>1057</v>
      </c>
      <c r="F126" s="106">
        <v>63916.5</v>
      </c>
      <c r="G126" s="91" t="s">
        <v>1203</v>
      </c>
    </row>
    <row r="127" spans="1:7" ht="30" x14ac:dyDescent="0.25">
      <c r="A127" s="107">
        <v>125</v>
      </c>
      <c r="B127" s="106" t="s">
        <v>23</v>
      </c>
      <c r="C127" s="106">
        <v>2022</v>
      </c>
      <c r="D127" s="102" t="s">
        <v>1182</v>
      </c>
      <c r="E127" s="106" t="s">
        <v>1057</v>
      </c>
      <c r="F127" s="106">
        <v>1305686.1599999999</v>
      </c>
      <c r="G127" s="91" t="s">
        <v>1203</v>
      </c>
    </row>
    <row r="128" spans="1:7" ht="30" x14ac:dyDescent="0.25">
      <c r="A128" s="107">
        <v>126</v>
      </c>
      <c r="B128" s="106" t="s">
        <v>23</v>
      </c>
      <c r="C128" s="94">
        <v>2021</v>
      </c>
      <c r="D128" s="102" t="s">
        <v>1182</v>
      </c>
      <c r="E128" s="106" t="s">
        <v>1060</v>
      </c>
      <c r="F128" s="106">
        <v>215777.39</v>
      </c>
      <c r="G128" s="91" t="s">
        <v>1203</v>
      </c>
    </row>
    <row r="129" spans="1:7" ht="30" x14ac:dyDescent="0.25">
      <c r="A129" s="107">
        <v>127</v>
      </c>
      <c r="B129" s="106" t="s">
        <v>23</v>
      </c>
      <c r="C129" s="106">
        <v>2022</v>
      </c>
      <c r="D129" s="102" t="s">
        <v>1182</v>
      </c>
      <c r="E129" s="106" t="s">
        <v>1060</v>
      </c>
      <c r="F129" s="106">
        <v>4407900.46</v>
      </c>
      <c r="G129" s="91" t="s">
        <v>1203</v>
      </c>
    </row>
    <row r="130" spans="1:7" ht="30" x14ac:dyDescent="0.25">
      <c r="A130" s="107">
        <v>128</v>
      </c>
      <c r="B130" s="106" t="s">
        <v>23</v>
      </c>
      <c r="C130" s="94">
        <v>2020</v>
      </c>
      <c r="D130" s="102" t="s">
        <v>1182</v>
      </c>
      <c r="E130" s="106" t="s">
        <v>731</v>
      </c>
      <c r="F130" s="106">
        <v>179856.2</v>
      </c>
      <c r="G130" s="91" t="s">
        <v>1203</v>
      </c>
    </row>
    <row r="131" spans="1:7" ht="30" x14ac:dyDescent="0.25">
      <c r="A131" s="107">
        <v>129</v>
      </c>
      <c r="B131" s="106" t="s">
        <v>23</v>
      </c>
      <c r="C131" s="106">
        <v>2022</v>
      </c>
      <c r="D131" s="102" t="s">
        <v>1182</v>
      </c>
      <c r="E131" s="106" t="s">
        <v>731</v>
      </c>
      <c r="F131" s="106">
        <v>4874882.53</v>
      </c>
      <c r="G131" s="91" t="s">
        <v>1203</v>
      </c>
    </row>
    <row r="132" spans="1:7" ht="30" x14ac:dyDescent="0.25">
      <c r="A132" s="107">
        <v>130</v>
      </c>
      <c r="B132" s="106" t="s">
        <v>23</v>
      </c>
      <c r="C132" s="94">
        <v>2021</v>
      </c>
      <c r="D132" s="102" t="s">
        <v>1182</v>
      </c>
      <c r="E132" s="106" t="s">
        <v>1061</v>
      </c>
      <c r="F132" s="106">
        <v>273972.5</v>
      </c>
      <c r="G132" s="91" t="s">
        <v>1203</v>
      </c>
    </row>
    <row r="133" spans="1:7" ht="30" x14ac:dyDescent="0.25">
      <c r="A133" s="107">
        <v>131</v>
      </c>
      <c r="B133" s="106" t="s">
        <v>23</v>
      </c>
      <c r="C133" s="106">
        <v>2022</v>
      </c>
      <c r="D133" s="102" t="s">
        <v>1182</v>
      </c>
      <c r="E133" s="106" t="s">
        <v>1061</v>
      </c>
      <c r="F133" s="106">
        <v>3671663.03</v>
      </c>
      <c r="G133" s="91" t="s">
        <v>1203</v>
      </c>
    </row>
    <row r="134" spans="1:7" ht="30" x14ac:dyDescent="0.25">
      <c r="A134" s="107">
        <v>132</v>
      </c>
      <c r="B134" s="102" t="s">
        <v>1164</v>
      </c>
      <c r="C134" s="102">
        <v>2021</v>
      </c>
      <c r="D134" s="102" t="s">
        <v>1182</v>
      </c>
      <c r="E134" s="106" t="s">
        <v>736</v>
      </c>
      <c r="F134" s="111">
        <v>3545063.68</v>
      </c>
      <c r="G134" s="91" t="s">
        <v>1183</v>
      </c>
    </row>
    <row r="135" spans="1:7" ht="30" x14ac:dyDescent="0.25">
      <c r="A135" s="107">
        <v>133</v>
      </c>
      <c r="B135" s="106" t="s">
        <v>23</v>
      </c>
      <c r="C135" s="106">
        <v>2020</v>
      </c>
      <c r="D135" s="106" t="s">
        <v>1182</v>
      </c>
      <c r="E135" s="106" t="s">
        <v>736</v>
      </c>
      <c r="F135" s="106">
        <v>3545063.68</v>
      </c>
      <c r="G135" s="91" t="s">
        <v>1183</v>
      </c>
    </row>
    <row r="136" spans="1:7" ht="30" x14ac:dyDescent="0.25">
      <c r="A136" s="107">
        <v>134</v>
      </c>
      <c r="B136" s="106" t="s">
        <v>23</v>
      </c>
      <c r="C136" s="94">
        <v>2021</v>
      </c>
      <c r="D136" s="102" t="s">
        <v>1182</v>
      </c>
      <c r="E136" s="106" t="s">
        <v>1062</v>
      </c>
      <c r="F136" s="106">
        <v>258514.66</v>
      </c>
      <c r="G136" s="91" t="s">
        <v>1203</v>
      </c>
    </row>
    <row r="137" spans="1:7" ht="30" x14ac:dyDescent="0.25">
      <c r="A137" s="107">
        <v>135</v>
      </c>
      <c r="B137" s="106" t="s">
        <v>23</v>
      </c>
      <c r="C137" s="106">
        <v>2022</v>
      </c>
      <c r="D137" s="102" t="s">
        <v>1182</v>
      </c>
      <c r="E137" s="106" t="s">
        <v>1062</v>
      </c>
      <c r="F137" s="106">
        <v>5280937.42</v>
      </c>
      <c r="G137" s="91" t="s">
        <v>1203</v>
      </c>
    </row>
    <row r="138" spans="1:7" ht="30" x14ac:dyDescent="0.25">
      <c r="A138" s="107">
        <v>136</v>
      </c>
      <c r="B138" s="106" t="s">
        <v>23</v>
      </c>
      <c r="C138" s="94">
        <v>2021</v>
      </c>
      <c r="D138" s="102" t="s">
        <v>1182</v>
      </c>
      <c r="E138" s="106" t="s">
        <v>1067</v>
      </c>
      <c r="F138" s="106">
        <v>94993.59</v>
      </c>
      <c r="G138" s="91" t="s">
        <v>1203</v>
      </c>
    </row>
    <row r="139" spans="1:7" ht="30" x14ac:dyDescent="0.25">
      <c r="A139" s="107">
        <v>137</v>
      </c>
      <c r="B139" s="106" t="s">
        <v>23</v>
      </c>
      <c r="C139" s="106">
        <v>2022</v>
      </c>
      <c r="D139" s="102" t="s">
        <v>1182</v>
      </c>
      <c r="E139" s="106" t="s">
        <v>1067</v>
      </c>
      <c r="F139" s="106">
        <v>1393749.97</v>
      </c>
      <c r="G139" s="91" t="s">
        <v>1203</v>
      </c>
    </row>
    <row r="140" spans="1:7" ht="30" x14ac:dyDescent="0.25">
      <c r="A140" s="107">
        <v>138</v>
      </c>
      <c r="B140" s="106" t="s">
        <v>23</v>
      </c>
      <c r="C140" s="94">
        <v>2021</v>
      </c>
      <c r="D140" s="102" t="s">
        <v>1182</v>
      </c>
      <c r="E140" s="106" t="s">
        <v>1069</v>
      </c>
      <c r="F140" s="106">
        <v>159660.07999999999</v>
      </c>
      <c r="G140" s="91" t="s">
        <v>1203</v>
      </c>
    </row>
    <row r="141" spans="1:7" ht="30" x14ac:dyDescent="0.25">
      <c r="A141" s="107">
        <v>139</v>
      </c>
      <c r="B141" s="106" t="s">
        <v>23</v>
      </c>
      <c r="C141" s="106">
        <v>2022</v>
      </c>
      <c r="D141" s="102" t="s">
        <v>1182</v>
      </c>
      <c r="E141" s="106" t="s">
        <v>1069</v>
      </c>
      <c r="F141" s="106">
        <v>3261536.19</v>
      </c>
      <c r="G141" s="91" t="s">
        <v>1203</v>
      </c>
    </row>
    <row r="142" spans="1:7" ht="30" x14ac:dyDescent="0.25">
      <c r="A142" s="107">
        <v>140</v>
      </c>
      <c r="B142" s="106" t="s">
        <v>23</v>
      </c>
      <c r="C142" s="94">
        <v>2021</v>
      </c>
      <c r="D142" s="102" t="s">
        <v>1182</v>
      </c>
      <c r="E142" s="106" t="s">
        <v>1070</v>
      </c>
      <c r="F142" s="106">
        <v>293893.01</v>
      </c>
      <c r="G142" s="91" t="s">
        <v>1203</v>
      </c>
    </row>
    <row r="143" spans="1:7" ht="30" x14ac:dyDescent="0.25">
      <c r="A143" s="107">
        <v>141</v>
      </c>
      <c r="B143" s="106" t="s">
        <v>23</v>
      </c>
      <c r="C143" s="106">
        <v>2022</v>
      </c>
      <c r="D143" s="102" t="s">
        <v>1182</v>
      </c>
      <c r="E143" s="106" t="s">
        <v>1070</v>
      </c>
      <c r="F143" s="106">
        <v>6003646.3600000003</v>
      </c>
      <c r="G143" s="91" t="s">
        <v>1203</v>
      </c>
    </row>
    <row r="144" spans="1:7" ht="30" x14ac:dyDescent="0.25">
      <c r="A144" s="107">
        <v>142</v>
      </c>
      <c r="B144" s="106" t="s">
        <v>23</v>
      </c>
      <c r="C144" s="94">
        <v>2020</v>
      </c>
      <c r="D144" s="102" t="s">
        <v>1182</v>
      </c>
      <c r="E144" s="106" t="s">
        <v>763</v>
      </c>
      <c r="F144" s="106">
        <v>72550.87</v>
      </c>
      <c r="G144" s="91" t="s">
        <v>1203</v>
      </c>
    </row>
    <row r="145" spans="1:7" ht="30" x14ac:dyDescent="0.25">
      <c r="A145" s="107">
        <v>143</v>
      </c>
      <c r="B145" s="106" t="s">
        <v>23</v>
      </c>
      <c r="C145" s="106">
        <v>2022</v>
      </c>
      <c r="D145" s="102" t="s">
        <v>1182</v>
      </c>
      <c r="E145" s="106" t="s">
        <v>763</v>
      </c>
      <c r="F145" s="106">
        <v>4609192.13</v>
      </c>
      <c r="G145" s="91" t="s">
        <v>1203</v>
      </c>
    </row>
    <row r="146" spans="1:7" ht="30" x14ac:dyDescent="0.25">
      <c r="A146" s="107">
        <v>144</v>
      </c>
      <c r="B146" s="106" t="s">
        <v>23</v>
      </c>
      <c r="C146" s="94">
        <v>2021</v>
      </c>
      <c r="D146" s="102" t="s">
        <v>1182</v>
      </c>
      <c r="E146" s="106" t="s">
        <v>1075</v>
      </c>
      <c r="F146" s="106">
        <v>191017.82</v>
      </c>
      <c r="G146" s="91" t="s">
        <v>1203</v>
      </c>
    </row>
    <row r="147" spans="1:7" ht="30" x14ac:dyDescent="0.25">
      <c r="A147" s="107">
        <v>145</v>
      </c>
      <c r="B147" s="106" t="s">
        <v>23</v>
      </c>
      <c r="C147" s="106">
        <v>2022</v>
      </c>
      <c r="D147" s="102" t="s">
        <v>1182</v>
      </c>
      <c r="E147" s="106" t="s">
        <v>1075</v>
      </c>
      <c r="F147" s="106">
        <v>3902112.01</v>
      </c>
      <c r="G147" s="91" t="s">
        <v>1203</v>
      </c>
    </row>
    <row r="148" spans="1:7" ht="30" x14ac:dyDescent="0.25">
      <c r="A148" s="107">
        <v>146</v>
      </c>
      <c r="B148" s="106" t="s">
        <v>23</v>
      </c>
      <c r="C148" s="94">
        <v>2021</v>
      </c>
      <c r="D148" s="102" t="s">
        <v>1182</v>
      </c>
      <c r="E148" s="106" t="s">
        <v>1076</v>
      </c>
      <c r="F148" s="106">
        <v>59122.28</v>
      </c>
      <c r="G148" s="91" t="s">
        <v>1203</v>
      </c>
    </row>
    <row r="149" spans="1:7" ht="30" x14ac:dyDescent="0.25">
      <c r="A149" s="107">
        <v>147</v>
      </c>
      <c r="B149" s="106" t="s">
        <v>23</v>
      </c>
      <c r="C149" s="106">
        <v>2022</v>
      </c>
      <c r="D149" s="102" t="s">
        <v>1182</v>
      </c>
      <c r="E149" s="106" t="s">
        <v>1076</v>
      </c>
      <c r="F149" s="106">
        <v>1207750.02</v>
      </c>
      <c r="G149" s="91" t="s">
        <v>1203</v>
      </c>
    </row>
    <row r="150" spans="1:7" ht="30" x14ac:dyDescent="0.25">
      <c r="A150" s="107">
        <v>148</v>
      </c>
      <c r="B150" s="106" t="s">
        <v>1164</v>
      </c>
      <c r="C150" s="106">
        <v>2021</v>
      </c>
      <c r="D150" s="102" t="s">
        <v>1182</v>
      </c>
      <c r="E150" s="106" t="s">
        <v>765</v>
      </c>
      <c r="F150" s="111">
        <v>1610349.22</v>
      </c>
      <c r="G150" s="91" t="s">
        <v>1183</v>
      </c>
    </row>
    <row r="151" spans="1:7" ht="30" x14ac:dyDescent="0.25">
      <c r="A151" s="107">
        <v>149</v>
      </c>
      <c r="B151" s="106" t="s">
        <v>23</v>
      </c>
      <c r="C151" s="94">
        <v>2020</v>
      </c>
      <c r="D151" s="102" t="s">
        <v>1182</v>
      </c>
      <c r="E151" s="106" t="s">
        <v>781</v>
      </c>
      <c r="F151" s="106">
        <v>62642.26</v>
      </c>
      <c r="G151" s="91" t="s">
        <v>1203</v>
      </c>
    </row>
    <row r="152" spans="1:7" ht="30" x14ac:dyDescent="0.25">
      <c r="A152" s="107">
        <v>150</v>
      </c>
      <c r="B152" s="106" t="s">
        <v>23</v>
      </c>
      <c r="C152" s="106">
        <v>2022</v>
      </c>
      <c r="D152" s="102" t="s">
        <v>1182</v>
      </c>
      <c r="E152" s="106" t="s">
        <v>781</v>
      </c>
      <c r="F152" s="106">
        <v>2573049.4700000002</v>
      </c>
      <c r="G152" s="91" t="s">
        <v>1203</v>
      </c>
    </row>
    <row r="153" spans="1:7" ht="30" x14ac:dyDescent="0.25">
      <c r="A153" s="107">
        <v>151</v>
      </c>
      <c r="B153" s="106" t="s">
        <v>23</v>
      </c>
      <c r="C153" s="94">
        <v>2021</v>
      </c>
      <c r="D153" s="102" t="s">
        <v>1182</v>
      </c>
      <c r="E153" s="106" t="s">
        <v>1079</v>
      </c>
      <c r="F153" s="106">
        <v>69733.98</v>
      </c>
      <c r="G153" s="91" t="s">
        <v>1203</v>
      </c>
    </row>
    <row r="154" spans="1:7" ht="30" x14ac:dyDescent="0.25">
      <c r="A154" s="107">
        <v>152</v>
      </c>
      <c r="B154" s="106" t="s">
        <v>23</v>
      </c>
      <c r="C154" s="106">
        <v>2022</v>
      </c>
      <c r="D154" s="102" t="s">
        <v>1182</v>
      </c>
      <c r="E154" s="106" t="s">
        <v>1079</v>
      </c>
      <c r="F154" s="106">
        <v>1424525.66</v>
      </c>
      <c r="G154" s="91" t="s">
        <v>1203</v>
      </c>
    </row>
    <row r="155" spans="1:7" ht="30" x14ac:dyDescent="0.25">
      <c r="A155" s="107">
        <v>153</v>
      </c>
      <c r="B155" s="106" t="s">
        <v>23</v>
      </c>
      <c r="C155" s="94">
        <v>2020</v>
      </c>
      <c r="D155" s="102" t="s">
        <v>1182</v>
      </c>
      <c r="E155" s="106" t="s">
        <v>783</v>
      </c>
      <c r="F155" s="106">
        <v>51634.879999999997</v>
      </c>
      <c r="G155" s="91" t="s">
        <v>1203</v>
      </c>
    </row>
    <row r="156" spans="1:7" ht="30" x14ac:dyDescent="0.25">
      <c r="A156" s="107">
        <v>154</v>
      </c>
      <c r="B156" s="106" t="s">
        <v>23</v>
      </c>
      <c r="C156" s="106">
        <v>2021</v>
      </c>
      <c r="D156" s="102" t="s">
        <v>1182</v>
      </c>
      <c r="E156" s="106" t="s">
        <v>783</v>
      </c>
      <c r="F156" s="106">
        <v>507832.78</v>
      </c>
      <c r="G156" s="91" t="s">
        <v>1203</v>
      </c>
    </row>
    <row r="157" spans="1:7" ht="30" x14ac:dyDescent="0.25">
      <c r="A157" s="107">
        <v>155</v>
      </c>
      <c r="B157" s="106" t="s">
        <v>23</v>
      </c>
      <c r="C157" s="94">
        <v>2020</v>
      </c>
      <c r="D157" s="102" t="s">
        <v>1182</v>
      </c>
      <c r="E157" s="106" t="s">
        <v>794</v>
      </c>
      <c r="F157" s="106">
        <v>59270.11</v>
      </c>
      <c r="G157" s="91" t="s">
        <v>1203</v>
      </c>
    </row>
    <row r="158" spans="1:7" ht="30" x14ac:dyDescent="0.25">
      <c r="A158" s="107">
        <v>156</v>
      </c>
      <c r="B158" s="106" t="s">
        <v>23</v>
      </c>
      <c r="C158" s="106">
        <v>2022</v>
      </c>
      <c r="D158" s="102" t="s">
        <v>1182</v>
      </c>
      <c r="E158" s="106" t="s">
        <v>794</v>
      </c>
      <c r="F158" s="106">
        <v>2456145.4700000002</v>
      </c>
      <c r="G158" s="91" t="s">
        <v>1203</v>
      </c>
    </row>
    <row r="159" spans="1:7" ht="30" x14ac:dyDescent="0.25">
      <c r="A159" s="107">
        <v>157</v>
      </c>
      <c r="B159" s="106" t="s">
        <v>23</v>
      </c>
      <c r="C159" s="94">
        <v>2020</v>
      </c>
      <c r="D159" s="102" t="s">
        <v>1182</v>
      </c>
      <c r="E159" s="106" t="s">
        <v>796</v>
      </c>
      <c r="F159" s="106">
        <v>77896.13</v>
      </c>
      <c r="G159" s="91" t="s">
        <v>1203</v>
      </c>
    </row>
    <row r="160" spans="1:7" ht="30" x14ac:dyDescent="0.25">
      <c r="A160" s="107">
        <v>158</v>
      </c>
      <c r="B160" s="106" t="s">
        <v>23</v>
      </c>
      <c r="C160" s="106">
        <v>2022</v>
      </c>
      <c r="D160" s="102" t="s">
        <v>1182</v>
      </c>
      <c r="E160" s="106" t="s">
        <v>796</v>
      </c>
      <c r="F160" s="106">
        <v>5701199.4500000002</v>
      </c>
      <c r="G160" s="91" t="s">
        <v>1203</v>
      </c>
    </row>
    <row r="161" spans="1:7" ht="30" x14ac:dyDescent="0.25">
      <c r="A161" s="107">
        <v>159</v>
      </c>
      <c r="B161" s="106" t="s">
        <v>23</v>
      </c>
      <c r="C161" s="94">
        <v>2021</v>
      </c>
      <c r="D161" s="102" t="s">
        <v>1182</v>
      </c>
      <c r="E161" s="106" t="s">
        <v>1082</v>
      </c>
      <c r="F161" s="106">
        <v>218619.8</v>
      </c>
      <c r="G161" s="91" t="s">
        <v>1203</v>
      </c>
    </row>
    <row r="162" spans="1:7" ht="30" x14ac:dyDescent="0.25">
      <c r="A162" s="107">
        <v>160</v>
      </c>
      <c r="B162" s="106" t="s">
        <v>23</v>
      </c>
      <c r="C162" s="106">
        <v>2022</v>
      </c>
      <c r="D162" s="102" t="s">
        <v>1182</v>
      </c>
      <c r="E162" s="106" t="s">
        <v>1082</v>
      </c>
      <c r="F162" s="106">
        <v>4465965.37</v>
      </c>
      <c r="G162" s="91" t="s">
        <v>1203</v>
      </c>
    </row>
    <row r="163" spans="1:7" ht="30" x14ac:dyDescent="0.25">
      <c r="A163" s="107">
        <v>161</v>
      </c>
      <c r="B163" s="106" t="s">
        <v>23</v>
      </c>
      <c r="C163" s="94">
        <v>2020</v>
      </c>
      <c r="D163" s="102" t="s">
        <v>1182</v>
      </c>
      <c r="E163" s="106" t="s">
        <v>798</v>
      </c>
      <c r="F163" s="106">
        <v>50006.18</v>
      </c>
      <c r="G163" s="91" t="s">
        <v>1203</v>
      </c>
    </row>
    <row r="164" spans="1:7" ht="30" x14ac:dyDescent="0.25">
      <c r="A164" s="107">
        <v>162</v>
      </c>
      <c r="B164" s="106" t="s">
        <v>23</v>
      </c>
      <c r="C164" s="106">
        <v>2021</v>
      </c>
      <c r="D164" s="102" t="s">
        <v>1182</v>
      </c>
      <c r="E164" s="106" t="s">
        <v>798</v>
      </c>
      <c r="F164" s="106">
        <v>513923.88</v>
      </c>
      <c r="G164" s="91" t="s">
        <v>1203</v>
      </c>
    </row>
    <row r="165" spans="1:7" ht="30" x14ac:dyDescent="0.25">
      <c r="A165" s="107">
        <v>163</v>
      </c>
      <c r="B165" s="106" t="s">
        <v>23</v>
      </c>
      <c r="C165" s="94">
        <v>2020</v>
      </c>
      <c r="D165" s="102" t="s">
        <v>1182</v>
      </c>
      <c r="E165" s="106" t="s">
        <v>799</v>
      </c>
      <c r="F165" s="106">
        <v>107070.16</v>
      </c>
      <c r="G165" s="91" t="s">
        <v>1203</v>
      </c>
    </row>
    <row r="166" spans="1:7" ht="30" x14ac:dyDescent="0.25">
      <c r="A166" s="107">
        <v>164</v>
      </c>
      <c r="B166" s="106" t="s">
        <v>23</v>
      </c>
      <c r="C166" s="106">
        <v>2021</v>
      </c>
      <c r="D166" s="102" t="s">
        <v>1182</v>
      </c>
      <c r="E166" s="106" t="s">
        <v>799</v>
      </c>
      <c r="F166" s="106">
        <v>2460846.84</v>
      </c>
      <c r="G166" s="91" t="s">
        <v>1203</v>
      </c>
    </row>
    <row r="167" spans="1:7" ht="30" x14ac:dyDescent="0.25">
      <c r="A167" s="107">
        <v>165</v>
      </c>
      <c r="B167" s="106" t="s">
        <v>23</v>
      </c>
      <c r="C167" s="94">
        <v>2020</v>
      </c>
      <c r="D167" s="102" t="s">
        <v>1182</v>
      </c>
      <c r="E167" s="106" t="s">
        <v>800</v>
      </c>
      <c r="F167" s="106">
        <v>49983.83</v>
      </c>
      <c r="G167" s="91" t="s">
        <v>1203</v>
      </c>
    </row>
    <row r="168" spans="1:7" ht="30" x14ac:dyDescent="0.25">
      <c r="A168" s="107">
        <v>166</v>
      </c>
      <c r="B168" s="106" t="s">
        <v>23</v>
      </c>
      <c r="C168" s="106">
        <v>2021</v>
      </c>
      <c r="D168" s="102" t="s">
        <v>1182</v>
      </c>
      <c r="E168" s="106" t="s">
        <v>800</v>
      </c>
      <c r="F168" s="106">
        <v>503651.59</v>
      </c>
      <c r="G168" s="91" t="s">
        <v>1203</v>
      </c>
    </row>
    <row r="169" spans="1:7" ht="30" x14ac:dyDescent="0.25">
      <c r="A169" s="107">
        <v>167</v>
      </c>
      <c r="B169" s="106" t="s">
        <v>23</v>
      </c>
      <c r="C169" s="94">
        <v>2021</v>
      </c>
      <c r="D169" s="102" t="s">
        <v>1182</v>
      </c>
      <c r="E169" s="106" t="s">
        <v>1084</v>
      </c>
      <c r="F169" s="106">
        <v>130527.46</v>
      </c>
      <c r="G169" s="91" t="s">
        <v>1203</v>
      </c>
    </row>
    <row r="170" spans="1:7" ht="30" x14ac:dyDescent="0.25">
      <c r="A170" s="107">
        <v>168</v>
      </c>
      <c r="B170" s="106" t="s">
        <v>23</v>
      </c>
      <c r="C170" s="106">
        <v>2022</v>
      </c>
      <c r="D170" s="102" t="s">
        <v>1182</v>
      </c>
      <c r="E170" s="106" t="s">
        <v>1084</v>
      </c>
      <c r="F170" s="106">
        <v>2666415.02</v>
      </c>
      <c r="G170" s="91" t="s">
        <v>1203</v>
      </c>
    </row>
    <row r="171" spans="1:7" x14ac:dyDescent="0.25">
      <c r="A171" s="107">
        <v>169</v>
      </c>
      <c r="B171" s="106" t="s">
        <v>23</v>
      </c>
      <c r="C171" s="106">
        <v>2020</v>
      </c>
      <c r="D171" s="102" t="s">
        <v>1182</v>
      </c>
      <c r="E171" s="106" t="s">
        <v>803</v>
      </c>
      <c r="F171" s="106">
        <v>4071696.38</v>
      </c>
      <c r="G171" s="91" t="s">
        <v>1206</v>
      </c>
    </row>
    <row r="172" spans="1:7" x14ac:dyDescent="0.25">
      <c r="A172" s="107">
        <v>170</v>
      </c>
      <c r="B172" s="106" t="s">
        <v>1164</v>
      </c>
      <c r="C172" s="106">
        <v>2021</v>
      </c>
      <c r="D172" s="102" t="s">
        <v>1182</v>
      </c>
      <c r="E172" s="106" t="s">
        <v>803</v>
      </c>
      <c r="F172" s="106">
        <v>4071696.38</v>
      </c>
      <c r="G172" s="91" t="s">
        <v>1206</v>
      </c>
    </row>
    <row r="173" spans="1:7" x14ac:dyDescent="0.25">
      <c r="A173" s="107">
        <v>171</v>
      </c>
      <c r="B173" s="106" t="s">
        <v>23</v>
      </c>
      <c r="C173" s="106">
        <v>2020</v>
      </c>
      <c r="D173" s="102" t="s">
        <v>1182</v>
      </c>
      <c r="E173" s="106" t="s">
        <v>805</v>
      </c>
      <c r="F173" s="106">
        <v>2708795.1</v>
      </c>
      <c r="G173" s="91" t="s">
        <v>1206</v>
      </c>
    </row>
    <row r="174" spans="1:7" x14ac:dyDescent="0.25">
      <c r="A174" s="107">
        <v>172</v>
      </c>
      <c r="B174" s="106" t="s">
        <v>1164</v>
      </c>
      <c r="C174" s="106">
        <v>2021</v>
      </c>
      <c r="D174" s="102" t="s">
        <v>1182</v>
      </c>
      <c r="E174" s="106" t="s">
        <v>805</v>
      </c>
      <c r="F174" s="106">
        <v>2708795.1</v>
      </c>
      <c r="G174" s="91" t="s">
        <v>1206</v>
      </c>
    </row>
    <row r="175" spans="1:7" ht="30" x14ac:dyDescent="0.25">
      <c r="A175" s="107">
        <v>173</v>
      </c>
      <c r="B175" s="94" t="s">
        <v>23</v>
      </c>
      <c r="C175" s="94">
        <v>2020</v>
      </c>
      <c r="D175" s="106" t="s">
        <v>1181</v>
      </c>
      <c r="E175" s="91" t="s">
        <v>808</v>
      </c>
      <c r="F175" s="108">
        <v>1062925.97</v>
      </c>
      <c r="G175" s="91" t="s">
        <v>1183</v>
      </c>
    </row>
    <row r="176" spans="1:7" ht="30" x14ac:dyDescent="0.25">
      <c r="A176" s="107">
        <v>174</v>
      </c>
      <c r="B176" s="94" t="s">
        <v>1164</v>
      </c>
      <c r="C176" s="94">
        <v>2021</v>
      </c>
      <c r="D176" s="106" t="s">
        <v>1181</v>
      </c>
      <c r="E176" s="91" t="s">
        <v>808</v>
      </c>
      <c r="F176" s="108">
        <v>1062925.97</v>
      </c>
      <c r="G176" s="91" t="s">
        <v>1183</v>
      </c>
    </row>
    <row r="177" spans="1:7" ht="30" x14ac:dyDescent="0.25">
      <c r="A177" s="107">
        <v>175</v>
      </c>
      <c r="B177" s="106" t="s">
        <v>1164</v>
      </c>
      <c r="C177" s="106">
        <v>2021</v>
      </c>
      <c r="D177" s="106" t="s">
        <v>1181</v>
      </c>
      <c r="E177" s="91" t="s">
        <v>813</v>
      </c>
      <c r="F177" s="110">
        <v>459630</v>
      </c>
      <c r="G177" s="91" t="s">
        <v>1183</v>
      </c>
    </row>
    <row r="178" spans="1:7" ht="30" x14ac:dyDescent="0.25">
      <c r="A178" s="107">
        <v>176</v>
      </c>
      <c r="B178" s="106" t="s">
        <v>1164</v>
      </c>
      <c r="C178" s="106">
        <v>2021</v>
      </c>
      <c r="D178" s="106" t="s">
        <v>1181</v>
      </c>
      <c r="E178" s="91" t="s">
        <v>814</v>
      </c>
      <c r="F178" s="110">
        <v>3700566.03</v>
      </c>
      <c r="G178" s="91" t="s">
        <v>1183</v>
      </c>
    </row>
    <row r="179" spans="1:7" ht="30" x14ac:dyDescent="0.25">
      <c r="A179" s="107">
        <v>177</v>
      </c>
      <c r="B179" s="94" t="s">
        <v>1164</v>
      </c>
      <c r="C179" s="94">
        <v>2021</v>
      </c>
      <c r="D179" s="94" t="s">
        <v>1181</v>
      </c>
      <c r="E179" s="91" t="s">
        <v>820</v>
      </c>
      <c r="F179" s="94">
        <v>7218451.2699999996</v>
      </c>
      <c r="G179" s="91" t="s">
        <v>1183</v>
      </c>
    </row>
    <row r="180" spans="1:7" x14ac:dyDescent="0.25">
      <c r="A180" s="107"/>
      <c r="B180" s="106"/>
      <c r="C180" s="106"/>
      <c r="D180" s="106"/>
      <c r="E180" s="106"/>
      <c r="F180" s="106"/>
      <c r="G180" s="91"/>
    </row>
    <row r="181" spans="1:7" x14ac:dyDescent="0.25">
      <c r="A181" s="107"/>
      <c r="B181" s="106"/>
      <c r="C181" s="106"/>
      <c r="D181" s="106"/>
      <c r="E181" s="106"/>
      <c r="F181" s="106"/>
      <c r="G181" s="91"/>
    </row>
    <row r="182" spans="1:7" x14ac:dyDescent="0.25">
      <c r="A182" s="107"/>
      <c r="B182" s="106"/>
      <c r="C182" s="106"/>
      <c r="D182" s="106"/>
      <c r="E182" s="106"/>
      <c r="F182" s="106"/>
      <c r="G182" s="91"/>
    </row>
    <row r="183" spans="1:7" x14ac:dyDescent="0.25">
      <c r="A183" s="107"/>
      <c r="B183" s="106"/>
      <c r="C183" s="106"/>
      <c r="D183" s="106"/>
      <c r="E183" s="106"/>
      <c r="F183" s="106"/>
      <c r="G183" s="91"/>
    </row>
    <row r="184" spans="1:7" x14ac:dyDescent="0.25">
      <c r="A184" s="107"/>
      <c r="B184" s="106"/>
      <c r="C184" s="106"/>
      <c r="D184" s="106"/>
      <c r="E184" s="106"/>
      <c r="F184" s="106"/>
      <c r="G184" s="91"/>
    </row>
    <row r="185" spans="1:7" x14ac:dyDescent="0.25">
      <c r="A185" s="107"/>
      <c r="B185" s="106"/>
      <c r="C185" s="106"/>
      <c r="D185" s="106"/>
      <c r="E185" s="106"/>
      <c r="F185" s="106"/>
      <c r="G185" s="91"/>
    </row>
    <row r="186" spans="1:7" x14ac:dyDescent="0.25">
      <c r="A186" s="107"/>
      <c r="B186" s="106"/>
      <c r="C186" s="106"/>
      <c r="D186" s="106"/>
      <c r="E186" s="106"/>
      <c r="F186" s="106"/>
      <c r="G186" s="91"/>
    </row>
    <row r="187" spans="1:7" x14ac:dyDescent="0.25">
      <c r="A187" s="107"/>
      <c r="B187" s="106"/>
      <c r="C187" s="106"/>
      <c r="D187" s="106"/>
      <c r="E187" s="106"/>
      <c r="F187" s="106"/>
      <c r="G187" s="91"/>
    </row>
    <row r="188" spans="1:7" x14ac:dyDescent="0.25">
      <c r="A188" s="107"/>
      <c r="B188" s="106"/>
      <c r="C188" s="106"/>
      <c r="D188" s="106"/>
      <c r="E188" s="106"/>
      <c r="F188" s="106"/>
      <c r="G188" s="91"/>
    </row>
    <row r="189" spans="1:7" x14ac:dyDescent="0.25">
      <c r="A189" s="107"/>
      <c r="B189" s="106"/>
      <c r="C189" s="106"/>
      <c r="D189" s="106"/>
      <c r="E189" s="106"/>
      <c r="F189" s="106"/>
      <c r="G189" s="91"/>
    </row>
    <row r="190" spans="1:7" x14ac:dyDescent="0.25">
      <c r="A190" s="107"/>
      <c r="B190" s="106"/>
      <c r="C190" s="106"/>
      <c r="D190" s="106"/>
      <c r="E190" s="106"/>
      <c r="F190" s="106"/>
      <c r="G190" s="91"/>
    </row>
    <row r="191" spans="1:7" x14ac:dyDescent="0.25">
      <c r="A191" s="107"/>
      <c r="B191" s="106"/>
      <c r="C191" s="106"/>
      <c r="D191" s="106"/>
      <c r="E191" s="106"/>
      <c r="F191" s="106"/>
      <c r="G191" s="91"/>
    </row>
    <row r="192" spans="1:7" x14ac:dyDescent="0.25">
      <c r="A192" s="107"/>
      <c r="B192" s="106"/>
      <c r="C192" s="106"/>
      <c r="D192" s="106"/>
      <c r="E192" s="106"/>
      <c r="F192" s="106"/>
      <c r="G192" s="91"/>
    </row>
    <row r="193" spans="1:7" x14ac:dyDescent="0.25">
      <c r="A193" s="107"/>
      <c r="B193" s="106"/>
      <c r="C193" s="106"/>
      <c r="D193" s="106"/>
      <c r="E193" s="106"/>
      <c r="F193" s="106"/>
      <c r="G193" s="91"/>
    </row>
    <row r="194" spans="1:7" x14ac:dyDescent="0.25">
      <c r="A194" s="107"/>
      <c r="B194" s="106"/>
      <c r="C194" s="106"/>
      <c r="D194" s="106"/>
      <c r="E194" s="106"/>
      <c r="F194" s="106"/>
      <c r="G194" s="91"/>
    </row>
    <row r="195" spans="1:7" x14ac:dyDescent="0.25">
      <c r="A195" s="107"/>
      <c r="B195" s="106"/>
      <c r="C195" s="106"/>
      <c r="D195" s="106"/>
      <c r="E195" s="106"/>
      <c r="F195" s="106"/>
      <c r="G195" s="91"/>
    </row>
    <row r="196" spans="1:7" x14ac:dyDescent="0.25">
      <c r="B196" s="95"/>
      <c r="C196" s="95"/>
      <c r="D196" s="95"/>
      <c r="E196" s="99"/>
      <c r="F196" s="95"/>
      <c r="G196" s="99"/>
    </row>
    <row r="197" spans="1:7" x14ac:dyDescent="0.25">
      <c r="B197" s="95"/>
      <c r="C197" s="95"/>
      <c r="D197" s="95"/>
      <c r="E197" s="99"/>
      <c r="F197" s="95"/>
      <c r="G197" s="99"/>
    </row>
  </sheetData>
  <autoFilter ref="A2:G179">
    <sortState ref="A3:G179">
      <sortCondition ref="D2:D178"/>
    </sortState>
  </autoFilter>
  <customSheetViews>
    <customSheetView guid="{2D15701A-D80C-4B6F-812F-744E1C63C567}" scale="80" showAutoFilter="1">
      <selection activeCell="G3" sqref="G3:G179"/>
      <pageMargins left="0.7" right="0.7" top="0.75" bottom="0.75" header="0.3" footer="0.3"/>
      <pageSetup paperSize="9" orientation="portrait" r:id="rId1"/>
      <autoFilter ref="A2:G179">
        <sortState ref="A3:G179">
          <sortCondition ref="D2:D178"/>
        </sortState>
      </autoFilter>
    </customSheetView>
    <customSheetView guid="{A299C84D-C097-439E-954D-685D90CA46C9}" scale="80" showAutoFilter="1">
      <selection activeCell="D7" sqref="D7"/>
      <pageMargins left="0.7" right="0.7" top="0.75" bottom="0.75" header="0.3" footer="0.3"/>
      <pageSetup paperSize="9" orientation="portrait" r:id="rId2"/>
      <autoFilter ref="A2:G179">
        <sortState ref="A3:G179">
          <sortCondition ref="D2:D178"/>
        </sortState>
      </autoFilter>
    </customSheetView>
    <customSheetView guid="{C2BC3CC9-5A33-4838-B0C9-765C41E09E42}" scale="80" showAutoFilter="1" topLeftCell="A70">
      <selection activeCell="D25" sqref="D25"/>
      <pageMargins left="0.7" right="0.7" top="0.75" bottom="0.75" header="0.3" footer="0.3"/>
      <pageSetup paperSize="9" orientation="portrait" r:id="rId3"/>
      <autoFilter ref="A2:G123"/>
    </customSheetView>
    <customSheetView guid="{9A943439-F664-43C2-949A-487E1A5DB2A1}" scale="80" showAutoFilter="1" topLeftCell="A163">
      <selection activeCell="G181" sqref="G181"/>
      <pageMargins left="0.7" right="0.7" top="0.75" bottom="0.75" header="0.3" footer="0.3"/>
      <pageSetup paperSize="9" orientation="portrait" r:id="rId4"/>
      <autoFilter ref="A2:G174"/>
    </customSheetView>
    <customSheetView guid="{95B45164-2B22-4B3E-9BF2-B5657F4E1DD7}" scale="80" showAutoFilter="1">
      <selection activeCell="D7" sqref="D7"/>
      <pageMargins left="0.7" right="0.7" top="0.75" bottom="0.75" header="0.3" footer="0.3"/>
      <pageSetup paperSize="9" orientation="portrait" r:id="rId5"/>
      <autoFilter ref="A2:G202"/>
    </customSheetView>
    <customSheetView guid="{9595E341-47B0-4869-BE47-43740FED65BC}" scale="80" showAutoFilter="1" topLeftCell="A16">
      <selection activeCell="F92" sqref="F92"/>
      <pageMargins left="0.7" right="0.7" top="0.75" bottom="0.75" header="0.3" footer="0.3"/>
      <pageSetup paperSize="9" orientation="portrait" r:id="rId6"/>
      <autoFilter ref="A2:G107"/>
    </customSheetView>
    <customSheetView guid="{588C31BA-C36B-4B9E-AE8B-D926F1C5CA78}" scale="80" filter="1" showAutoFilter="1">
      <selection activeCell="D125" sqref="D125"/>
      <pageMargins left="0.7" right="0.7" top="0.75" bottom="0.75" header="0.3" footer="0.3"/>
      <pageSetup paperSize="9" orientation="portrait" r:id="rId7"/>
      <autoFilter ref="A2:G122">
        <filterColumn colId="3">
          <filters>
            <filter val="Советский район"/>
          </filters>
        </filterColumn>
      </autoFilter>
    </customSheetView>
  </customSheetViews>
  <phoneticPr fontId="19" type="noConversion"/>
  <pageMargins left="0.7" right="0.7" top="0.75" bottom="0.75" header="0.3" footer="0.3"/>
  <pageSetup paperSize="9" orientation="portrait" r:id="rId8"/>
</worksheet>
</file>

<file path=xl/worksheets/wsSortMap1.xml><?xml version="1.0" encoding="utf-8"?>
<worksheetSortMap xmlns="http://schemas.microsoft.com/office/excel/2006/main">
  <rowSortMap ref="A200:XFD1603" count="161">
    <row newVal="199" oldVal="293"/>
    <row newVal="200" oldVal="292"/>
    <row newVal="201" oldVal="291"/>
    <row newVal="202" oldVal="290"/>
    <row newVal="203" oldVal="289"/>
    <row newVal="205" oldVal="288"/>
    <row newVal="206" oldVal="287"/>
    <row newVal="207" oldVal="286"/>
    <row newVal="208" oldVal="285"/>
    <row newVal="209" oldVal="284"/>
    <row newVal="210" oldVal="283"/>
    <row newVal="211" oldVal="282"/>
    <row newVal="212" oldVal="281"/>
    <row newVal="213" oldVal="280"/>
    <row newVal="214" oldVal="279"/>
    <row newVal="215" oldVal="278"/>
    <row newVal="216" oldVal="277"/>
    <row newVal="217" oldVal="276"/>
    <row newVal="218" oldVal="275"/>
    <row newVal="219" oldVal="274"/>
    <row newVal="220" oldVal="273"/>
    <row newVal="221" oldVal="272"/>
    <row newVal="222" oldVal="271"/>
    <row newVal="223" oldVal="270"/>
    <row newVal="224" oldVal="269"/>
    <row newVal="225" oldVal="268"/>
    <row newVal="226" oldVal="267"/>
    <row newVal="227" oldVal="266"/>
    <row newVal="228" oldVal="265"/>
    <row newVal="229" oldVal="264"/>
    <row newVal="230" oldVal="263"/>
    <row newVal="231" oldVal="262"/>
    <row newVal="232" oldVal="261"/>
    <row newVal="233" oldVal="260"/>
    <row newVal="234" oldVal="259"/>
    <row newVal="235" oldVal="258"/>
    <row newVal="236" oldVal="257"/>
    <row newVal="237" oldVal="256"/>
    <row newVal="238" oldVal="255"/>
    <row newVal="239" oldVal="254"/>
    <row newVal="240" oldVal="253"/>
    <row newVal="241" oldVal="252"/>
    <row newVal="242" oldVal="251"/>
    <row newVal="243" oldVal="250"/>
    <row newVal="244" oldVal="249"/>
    <row newVal="245" oldVal="248"/>
    <row newVal="246" oldVal="247"/>
    <row newVal="247" oldVal="246"/>
    <row newVal="248" oldVal="245"/>
    <row newVal="249" oldVal="244"/>
    <row newVal="250" oldVal="243"/>
    <row newVal="251" oldVal="242"/>
    <row newVal="252" oldVal="241"/>
    <row newVal="253" oldVal="240"/>
    <row newVal="254" oldVal="239"/>
    <row newVal="255" oldVal="238"/>
    <row newVal="256" oldVal="237"/>
    <row newVal="257" oldVal="236"/>
    <row newVal="258" oldVal="235"/>
    <row newVal="259" oldVal="234"/>
    <row newVal="260" oldVal="233"/>
    <row newVal="261" oldVal="232"/>
    <row newVal="262" oldVal="231"/>
    <row newVal="263" oldVal="230"/>
    <row newVal="264" oldVal="229"/>
    <row newVal="265" oldVal="228"/>
    <row newVal="266" oldVal="227"/>
    <row newVal="267" oldVal="226"/>
    <row newVal="268" oldVal="225"/>
    <row newVal="269" oldVal="224"/>
    <row newVal="270" oldVal="223"/>
    <row newVal="271" oldVal="222"/>
    <row newVal="272" oldVal="221"/>
    <row newVal="273" oldVal="220"/>
    <row newVal="274" oldVal="219"/>
    <row newVal="275" oldVal="218"/>
    <row newVal="276" oldVal="217"/>
    <row newVal="277" oldVal="216"/>
    <row newVal="278" oldVal="215"/>
    <row newVal="279" oldVal="214"/>
    <row newVal="280" oldVal="213"/>
    <row newVal="281" oldVal="212"/>
    <row newVal="282" oldVal="211"/>
    <row newVal="283" oldVal="210"/>
    <row newVal="284" oldVal="209"/>
    <row newVal="285" oldVal="208"/>
    <row newVal="286" oldVal="207"/>
    <row newVal="287" oldVal="206"/>
    <row newVal="288" oldVal="205"/>
    <row newVal="289" oldVal="203"/>
    <row newVal="290" oldVal="202"/>
    <row newVal="291" oldVal="201"/>
    <row newVal="292" oldVal="200"/>
    <row newVal="293" oldVal="199"/>
    <row newVal="395" oldVal="396"/>
    <row newVal="396" oldVal="395"/>
    <row newVal="461" oldVal="463"/>
    <row newVal="462" oldVal="464"/>
    <row newVal="463" oldVal="465"/>
    <row newVal="464" oldVal="466"/>
    <row newVal="465" oldVal="461"/>
    <row newVal="466" oldVal="462"/>
    <row newVal="478" oldVal="484"/>
    <row newVal="479" oldVal="478"/>
    <row newVal="480" oldVal="479"/>
    <row newVal="481" oldVal="480"/>
    <row newVal="482" oldVal="481"/>
    <row newVal="483" oldVal="482"/>
    <row newVal="484" oldVal="483"/>
    <row newVal="574" oldVal="575"/>
    <row newVal="575" oldVal="576"/>
    <row newVal="576" oldVal="574"/>
    <row newVal="859" oldVal="862"/>
    <row newVal="860" oldVal="871"/>
    <row newVal="861" oldVal="859"/>
    <row newVal="862" oldVal="860"/>
    <row newVal="863" oldVal="861"/>
    <row newVal="864" oldVal="863"/>
    <row newVal="865" oldVal="864"/>
    <row newVal="866" oldVal="865"/>
    <row newVal="867" oldVal="866"/>
    <row newVal="868" oldVal="867"/>
    <row newVal="869" oldVal="868"/>
    <row newVal="870" oldVal="869"/>
    <row newVal="871" oldVal="870"/>
    <row newVal="1127" oldVal="1128"/>
    <row newVal="1128" oldVal="1127"/>
    <row newVal="1286" oldVal="1287"/>
    <row newVal="1287" oldVal="1288"/>
    <row newVal="1288" oldVal="1289"/>
    <row newVal="1289" oldVal="1290"/>
    <row newVal="1290" oldVal="1291"/>
    <row newVal="1291" oldVal="1292"/>
    <row newVal="1292" oldVal="1293"/>
    <row newVal="1293" oldVal="1294"/>
    <row newVal="1294" oldVal="1295"/>
    <row newVal="1295" oldVal="1296"/>
    <row newVal="1296" oldVal="1297"/>
    <row newVal="1297" oldVal="1298"/>
    <row newVal="1298" oldVal="1299"/>
    <row newVal="1299" oldVal="1300"/>
    <row newVal="1300" oldVal="1301"/>
    <row newVal="1301" oldVal="1302"/>
    <row newVal="1302" oldVal="1303"/>
    <row newVal="1303" oldVal="1304"/>
    <row newVal="1304" oldVal="1305"/>
    <row newVal="1305" oldVal="1308"/>
    <row newVal="1308" oldVal="1286"/>
    <row newVal="1365" oldVal="1370"/>
    <row newVal="1366" oldVal="1369"/>
    <row newVal="1367" oldVal="1365"/>
    <row newVal="1368" oldVal="1366"/>
    <row newVal="1369" oldVal="1367"/>
    <row newVal="1370" oldVal="1368"/>
    <row newVal="1596" oldVal="1597"/>
    <row newVal="1597" oldVal="1598"/>
    <row newVal="1598" oldVal="1599"/>
    <row newVal="1599" oldVal="1600"/>
    <row newVal="1600" oldVal="1601"/>
    <row newVal="1601" oldVal="1602"/>
    <row newVal="1602" oldVal="1596"/>
  </rowSortMap>
</worksheetSortMap>
</file>

<file path=xl/worksheets/wsSortMap2.xml><?xml version="1.0" encoding="utf-8"?>
<worksheetSortMap xmlns="http://schemas.microsoft.com/office/excel/2006/main">
  <rowSortMap ref="A3:XFD179" count="173">
    <row newVal="2" oldVal="64"/>
    <row newVal="3" oldVal="65"/>
    <row newVal="4" oldVal="66"/>
    <row newVal="5" oldVal="67"/>
    <row newVal="6" oldVal="77"/>
    <row newVal="7" oldVal="78"/>
    <row newVal="8" oldVal="48"/>
    <row newVal="9" oldVal="7"/>
    <row newVal="10" oldVal="50"/>
    <row newVal="11" oldVal="51"/>
    <row newVal="12" oldVal="63"/>
    <row newVal="14" oldVal="58"/>
    <row newVal="16" oldVal="79"/>
    <row newVal="17" oldVal="83"/>
    <row newVal="18" oldVal="84"/>
    <row newVal="19" oldVal="80"/>
    <row newVal="20" oldVal="81"/>
    <row newVal="21" oldVal="82"/>
    <row newVal="22" oldVal="54"/>
    <row newVal="23" oldVal="55"/>
    <row newVal="24" oldVal="56"/>
    <row newVal="25" oldVal="57"/>
    <row newVal="26" oldVal="59"/>
    <row newVal="27" oldVal="60"/>
    <row newVal="28" oldVal="61"/>
    <row newVal="29" oldVal="62"/>
    <row newVal="30" oldVal="52"/>
    <row newVal="31" oldVal="53"/>
    <row newVal="32" oldVal="2"/>
    <row newVal="33" oldVal="72"/>
    <row newVal="34" oldVal="68"/>
    <row newVal="35" oldVal="69"/>
    <row newVal="36" oldVal="25"/>
    <row newVal="37" oldVal="26"/>
    <row newVal="38" oldVal="28"/>
    <row newVal="39" oldVal="29"/>
    <row newVal="40" oldVal="70"/>
    <row newVal="41" oldVal="71"/>
    <row newVal="42" oldVal="74"/>
    <row newVal="43" oldVal="30"/>
    <row newVal="44" oldVal="31"/>
    <row newVal="45" oldVal="73"/>
    <row newVal="46" oldVal="32"/>
    <row newVal="47" oldVal="34"/>
    <row newVal="48" oldVal="178"/>
    <row newVal="50" oldVal="33"/>
    <row newVal="51" oldVal="39"/>
    <row newVal="52" oldVal="40"/>
    <row newVal="53" oldVal="38"/>
    <row newVal="54" oldVal="42"/>
    <row newVal="55" oldVal="43"/>
    <row newVal="56" oldVal="176"/>
    <row newVal="57" oldVal="177"/>
    <row newVal="58" oldVal="35"/>
    <row newVal="59" oldVal="44"/>
    <row newVal="60" oldVal="45"/>
    <row newVal="61" oldVal="36"/>
    <row newVal="62" oldVal="37"/>
    <row newVal="63" oldVal="46"/>
    <row newVal="64" oldVal="47"/>
    <row newVal="65" oldVal="85"/>
    <row newVal="66" oldVal="86"/>
    <row newVal="67" oldVal="75"/>
    <row newVal="68" oldVal="76"/>
    <row newVal="69" oldVal="121"/>
    <row newVal="70" oldVal="41"/>
    <row newVal="71" oldVal="3"/>
    <row newVal="72" oldVal="18"/>
    <row newVal="73" oldVal="9"/>
    <row newVal="74" oldVal="10"/>
    <row newVal="75" oldVal="11"/>
    <row newVal="76" oldVal="4"/>
    <row newVal="77" oldVal="5"/>
    <row newVal="78" oldVal="6"/>
    <row newVal="79" oldVal="8"/>
    <row newVal="80" oldVal="14"/>
    <row newVal="81" oldVal="12"/>
    <row newVal="82" oldVal="17"/>
    <row newVal="83" oldVal="16"/>
    <row newVal="84" oldVal="122"/>
    <row newVal="85" oldVal="126"/>
    <row newVal="86" oldVal="123"/>
    <row newVal="87" oldVal="127"/>
    <row newVal="88" oldVal="124"/>
    <row newVal="89" oldVal="128"/>
    <row newVal="90" oldVal="125"/>
    <row newVal="91" oldVal="129"/>
    <row newVal="92" oldVal="93"/>
    <row newVal="93" oldVal="94"/>
    <row newVal="94" oldVal="88"/>
    <row newVal="95" oldVal="102"/>
    <row newVal="96" oldVal="103"/>
    <row newVal="97" oldVal="89"/>
    <row newVal="98" oldVal="90"/>
    <row newVal="99" oldVal="95"/>
    <row newVal="100" oldVal="96"/>
    <row newVal="101" oldVal="97"/>
    <row newVal="102" oldVal="104"/>
    <row newVal="103" oldVal="98"/>
    <row newVal="104" oldVal="99"/>
    <row newVal="105" oldVal="100"/>
    <row newVal="106" oldVal="91"/>
    <row newVal="107" oldVal="105"/>
    <row newVal="108" oldVal="101"/>
    <row newVal="109" oldVal="108"/>
    <row newVal="110" oldVal="92"/>
    <row newVal="111" oldVal="106"/>
    <row newVal="112" oldVal="107"/>
    <row newVal="113" oldVal="109"/>
    <row newVal="114" oldVal="110"/>
    <row newVal="115" oldVal="111"/>
    <row newVal="116" oldVal="112"/>
    <row newVal="117" oldVal="113"/>
    <row newVal="118" oldVal="114"/>
    <row newVal="119" oldVal="115"/>
    <row newVal="121" oldVal="116"/>
    <row newVal="122" oldVal="117"/>
    <row newVal="123" oldVal="118"/>
    <row newVal="124" oldVal="119"/>
    <row newVal="125" oldVal="130"/>
    <row newVal="126" oldVal="131"/>
    <row newVal="127" oldVal="132"/>
    <row newVal="128" oldVal="133"/>
    <row newVal="129" oldVal="134"/>
    <row newVal="130" oldVal="135"/>
    <row newVal="131" oldVal="136"/>
    <row newVal="132" oldVal="137"/>
    <row newVal="133" oldVal="23"/>
    <row newVal="134" oldVal="87"/>
    <row newVal="135" oldVal="138"/>
    <row newVal="136" oldVal="139"/>
    <row newVal="137" oldVal="140"/>
    <row newVal="138" oldVal="141"/>
    <row newVal="139" oldVal="142"/>
    <row newVal="140" oldVal="143"/>
    <row newVal="141" oldVal="144"/>
    <row newVal="142" oldVal="145"/>
    <row newVal="143" oldVal="146"/>
    <row newVal="144" oldVal="147"/>
    <row newVal="145" oldVal="148"/>
    <row newVal="146" oldVal="149"/>
    <row newVal="147" oldVal="150"/>
    <row newVal="148" oldVal="151"/>
    <row newVal="149" oldVal="24"/>
    <row newVal="150" oldVal="152"/>
    <row newVal="151" oldVal="153"/>
    <row newVal="152" oldVal="154"/>
    <row newVal="153" oldVal="155"/>
    <row newVal="154" oldVal="156"/>
    <row newVal="155" oldVal="157"/>
    <row newVal="156" oldVal="158"/>
    <row newVal="157" oldVal="159"/>
    <row newVal="158" oldVal="160"/>
    <row newVal="159" oldVal="161"/>
    <row newVal="160" oldVal="162"/>
    <row newVal="161" oldVal="163"/>
    <row newVal="162" oldVal="164"/>
    <row newVal="163" oldVal="165"/>
    <row newVal="164" oldVal="166"/>
    <row newVal="165" oldVal="167"/>
    <row newVal="166" oldVal="168"/>
    <row newVal="167" oldVal="169"/>
    <row newVal="168" oldVal="170"/>
    <row newVal="169" oldVal="171"/>
    <row newVal="170" oldVal="172"/>
    <row newVal="171" oldVal="173"/>
    <row newVal="172" oldVal="174"/>
    <row newVal="173" oldVal="175"/>
    <row newVal="174" oldVal="19"/>
    <row newVal="175" oldVal="20"/>
    <row newVal="176" oldVal="21"/>
    <row newVal="177" oldVal="22"/>
    <row newVal="178" oldVal="2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2020-2022</vt:lpstr>
      <vt:lpstr>Примечания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Героева</cp:lastModifiedBy>
  <cp:lastPrinted>2021-01-12T05:49:08Z</cp:lastPrinted>
  <dcterms:created xsi:type="dcterms:W3CDTF">2006-09-16T00:00:00Z</dcterms:created>
  <dcterms:modified xsi:type="dcterms:W3CDTF">2021-01-12T05:50:34Z</dcterms:modified>
</cp:coreProperties>
</file>