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990" windowHeight="5940" activeTab="0"/>
  </bookViews>
  <sheets>
    <sheet name="1" sheetId="1" r:id="rId1"/>
    <sheet name="Лист1" sheetId="2" r:id="rId2"/>
  </sheets>
  <externalReferences>
    <externalReference r:id="rId5"/>
  </externalReferences>
  <definedNames>
    <definedName name="_xlnm.Print_Area" localSheetId="0">'1'!$A$1:$E$81</definedName>
  </definedNames>
  <calcPr fullCalcOnLoad="1"/>
</workbook>
</file>

<file path=xl/sharedStrings.xml><?xml version="1.0" encoding="utf-8"?>
<sst xmlns="http://schemas.openxmlformats.org/spreadsheetml/2006/main" count="153" uniqueCount="148">
  <si>
    <t>Код бюджетной классификации</t>
  </si>
  <si>
    <r>
      <t xml:space="preserve">1 00 </t>
    </r>
    <r>
      <rPr>
        <b/>
        <sz val="12"/>
        <rFont val="Times New Roman"/>
        <family val="1"/>
      </rPr>
      <t>00000 00 0000 000</t>
    </r>
  </si>
  <si>
    <t>Налог на доходы физических лиц</t>
  </si>
  <si>
    <t>1 06 00000 00 0000 000</t>
  </si>
  <si>
    <t>к решению Совета Депутатов</t>
  </si>
  <si>
    <t>сельского поселения Алябьевский</t>
  </si>
  <si>
    <t>Налоги на прибыль, доходы</t>
  </si>
  <si>
    <t>3 00 00000 00 0000 000</t>
  </si>
  <si>
    <t>3 02 00000 00 0000 000</t>
  </si>
  <si>
    <t>3 02 01000 00 0000 130</t>
  </si>
  <si>
    <t>Рыночные продажи товаров и услуг</t>
  </si>
  <si>
    <t>Доходы от продажи услуг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</si>
  <si>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</si>
  <si>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</si>
  <si>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2 02 00000 00 0000 000</t>
  </si>
  <si>
    <t>Дотации на выравнивание уровня бюджетной обеспеченности</t>
  </si>
  <si>
    <t>3 02 01050 10 0000 130</t>
  </si>
  <si>
    <t>106 01030 10 0000 110</t>
  </si>
  <si>
    <t>106 01000 00 0000 110</t>
  </si>
  <si>
    <t>Налог на имущество физических лиц</t>
  </si>
  <si>
    <t>1 06 06000 00 0000 110</t>
  </si>
  <si>
    <t>Земельный налог</t>
  </si>
  <si>
    <t>ДОХОДЫ ОТ ПРЕДПРИНИМАТЕЛЬСКОЙ И ИНОЙ ПРИНОСЯЩЕЙ ДОХОД ДЕЯТЕЛЬНОСТИ</t>
  </si>
  <si>
    <t>108 00000 00 0000 000</t>
  </si>
  <si>
    <t>Государственная пошлина</t>
  </si>
  <si>
    <t>108 04020 01 0000 110</t>
  </si>
  <si>
    <t xml:space="preserve"> 1 14 00000 00 0000 000 </t>
  </si>
  <si>
    <t>Доходы от продажи материальных и нематериальных активов</t>
  </si>
  <si>
    <t>2 02 01001 00 0000 151</t>
  </si>
  <si>
    <t>Доходы от продажи услуг, оказываемых учреждениями, находящимися в ведении органов  местного самоуправления поселений</t>
  </si>
  <si>
    <t>Безвозмездные поступления от предпринимательской и иной приносящей доход деятельности</t>
  </si>
  <si>
    <t>3 03 00000 00 0000 000</t>
  </si>
  <si>
    <t>3 03 01000 00 0000 151</t>
  </si>
  <si>
    <t>Безвозмездные поступления от бюджетов бюджетной системы</t>
  </si>
  <si>
    <t>3 03 01050 10 0000 151</t>
  </si>
  <si>
    <t>Безвозмездные поступления от бюджетов бюджетной системы учреждениям ,находящимся в ведении органов местного самоуправления поселений</t>
  </si>
  <si>
    <t>3 03 02050 10 0000 180</t>
  </si>
  <si>
    <t>Прочие безвозмездные поступления учреждениям находящимся в ведении органов местного самоуправления поселений</t>
  </si>
  <si>
    <t>3 03 03050 10 0000 180</t>
  </si>
  <si>
    <t>3 03 03000 00 0000 180</t>
  </si>
  <si>
    <t>3 03 00000 00 0000 180</t>
  </si>
  <si>
    <t>1 11 09045 10 0000 120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</si>
  <si>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</si>
  <si>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</si>
  <si>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</si>
  <si>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учреждениям, находящимся в ведении органов местного самоуправления поселений</t>
  </si>
  <si>
    <t>Гранты, премии, добровольные пожертвования</t>
  </si>
  <si>
    <t>Гранты, премии, добровольные пожертвования муниципальным учреждениям,находящимся в ведении органов местного самоуправления поселений</t>
  </si>
  <si>
    <t xml:space="preserve"> </t>
  </si>
  <si>
    <t>3 03 99050 10 0000 180</t>
  </si>
  <si>
    <t>1 05 00000 00 0000 000</t>
  </si>
  <si>
    <t>Единый сельскохозяйственный налог</t>
  </si>
  <si>
    <t>2 02 02077 10 0000 151</t>
  </si>
  <si>
    <t>Субсидии бюджетам поселений на бюджетные инвестиции в объекты капитального строительства</t>
  </si>
  <si>
    <t>2 02 02000 00 0000 151</t>
  </si>
  <si>
    <t xml:space="preserve"> 1 11 05013 10 0000 120 </t>
  </si>
  <si>
    <t>Наименование кода поступлений в бюджет</t>
  </si>
  <si>
    <t>НАЛОГОВЫЕ И НЕНАЛОГОВЫЕ ДОХОДЫ</t>
  </si>
  <si>
    <t>1 01 00000 00 0000 110</t>
  </si>
  <si>
    <t>1 0102000 01 0000 110</t>
  </si>
  <si>
    <t>Налоги на имущество</t>
  </si>
  <si>
    <t>2 00 00000 00 0000 000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</si>
  <si>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</si>
  <si>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</si>
  <si>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 xml:space="preserve">Субсидии бюджетам субъектов Российской Федерации и муниципальных образований </t>
  </si>
  <si>
    <t>2 02 02999 10 0000 151</t>
  </si>
  <si>
    <t>Прочие субсидии бюджетам поселений</t>
  </si>
  <si>
    <t>20204052 10 0000 151</t>
  </si>
  <si>
    <t>20204053 10 0000 151</t>
  </si>
  <si>
    <t>Межбюджетные трансферты,передаваемые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</si>
  <si>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Иные межбюджетные трансферты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</si>
  <si>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</si>
  <si>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106 06033 10 0000 110</t>
  </si>
  <si>
    <t>106 06043 10 0000 110</t>
  </si>
  <si>
    <t>Земельный налог с организаций, обладающих земельным участкам, расположенным в границах сельских поселений</t>
  </si>
  <si>
    <t>Земельный налог с физических лиц, обладающих земельным участкам,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</si>
  <si>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</si>
  <si>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</si>
  <si>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</si>
  <si>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</si>
  <si>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</si>
  <si>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</si>
  <si>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было до 01.03.2015г.</t>
  </si>
  <si>
    <t>Приложение 1</t>
  </si>
  <si>
    <t xml:space="preserve"> 1 11 05025 10 0000 120 </t>
  </si>
  <si>
    <t>1 13 02995 10 0000 130</t>
  </si>
  <si>
    <t xml:space="preserve"> 1 13 00000 00 0000 000</t>
  </si>
  <si>
    <t xml:space="preserve"> 1 14 02053 10 0000 410 </t>
  </si>
  <si>
    <t xml:space="preserve"> 1 14 06025 10 0000 430 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</si>
  <si>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</si>
  <si>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Доходы от оказания платных услуг(работ) и компенсации затрат государства</t>
  </si>
  <si>
    <t>Прочие доходы от компенсации затрат бюджетов сельских поселений</t>
  </si>
  <si>
    <t>Налоги на совокупный доход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</si>
  <si>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</si>
  <si>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Доходы, получаемые в виде арендной платы, а так 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</si>
  <si>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Дорожный фонд</t>
  </si>
  <si>
    <t>МБТ</t>
  </si>
  <si>
    <t>Профилактика правонарушений</t>
  </si>
  <si>
    <t>Указ Президента</t>
  </si>
  <si>
    <t>Юбилей поселка</t>
  </si>
  <si>
    <t>КР автомобильных дорог</t>
  </si>
  <si>
    <t>1 03 00000 00 0000 110</t>
  </si>
  <si>
    <t>1 03 02000 01 0000 110</t>
  </si>
  <si>
    <t>Приложение 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</si>
  <si>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</si>
  <si>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</si>
  <si>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</si>
  <si>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Всего доходов</t>
  </si>
  <si>
    <t>105 03010 01 1000 110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</si>
  <si>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</si>
  <si>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</si>
  <si>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</si>
  <si>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</si>
  <si>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</si>
  <si>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</si>
  <si>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1 16 00000 00 0000 000 </t>
  </si>
  <si>
    <t>Штрафы, санкции, возмещение ущерба</t>
  </si>
  <si>
    <t xml:space="preserve"> 1 16 33050 10 0000 140 </t>
  </si>
  <si>
    <t>Денежные взыскания (штрафы) за нарушение законодательства Российской Федерации о контрактнойсистеме в сфере закупок товаров, работ, услуг для обеспечения государственных и муниципальных нужд сельских поселений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</si>
  <si>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</si>
  <si>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 , прошлых лет</t>
  </si>
  <si>
    <t>Возврат прочих остатков субсидий, субвенций и иных межбюджетных трансфертов, имеющих целевое назначение , прошлых лет из бюджетов сельских поселений</t>
  </si>
  <si>
    <t>Доходы  бюджета  сельского поселения  Алябьевский на 2019 год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</si>
  <si>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</si>
  <si>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2 02 10000 00 0000 150</t>
  </si>
  <si>
    <t>2 02 49999 10 0000 150</t>
  </si>
  <si>
    <t>2 02 40000 00 0000 150</t>
  </si>
  <si>
    <t>2 02 35930 10 0000 150</t>
  </si>
  <si>
    <t>2 02 35118 10 0000 150</t>
  </si>
  <si>
    <t>2 02 30024 10 0000 150</t>
  </si>
  <si>
    <t>2 02 30000 00 0000 150</t>
  </si>
  <si>
    <t>2 02 15001 10 0000 150</t>
  </si>
  <si>
    <t>Первоначальный 205 от 25.12.2017</t>
  </si>
  <si>
    <t>Изменения, руб.</t>
  </si>
  <si>
    <t>Сумма на год, руб.</t>
  </si>
  <si>
    <t>2 19 00000 00 0000 150</t>
  </si>
  <si>
    <t>2 19 60010 10 0000 150</t>
  </si>
  <si>
    <t>2 18 00000 00 0000 150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</si>
  <si>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</si>
  <si>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</si>
  <si>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</si>
  <si>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1 03 02231 01 0000 110</t>
  </si>
  <si>
    <t>1 03 02241 01 0000 110</t>
  </si>
  <si>
    <t>1 03 02251 01 0000 110</t>
  </si>
  <si>
    <t>1 03 02261 01 0000 110</t>
  </si>
  <si>
    <t>2 07 05000 00 0000 150</t>
  </si>
  <si>
    <t>2 07 05030 10 0000 150</t>
  </si>
  <si>
    <t>от 29.04.2019 года № 39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</si>
</sst>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4" fontId="16" fillId="33" borderId="11" xfId="0" applyNumberFormat="1" applyFont="1" applyFill="1" applyBorder="1" applyAlignment="1" applyProtection="1">
      <alignment horizontal="right" vertical="top"/>
      <protection/>
    </xf>
    <xf numFmtId="4" fontId="16" fillId="0" borderId="12" xfId="0" applyNumberFormat="1" applyFont="1" applyFill="1" applyBorder="1" applyAlignment="1" applyProtection="1">
      <alignment horizontal="right" vertical="top"/>
      <protection/>
    </xf>
    <xf numFmtId="4" fontId="16" fillId="0" borderId="0" xfId="0" applyNumberFormat="1" applyFont="1" applyFill="1" applyBorder="1" applyAlignment="1" applyProtection="1">
      <alignment horizontal="right" vertical="top"/>
      <protection/>
    </xf>
    <xf numFmtId="4" fontId="17" fillId="0" borderId="0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10" fillId="0" borderId="0" xfId="0" applyNumberFormat="1" applyFont="1" applyFill="1" applyBorder="1" applyAlignment="1" applyProtection="1">
      <alignment horizontal="right" vertical="top"/>
      <protection/>
    </xf>
    <xf numFmtId="4" fontId="12" fillId="0" borderId="10" xfId="0" applyNumberFormat="1" applyFont="1" applyFill="1" applyBorder="1" applyAlignment="1" applyProtection="1">
      <alignment horizontal="center" vertical="top"/>
      <protection/>
    </xf>
    <xf numFmtId="4" fontId="18" fillId="0" borderId="10" xfId="0" applyNumberFormat="1" applyFont="1" applyFill="1" applyBorder="1" applyAlignment="1" applyProtection="1">
      <alignment horizontal="center" vertical="top"/>
      <protection/>
    </xf>
    <xf numFmtId="4" fontId="19" fillId="0" borderId="10" xfId="0" applyNumberFormat="1" applyFont="1" applyFill="1" applyBorder="1" applyAlignment="1" applyProtection="1">
      <alignment horizontal="center" vertical="top"/>
      <protection/>
    </xf>
    <xf numFmtId="3" fontId="2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4" fontId="1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0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7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5;&#1083;.&#1072;&#1076;&#1084;.&#1076;&#1086;&#1093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.Адм.доходов Табл1 650"/>
      <sheetName val="Табл2 660"/>
      <sheetName val="Табл3 182"/>
    </sheetNames>
    <sheetDataSet>
      <sheetData sheetId="0">
        <row r="8">
          <cell r="D8" t="str">
            <v>от 24.12.2018 г.  № 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view="pageBreakPreview" zoomScale="78" zoomScaleNormal="70" zoomScaleSheetLayoutView="78" zoomScalePageLayoutView="0" workbookViewId="0" topLeftCell="A1">
      <selection activeCell="B5" sqref="B5"/>
    </sheetView>
  </sheetViews>
  <sheetFormatPr defaultColWidth="9.140625" defaultRowHeight="12.75"/>
  <cols>
    <col min="1" max="1" width="26.140625" style="5" customWidth="1"/>
    <col min="2" max="2" width="59.28125" style="0" customWidth="1"/>
    <col min="3" max="3" width="18.00390625" style="0" hidden="1" customWidth="1"/>
    <col min="4" max="4" width="16.8515625" style="0" hidden="1" customWidth="1"/>
    <col min="5" max="5" width="16.8515625" style="0" customWidth="1"/>
    <col min="6" max="6" width="16.8515625" style="34" customWidth="1"/>
    <col min="7" max="7" width="16.00390625" style="23" hidden="1" customWidth="1"/>
    <col min="8" max="8" width="35.7109375" style="0" hidden="1" customWidth="1"/>
    <col min="9" max="9" width="0" style="0" hidden="1" customWidth="1"/>
  </cols>
  <sheetData>
    <row r="1" spans="1:5" ht="15.75" customHeight="1">
      <c r="A1" s="13"/>
      <c r="B1" s="8" t="s">
        <v>83</v>
      </c>
      <c r="C1" s="8"/>
      <c r="D1" s="8"/>
      <c r="E1" s="8"/>
    </row>
    <row r="2" spans="1:5" ht="15.75" customHeight="1">
      <c r="A2" s="13"/>
      <c r="B2" s="8" t="s">
        <v>4</v>
      </c>
      <c r="C2" s="8"/>
      <c r="D2" s="8"/>
      <c r="E2" s="8"/>
    </row>
    <row r="3" spans="1:5" ht="15.75" customHeight="1">
      <c r="A3" s="13"/>
      <c r="B3" s="8" t="s">
        <v>5</v>
      </c>
      <c r="C3" s="8"/>
      <c r="D3" s="8"/>
      <c r="E3" s="8"/>
    </row>
    <row r="4" spans="1:5" ht="15.75" customHeight="1">
      <c r="A4" s="13"/>
      <c r="B4" s="8" t="s">
        <v>147</v>
      </c>
      <c r="C4" s="8"/>
      <c r="D4" s="8"/>
      <c r="E4" s="15"/>
    </row>
    <row r="5" spans="1:5" ht="15.75" customHeight="1">
      <c r="A5" s="13"/>
      <c r="B5" s="8"/>
      <c r="C5" s="8"/>
      <c r="D5" s="8"/>
      <c r="E5" s="22" t="s">
        <v>103</v>
      </c>
    </row>
    <row r="6" spans="1:5" ht="15.75" customHeight="1">
      <c r="A6" s="13"/>
      <c r="B6" s="8"/>
      <c r="C6" s="8"/>
      <c r="D6" s="8"/>
      <c r="E6" s="22" t="s">
        <v>4</v>
      </c>
    </row>
    <row r="7" spans="1:5" ht="15.75" customHeight="1">
      <c r="A7" s="13"/>
      <c r="B7" s="8"/>
      <c r="C7" s="8"/>
      <c r="D7" s="8"/>
      <c r="E7" s="22" t="s">
        <v>5</v>
      </c>
    </row>
    <row r="8" spans="1:5" ht="15.75" customHeight="1">
      <c r="A8" s="13"/>
      <c r="B8" s="8"/>
      <c r="C8" s="8"/>
      <c r="D8" s="8"/>
      <c r="E8" s="22" t="str">
        <f>'[1]Гл.Адм.доходов Табл1 650'!$D$8</f>
        <v>от 24.12.2018 г.  № 21</v>
      </c>
    </row>
    <row r="9" ht="15.75" customHeight="1"/>
    <row r="10" spans="1:5" ht="19.5" customHeight="1">
      <c r="A10" s="60" t="s">
        <v>122</v>
      </c>
      <c r="B10" s="60"/>
      <c r="C10" s="60"/>
      <c r="D10" s="60"/>
      <c r="E10" s="60"/>
    </row>
    <row r="11" spans="1:5" ht="15.75">
      <c r="A11" s="61"/>
      <c r="B11" s="61"/>
      <c r="C11" s="61"/>
      <c r="D11" s="61"/>
      <c r="E11" s="61"/>
    </row>
    <row r="12" spans="1:5" ht="31.5">
      <c r="A12" s="4" t="s">
        <v>0</v>
      </c>
      <c r="B12" s="1" t="s">
        <v>56</v>
      </c>
      <c r="C12" s="48" t="s">
        <v>132</v>
      </c>
      <c r="D12" s="57" t="s">
        <v>133</v>
      </c>
      <c r="E12" s="4" t="s">
        <v>134</v>
      </c>
    </row>
    <row r="13" spans="1:7" s="14" customFormat="1" ht="15.75">
      <c r="A13" s="1">
        <v>1</v>
      </c>
      <c r="B13" s="1">
        <v>2</v>
      </c>
      <c r="C13" s="47"/>
      <c r="D13" s="1">
        <v>3</v>
      </c>
      <c r="E13" s="1">
        <v>3</v>
      </c>
      <c r="F13" s="34"/>
      <c r="G13" s="24"/>
    </row>
    <row r="14" spans="1:5" ht="21.75" customHeight="1">
      <c r="A14" s="1" t="s">
        <v>1</v>
      </c>
      <c r="B14" s="2" t="s">
        <v>57</v>
      </c>
      <c r="C14" s="36">
        <f>C15+C25+C33+C31+C38+C40+C43+C23+C18</f>
        <v>7080300</v>
      </c>
      <c r="D14" s="46">
        <f>D15+D25+D33+D31+D38+D40+D43+D23+D18</f>
        <v>-615300</v>
      </c>
      <c r="E14" s="46">
        <f>E15+E25+E33+E31+E38+E40+E43+E23+E18</f>
        <v>7694600</v>
      </c>
    </row>
    <row r="15" spans="1:5" ht="18.75">
      <c r="A15" s="2" t="s">
        <v>58</v>
      </c>
      <c r="B15" s="49" t="s">
        <v>6</v>
      </c>
      <c r="C15" s="36">
        <f>C16</f>
        <v>3426000</v>
      </c>
      <c r="D15" s="46">
        <f>D16</f>
        <v>-494000</v>
      </c>
      <c r="E15" s="46">
        <f>E16</f>
        <v>3920000</v>
      </c>
    </row>
    <row r="16" spans="1:5" ht="18.75">
      <c r="A16" s="1" t="s">
        <v>59</v>
      </c>
      <c r="B16" s="50" t="s">
        <v>2</v>
      </c>
      <c r="C16" s="37">
        <v>3426000</v>
      </c>
      <c r="D16" s="58">
        <f>C16-E16</f>
        <v>-494000</v>
      </c>
      <c r="E16" s="58">
        <v>3920000</v>
      </c>
    </row>
    <row r="17" spans="1:5" ht="46.5" customHeight="1">
      <c r="A17" s="2" t="s">
        <v>101</v>
      </c>
      <c r="B17" s="51" t="s">
        <v>110</v>
      </c>
      <c r="C17" s="36">
        <f>C18</f>
        <v>1889300</v>
      </c>
      <c r="D17" s="46">
        <f>D18</f>
        <v>38700.000000000015</v>
      </c>
      <c r="E17" s="46">
        <f>E18</f>
        <v>1850600</v>
      </c>
    </row>
    <row r="18" spans="1:5" ht="39.75" customHeight="1">
      <c r="A18" s="1" t="s">
        <v>102</v>
      </c>
      <c r="B18" s="52" t="s">
        <v>109</v>
      </c>
      <c r="C18" s="37">
        <f>C19+C20+C21+C22</f>
        <v>1889300</v>
      </c>
      <c r="D18" s="58">
        <f>D19+D20+D21+D22</f>
        <v>38700.000000000015</v>
      </c>
      <c r="E18" s="58">
        <f>E19+E20+E21+E22</f>
        <v>1850600</v>
      </c>
    </row>
    <row r="19" spans="1:13" ht="87" customHeight="1">
      <c r="A19" s="1" t="s">
        <v>141</v>
      </c>
      <c r="B19" s="3" t="s">
        <v>104</v>
      </c>
      <c r="C19" s="37">
        <v>711300</v>
      </c>
      <c r="D19" s="58">
        <f>C19-E19</f>
        <v>11220.180000000051</v>
      </c>
      <c r="E19" s="58">
        <v>700079.82</v>
      </c>
      <c r="M19" t="s">
        <v>48</v>
      </c>
    </row>
    <row r="20" spans="1:5" ht="114.75" customHeight="1">
      <c r="A20" s="1" t="s">
        <v>142</v>
      </c>
      <c r="B20" s="3" t="s">
        <v>105</v>
      </c>
      <c r="C20" s="37">
        <v>8000</v>
      </c>
      <c r="D20" s="58">
        <f>C20-E20</f>
        <v>2949.92</v>
      </c>
      <c r="E20" s="58">
        <v>5050.08</v>
      </c>
    </row>
    <row r="21" spans="1:5" ht="84.75" customHeight="1">
      <c r="A21" s="1" t="s">
        <v>143</v>
      </c>
      <c r="B21" s="3" t="s">
        <v>106</v>
      </c>
      <c r="C21" s="37">
        <v>1170000</v>
      </c>
      <c r="D21" s="58">
        <f>C21-E21</f>
        <v>-110715.03000000003</v>
      </c>
      <c r="E21" s="58">
        <v>1280715.03</v>
      </c>
    </row>
    <row r="22" spans="1:5" ht="87" customHeight="1">
      <c r="A22" s="1" t="s">
        <v>144</v>
      </c>
      <c r="B22" s="3" t="s">
        <v>123</v>
      </c>
      <c r="C22" s="37">
        <v>0</v>
      </c>
      <c r="D22" s="58">
        <f>C22-E22</f>
        <v>135244.93</v>
      </c>
      <c r="E22" s="58">
        <v>-135244.93</v>
      </c>
    </row>
    <row r="23" spans="1:5" ht="18.75">
      <c r="A23" s="2" t="s">
        <v>50</v>
      </c>
      <c r="B23" s="49" t="s">
        <v>92</v>
      </c>
      <c r="C23" s="36">
        <f>C24</f>
        <v>1000</v>
      </c>
      <c r="D23" s="46">
        <f>D24</f>
        <v>0</v>
      </c>
      <c r="E23" s="46">
        <f>E24</f>
        <v>0</v>
      </c>
    </row>
    <row r="24" spans="1:5" ht="18.75">
      <c r="A24" s="39" t="s">
        <v>108</v>
      </c>
      <c r="B24" s="50" t="s">
        <v>51</v>
      </c>
      <c r="C24" s="37">
        <v>1000</v>
      </c>
      <c r="D24" s="58">
        <v>0</v>
      </c>
      <c r="E24" s="58">
        <v>0</v>
      </c>
    </row>
    <row r="25" spans="1:5" ht="18.75">
      <c r="A25" s="2" t="s">
        <v>3</v>
      </c>
      <c r="B25" s="49" t="s">
        <v>60</v>
      </c>
      <c r="C25" s="36">
        <f>C26+C28</f>
        <v>1192000</v>
      </c>
      <c r="D25" s="46">
        <f>D26+D28</f>
        <v>-182000</v>
      </c>
      <c r="E25" s="46">
        <f>E26+E28</f>
        <v>1374000</v>
      </c>
    </row>
    <row r="26" spans="1:5" ht="18.75">
      <c r="A26" s="1" t="s">
        <v>18</v>
      </c>
      <c r="B26" s="3" t="s">
        <v>19</v>
      </c>
      <c r="C26" s="36">
        <f>C27</f>
        <v>374000</v>
      </c>
      <c r="D26" s="46">
        <f>D27</f>
        <v>-200000</v>
      </c>
      <c r="E26" s="46">
        <f>E27</f>
        <v>574000</v>
      </c>
    </row>
    <row r="27" spans="1:5" ht="66" customHeight="1">
      <c r="A27" s="1" t="s">
        <v>17</v>
      </c>
      <c r="B27" s="3" t="s">
        <v>71</v>
      </c>
      <c r="C27" s="37">
        <v>374000</v>
      </c>
      <c r="D27" s="58">
        <f>C27-E27</f>
        <v>-200000</v>
      </c>
      <c r="E27" s="58">
        <v>574000</v>
      </c>
    </row>
    <row r="28" spans="1:5" ht="18.75">
      <c r="A28" s="1" t="s">
        <v>20</v>
      </c>
      <c r="B28" s="3" t="s">
        <v>21</v>
      </c>
      <c r="C28" s="37">
        <f>C29+C30</f>
        <v>818000</v>
      </c>
      <c r="D28" s="58">
        <f>D29+D30</f>
        <v>18000</v>
      </c>
      <c r="E28" s="58">
        <f>E29+E30</f>
        <v>800000</v>
      </c>
    </row>
    <row r="29" spans="1:5" ht="42.75" customHeight="1">
      <c r="A29" s="1" t="s">
        <v>72</v>
      </c>
      <c r="B29" s="3" t="s">
        <v>74</v>
      </c>
      <c r="C29" s="37">
        <v>720000</v>
      </c>
      <c r="D29" s="58">
        <f>C29-E29</f>
        <v>20000</v>
      </c>
      <c r="E29" s="58">
        <v>700000</v>
      </c>
    </row>
    <row r="30" spans="1:5" ht="51.75" customHeight="1">
      <c r="A30" s="1" t="s">
        <v>73</v>
      </c>
      <c r="B30" s="3" t="s">
        <v>75</v>
      </c>
      <c r="C30" s="37">
        <v>98000</v>
      </c>
      <c r="D30" s="58">
        <f>C30-E30</f>
        <v>-2000</v>
      </c>
      <c r="E30" s="58">
        <v>100000</v>
      </c>
    </row>
    <row r="31" spans="1:5" ht="24" customHeight="1">
      <c r="A31" s="2" t="s">
        <v>23</v>
      </c>
      <c r="B31" s="45" t="s">
        <v>24</v>
      </c>
      <c r="C31" s="36">
        <f>C32</f>
        <v>32000</v>
      </c>
      <c r="D31" s="46">
        <f>D32</f>
        <v>0</v>
      </c>
      <c r="E31" s="46">
        <f>E32</f>
        <v>32000</v>
      </c>
    </row>
    <row r="32" spans="1:5" ht="87" customHeight="1">
      <c r="A32" s="1" t="s">
        <v>25</v>
      </c>
      <c r="B32" s="3" t="s">
        <v>42</v>
      </c>
      <c r="C32" s="37">
        <v>32000</v>
      </c>
      <c r="D32" s="58">
        <f>C32-E32</f>
        <v>0</v>
      </c>
      <c r="E32" s="58">
        <v>32000</v>
      </c>
    </row>
    <row r="33" spans="1:5" ht="37.5" customHeight="1">
      <c r="A33" s="2" t="s">
        <v>12</v>
      </c>
      <c r="B33" s="45" t="s">
        <v>13</v>
      </c>
      <c r="C33" s="36">
        <f>C34+C37</f>
        <v>540000</v>
      </c>
      <c r="D33" s="46">
        <f>D34+D37</f>
        <v>22000</v>
      </c>
      <c r="E33" s="46">
        <f>E34+E37</f>
        <v>518000</v>
      </c>
    </row>
    <row r="34" spans="1:5" ht="87" customHeight="1">
      <c r="A34" s="1" t="s">
        <v>84</v>
      </c>
      <c r="B34" s="3" t="s">
        <v>94</v>
      </c>
      <c r="C34" s="37">
        <v>50000</v>
      </c>
      <c r="D34" s="58">
        <f>C34-E34</f>
        <v>22000</v>
      </c>
      <c r="E34" s="58">
        <v>28000</v>
      </c>
    </row>
    <row r="35" spans="1:7" ht="84" customHeight="1" hidden="1">
      <c r="A35" s="1" t="s">
        <v>55</v>
      </c>
      <c r="B35" s="3" t="s">
        <v>76</v>
      </c>
      <c r="C35" s="37"/>
      <c r="D35" s="58">
        <f>C35-E35</f>
        <v>0</v>
      </c>
      <c r="E35" s="58"/>
      <c r="F35" s="30"/>
      <c r="G35" s="23" t="s">
        <v>82</v>
      </c>
    </row>
    <row r="36" spans="1:6" ht="94.5" hidden="1">
      <c r="A36" s="4" t="s">
        <v>43</v>
      </c>
      <c r="B36" s="53" t="s">
        <v>44</v>
      </c>
      <c r="C36" s="37"/>
      <c r="D36" s="58">
        <f>C36-E36</f>
        <v>0</v>
      </c>
      <c r="E36" s="58"/>
      <c r="F36" s="31"/>
    </row>
    <row r="37" spans="1:6" ht="106.5" customHeight="1">
      <c r="A37" s="4" t="s">
        <v>41</v>
      </c>
      <c r="B37" s="54" t="s">
        <v>77</v>
      </c>
      <c r="C37" s="37">
        <v>490000</v>
      </c>
      <c r="D37" s="58">
        <f>C37-E37</f>
        <v>0</v>
      </c>
      <c r="E37" s="58">
        <v>490000</v>
      </c>
      <c r="F37" s="32"/>
    </row>
    <row r="38" spans="1:6" ht="31.5" hidden="1">
      <c r="A38" s="2" t="s">
        <v>86</v>
      </c>
      <c r="B38" s="55" t="s">
        <v>90</v>
      </c>
      <c r="C38" s="37">
        <f>C39</f>
        <v>0</v>
      </c>
      <c r="D38" s="58">
        <f>D39</f>
        <v>0</v>
      </c>
      <c r="E38" s="58">
        <f>E39</f>
        <v>0</v>
      </c>
      <c r="F38" s="32"/>
    </row>
    <row r="39" spans="1:6" ht="31.5" hidden="1">
      <c r="A39" s="4" t="s">
        <v>85</v>
      </c>
      <c r="B39" s="54" t="s">
        <v>91</v>
      </c>
      <c r="C39" s="37">
        <v>0</v>
      </c>
      <c r="D39" s="58">
        <v>0</v>
      </c>
      <c r="E39" s="58">
        <v>0</v>
      </c>
      <c r="F39" s="32"/>
    </row>
    <row r="40" spans="1:6" ht="31.5" hidden="1">
      <c r="A40" s="2" t="s">
        <v>26</v>
      </c>
      <c r="B40" s="56" t="s">
        <v>27</v>
      </c>
      <c r="C40" s="36">
        <f>C41+C42</f>
        <v>0</v>
      </c>
      <c r="D40" s="46">
        <f>D41+D42</f>
        <v>0</v>
      </c>
      <c r="E40" s="46">
        <f>E41+E42</f>
        <v>0</v>
      </c>
      <c r="F40" s="33"/>
    </row>
    <row r="41" spans="1:6" ht="124.5" customHeight="1" hidden="1">
      <c r="A41" s="1" t="s">
        <v>87</v>
      </c>
      <c r="B41" s="3" t="s">
        <v>114</v>
      </c>
      <c r="C41" s="37">
        <v>0</v>
      </c>
      <c r="D41" s="58">
        <v>0</v>
      </c>
      <c r="E41" s="58">
        <v>0</v>
      </c>
      <c r="F41" s="33"/>
    </row>
    <row r="42" spans="1:6" ht="63" hidden="1">
      <c r="A42" s="1" t="s">
        <v>88</v>
      </c>
      <c r="B42" s="3" t="s">
        <v>89</v>
      </c>
      <c r="C42" s="37">
        <v>0</v>
      </c>
      <c r="D42" s="58">
        <v>0</v>
      </c>
      <c r="E42" s="58">
        <v>0</v>
      </c>
      <c r="F42" s="32"/>
    </row>
    <row r="43" spans="1:5" ht="18.75" hidden="1">
      <c r="A43" s="2" t="s">
        <v>115</v>
      </c>
      <c r="B43" s="56" t="s">
        <v>116</v>
      </c>
      <c r="C43" s="36">
        <f>C44</f>
        <v>0</v>
      </c>
      <c r="D43" s="46">
        <f>D44</f>
        <v>0</v>
      </c>
      <c r="E43" s="46">
        <f>E44</f>
        <v>0</v>
      </c>
    </row>
    <row r="44" spans="1:5" ht="78.75" hidden="1">
      <c r="A44" s="1" t="s">
        <v>117</v>
      </c>
      <c r="B44" s="3" t="s">
        <v>118</v>
      </c>
      <c r="C44" s="37">
        <v>0</v>
      </c>
      <c r="D44" s="58">
        <v>0</v>
      </c>
      <c r="E44" s="58">
        <v>0</v>
      </c>
    </row>
    <row r="45" spans="1:5" ht="18.75">
      <c r="A45" s="2" t="s">
        <v>61</v>
      </c>
      <c r="B45" s="56" t="s">
        <v>62</v>
      </c>
      <c r="C45" s="36">
        <f>C47+C50+C53+C59+C63+C67</f>
        <v>18953950</v>
      </c>
      <c r="D45" s="46">
        <f>D47+D50+D53+D59+D63+D67</f>
        <v>-11511068.130000003</v>
      </c>
      <c r="E45" s="46">
        <f>E47+E50+E53+E59+E63+E67+E65</f>
        <v>30564018.130000003</v>
      </c>
    </row>
    <row r="46" spans="1:5" ht="36.75" customHeight="1">
      <c r="A46" s="2" t="s">
        <v>14</v>
      </c>
      <c r="B46" s="45" t="s">
        <v>63</v>
      </c>
      <c r="C46" s="36">
        <f>C45</f>
        <v>18953950</v>
      </c>
      <c r="D46" s="46">
        <f>D45</f>
        <v>-11511068.130000003</v>
      </c>
      <c r="E46" s="46">
        <f>E47+E53+E59</f>
        <v>30465018.130000003</v>
      </c>
    </row>
    <row r="47" spans="1:5" ht="35.25" customHeight="1">
      <c r="A47" s="2" t="s">
        <v>124</v>
      </c>
      <c r="B47" s="55" t="s">
        <v>111</v>
      </c>
      <c r="C47" s="36">
        <f aca="true" t="shared" si="0" ref="C47:E48">C48</f>
        <v>18513400</v>
      </c>
      <c r="D47" s="46">
        <f t="shared" si="0"/>
        <v>9530800</v>
      </c>
      <c r="E47" s="46">
        <f t="shared" si="0"/>
        <v>8982600</v>
      </c>
    </row>
    <row r="48" spans="1:5" ht="31.5" hidden="1">
      <c r="A48" s="10" t="s">
        <v>28</v>
      </c>
      <c r="B48" s="40" t="s">
        <v>15</v>
      </c>
      <c r="C48" s="38">
        <f t="shared" si="0"/>
        <v>18513400</v>
      </c>
      <c r="D48" s="59">
        <f t="shared" si="0"/>
        <v>9530800</v>
      </c>
      <c r="E48" s="59">
        <f t="shared" si="0"/>
        <v>8982600</v>
      </c>
    </row>
    <row r="49" spans="1:5" ht="35.25" customHeight="1">
      <c r="A49" s="1" t="s">
        <v>131</v>
      </c>
      <c r="B49" s="3" t="s">
        <v>78</v>
      </c>
      <c r="C49" s="37">
        <v>18513400</v>
      </c>
      <c r="D49" s="58">
        <f>C49-E49</f>
        <v>9530800</v>
      </c>
      <c r="E49" s="58">
        <v>8982600</v>
      </c>
    </row>
    <row r="50" spans="1:5" ht="35.25" customHeight="1" hidden="1">
      <c r="A50" s="2" t="s">
        <v>54</v>
      </c>
      <c r="B50" s="51" t="s">
        <v>64</v>
      </c>
      <c r="C50" s="36">
        <f>C52</f>
        <v>0</v>
      </c>
      <c r="D50" s="46">
        <f>D52</f>
        <v>0</v>
      </c>
      <c r="E50" s="46">
        <f>E52</f>
        <v>0</v>
      </c>
    </row>
    <row r="51" spans="1:5" ht="31.5" hidden="1">
      <c r="A51" s="1" t="s">
        <v>52</v>
      </c>
      <c r="B51" s="3" t="s">
        <v>53</v>
      </c>
      <c r="C51" s="37"/>
      <c r="D51" s="58"/>
      <c r="E51" s="58"/>
    </row>
    <row r="52" spans="1:5" ht="18.75" hidden="1">
      <c r="A52" s="1" t="s">
        <v>65</v>
      </c>
      <c r="B52" s="3" t="s">
        <v>66</v>
      </c>
      <c r="C52" s="37">
        <v>0</v>
      </c>
      <c r="D52" s="58">
        <v>0</v>
      </c>
      <c r="E52" s="58">
        <v>0</v>
      </c>
    </row>
    <row r="53" spans="1:5" ht="31.5">
      <c r="A53" s="2" t="s">
        <v>130</v>
      </c>
      <c r="B53" s="51" t="s">
        <v>112</v>
      </c>
      <c r="C53" s="36">
        <f>C55+C57+C54</f>
        <v>410650</v>
      </c>
      <c r="D53" s="46">
        <f>D55+D57+D54</f>
        <v>-38887.55</v>
      </c>
      <c r="E53" s="46">
        <f>E55+E57+E54</f>
        <v>449537.55</v>
      </c>
    </row>
    <row r="54" spans="1:5" ht="51" customHeight="1">
      <c r="A54" s="1" t="s">
        <v>129</v>
      </c>
      <c r="B54" s="3" t="s">
        <v>113</v>
      </c>
      <c r="C54" s="37">
        <v>0</v>
      </c>
      <c r="D54" s="58">
        <f>C54-E54</f>
        <v>-1087.55</v>
      </c>
      <c r="E54" s="58">
        <f>1010+77.55</f>
        <v>1087.55</v>
      </c>
    </row>
    <row r="55" spans="1:5" ht="59.25" customHeight="1">
      <c r="A55" s="1" t="s">
        <v>128</v>
      </c>
      <c r="B55" s="3" t="s">
        <v>80</v>
      </c>
      <c r="C55" s="37">
        <v>397700</v>
      </c>
      <c r="D55" s="58">
        <f>C55-E55</f>
        <v>-37800</v>
      </c>
      <c r="E55" s="58">
        <v>435500</v>
      </c>
    </row>
    <row r="56" spans="1:5" ht="34.5" customHeight="1" hidden="1">
      <c r="A56" s="1"/>
      <c r="B56" s="3"/>
      <c r="C56" s="37"/>
      <c r="D56" s="58">
        <f>C56-E56</f>
        <v>0</v>
      </c>
      <c r="E56" s="58"/>
    </row>
    <row r="57" spans="1:7" ht="48" customHeight="1">
      <c r="A57" s="1" t="s">
        <v>127</v>
      </c>
      <c r="B57" s="3" t="s">
        <v>79</v>
      </c>
      <c r="C57" s="37">
        <v>12950</v>
      </c>
      <c r="D57" s="58">
        <f>C57-E57</f>
        <v>0</v>
      </c>
      <c r="E57" s="58">
        <v>12950</v>
      </c>
      <c r="G57" s="29" t="s">
        <v>96</v>
      </c>
    </row>
    <row r="58" spans="1:5" ht="51" customHeight="1" hidden="1">
      <c r="A58" s="1"/>
      <c r="B58" s="3"/>
      <c r="C58" s="37"/>
      <c r="D58" s="58"/>
      <c r="E58" s="58"/>
    </row>
    <row r="59" spans="1:8" ht="22.5" customHeight="1">
      <c r="A59" s="2" t="s">
        <v>126</v>
      </c>
      <c r="B59" s="45" t="s">
        <v>70</v>
      </c>
      <c r="C59" s="36">
        <f>C60+C61+C62</f>
        <v>29900</v>
      </c>
      <c r="D59" s="46">
        <f>D60+D61+D62</f>
        <v>-21002980.580000002</v>
      </c>
      <c r="E59" s="46">
        <f>E60+E61+E62</f>
        <v>21032880.580000002</v>
      </c>
      <c r="G59" s="23">
        <v>1187000</v>
      </c>
      <c r="H59" t="s">
        <v>95</v>
      </c>
    </row>
    <row r="60" spans="1:7" s="21" customFormat="1" ht="63" hidden="1">
      <c r="A60" s="1" t="s">
        <v>67</v>
      </c>
      <c r="B60" s="3" t="s">
        <v>69</v>
      </c>
      <c r="C60" s="37">
        <v>0</v>
      </c>
      <c r="D60" s="58">
        <v>0</v>
      </c>
      <c r="E60" s="58">
        <v>0</v>
      </c>
      <c r="F60" s="34"/>
      <c r="G60" s="25"/>
    </row>
    <row r="61" spans="1:7" s="21" customFormat="1" ht="63" hidden="1">
      <c r="A61" s="1" t="s">
        <v>68</v>
      </c>
      <c r="B61" s="3" t="s">
        <v>93</v>
      </c>
      <c r="C61" s="37">
        <v>0</v>
      </c>
      <c r="D61" s="58">
        <v>0</v>
      </c>
      <c r="E61" s="58">
        <v>0</v>
      </c>
      <c r="F61" s="34"/>
      <c r="G61" s="25"/>
    </row>
    <row r="62" spans="1:8" ht="37.5" customHeight="1">
      <c r="A62" s="1" t="s">
        <v>125</v>
      </c>
      <c r="B62" s="3" t="s">
        <v>81</v>
      </c>
      <c r="C62" s="37">
        <v>29900</v>
      </c>
      <c r="D62" s="58">
        <f>C62-E62</f>
        <v>-21002980.580000002</v>
      </c>
      <c r="E62" s="58">
        <f>12025800+31786+1182100+458009.75+1048590.25+8908.8+196669.39+314569.05+571000+5073175.34+50000+50000+22272</f>
        <v>21032880.580000002</v>
      </c>
      <c r="G62" s="23">
        <v>16500</v>
      </c>
      <c r="H62" t="s">
        <v>97</v>
      </c>
    </row>
    <row r="63" spans="1:5" ht="32.25" customHeight="1">
      <c r="A63" s="2" t="s">
        <v>145</v>
      </c>
      <c r="B63" s="45" t="s">
        <v>119</v>
      </c>
      <c r="C63" s="17">
        <f>C64</f>
        <v>0</v>
      </c>
      <c r="D63" s="45"/>
      <c r="E63" s="46">
        <f>E64</f>
        <v>98000</v>
      </c>
    </row>
    <row r="64" spans="1:5" ht="32.25" customHeight="1">
      <c r="A64" s="1" t="s">
        <v>146</v>
      </c>
      <c r="B64" s="3" t="s">
        <v>119</v>
      </c>
      <c r="C64" s="16">
        <v>0</v>
      </c>
      <c r="D64" s="3"/>
      <c r="E64" s="58">
        <v>98000</v>
      </c>
    </row>
    <row r="65" spans="1:5" ht="90.75" customHeight="1">
      <c r="A65" s="2" t="s">
        <v>137</v>
      </c>
      <c r="B65" s="45" t="s">
        <v>138</v>
      </c>
      <c r="C65" s="16"/>
      <c r="D65" s="3"/>
      <c r="E65" s="46">
        <f>E66</f>
        <v>1000</v>
      </c>
    </row>
    <row r="66" spans="1:5" ht="62.25" customHeight="1">
      <c r="A66" s="1" t="s">
        <v>139</v>
      </c>
      <c r="B66" s="3" t="s">
        <v>140</v>
      </c>
      <c r="C66" s="16"/>
      <c r="D66" s="3"/>
      <c r="E66" s="58">
        <v>1000</v>
      </c>
    </row>
    <row r="67" spans="1:5" ht="48" customHeight="1" hidden="1">
      <c r="A67" s="2" t="s">
        <v>135</v>
      </c>
      <c r="B67" s="45" t="s">
        <v>120</v>
      </c>
      <c r="C67" s="46">
        <f>C80</f>
        <v>0</v>
      </c>
      <c r="D67" s="45"/>
      <c r="E67" s="46">
        <f>E80</f>
        <v>0</v>
      </c>
    </row>
    <row r="68" spans="1:5" ht="31.5" hidden="1">
      <c r="A68" s="6" t="s">
        <v>7</v>
      </c>
      <c r="B68" s="45" t="s">
        <v>22</v>
      </c>
      <c r="C68" s="18">
        <f>C69+C75</f>
        <v>0</v>
      </c>
      <c r="D68" s="45"/>
      <c r="E68" s="46">
        <f>E69+E75</f>
        <v>0</v>
      </c>
    </row>
    <row r="69" spans="1:5" ht="16.5" hidden="1">
      <c r="A69" s="6" t="s">
        <v>8</v>
      </c>
      <c r="B69" s="45" t="s">
        <v>10</v>
      </c>
      <c r="C69" s="18">
        <f>C70</f>
        <v>0</v>
      </c>
      <c r="D69" s="45"/>
      <c r="E69" s="46">
        <f>E70</f>
        <v>0</v>
      </c>
    </row>
    <row r="70" spans="1:5" ht="17.25" hidden="1">
      <c r="A70" s="7" t="s">
        <v>9</v>
      </c>
      <c r="B70" s="40" t="s">
        <v>11</v>
      </c>
      <c r="C70" s="19">
        <f>C71</f>
        <v>0</v>
      </c>
      <c r="D70" s="40"/>
      <c r="E70" s="59">
        <f>E71</f>
        <v>0</v>
      </c>
    </row>
    <row r="71" spans="1:5" ht="49.5" customHeight="1" hidden="1">
      <c r="A71" s="1" t="s">
        <v>16</v>
      </c>
      <c r="B71" s="3" t="s">
        <v>29</v>
      </c>
      <c r="C71" s="20"/>
      <c r="D71" s="3"/>
      <c r="E71" s="58"/>
    </row>
    <row r="72" spans="1:5" ht="0.75" customHeight="1" hidden="1">
      <c r="A72" s="1" t="s">
        <v>31</v>
      </c>
      <c r="B72" s="3" t="s">
        <v>30</v>
      </c>
      <c r="C72" s="20"/>
      <c r="D72" s="3"/>
      <c r="E72" s="58"/>
    </row>
    <row r="73" spans="1:5" ht="16.5" customHeight="1" hidden="1">
      <c r="A73" s="1" t="s">
        <v>32</v>
      </c>
      <c r="B73" s="3" t="s">
        <v>33</v>
      </c>
      <c r="C73" s="20"/>
      <c r="D73" s="3"/>
      <c r="E73" s="58"/>
    </row>
    <row r="74" spans="1:5" ht="0.75" customHeight="1" hidden="1">
      <c r="A74" s="1" t="s">
        <v>34</v>
      </c>
      <c r="B74" s="3" t="s">
        <v>35</v>
      </c>
      <c r="C74" s="20"/>
      <c r="D74" s="3"/>
      <c r="E74" s="58"/>
    </row>
    <row r="75" spans="1:5" ht="51" customHeight="1" hidden="1">
      <c r="A75" s="7" t="s">
        <v>40</v>
      </c>
      <c r="B75" s="40" t="s">
        <v>30</v>
      </c>
      <c r="C75" s="19">
        <f>C78+C76</f>
        <v>0</v>
      </c>
      <c r="D75" s="40"/>
      <c r="E75" s="59">
        <f>E78+E76</f>
        <v>0</v>
      </c>
    </row>
    <row r="76" spans="1:7" s="11" customFormat="1" ht="17.25" customHeight="1" hidden="1">
      <c r="A76" s="10" t="s">
        <v>39</v>
      </c>
      <c r="B76" s="40" t="s">
        <v>46</v>
      </c>
      <c r="C76" s="41">
        <f>C77</f>
        <v>0</v>
      </c>
      <c r="D76" s="40"/>
      <c r="E76" s="59">
        <f>E77</f>
        <v>0</v>
      </c>
      <c r="F76" s="35"/>
      <c r="G76" s="26"/>
    </row>
    <row r="77" spans="1:5" ht="48" customHeight="1" hidden="1">
      <c r="A77" s="1" t="s">
        <v>38</v>
      </c>
      <c r="B77" s="3" t="s">
        <v>47</v>
      </c>
      <c r="C77" s="20">
        <v>0</v>
      </c>
      <c r="D77" s="3"/>
      <c r="E77" s="58">
        <v>0</v>
      </c>
    </row>
    <row r="78" spans="1:5" ht="47.25" customHeight="1" hidden="1">
      <c r="A78" s="1" t="s">
        <v>49</v>
      </c>
      <c r="B78" s="3" t="s">
        <v>45</v>
      </c>
      <c r="C78" s="20">
        <v>0</v>
      </c>
      <c r="D78" s="3"/>
      <c r="E78" s="58">
        <v>0</v>
      </c>
    </row>
    <row r="79" spans="1:7" s="12" customFormat="1" ht="51" customHeight="1" hidden="1">
      <c r="A79" s="9" t="s">
        <v>36</v>
      </c>
      <c r="B79" s="3" t="s">
        <v>37</v>
      </c>
      <c r="C79" s="42"/>
      <c r="D79" s="3"/>
      <c r="E79" s="58"/>
      <c r="F79" s="34"/>
      <c r="G79" s="27"/>
    </row>
    <row r="80" spans="1:7" s="12" customFormat="1" ht="52.5" customHeight="1" hidden="1">
      <c r="A80" s="1" t="s">
        <v>136</v>
      </c>
      <c r="B80" s="3" t="s">
        <v>121</v>
      </c>
      <c r="C80" s="42">
        <v>0</v>
      </c>
      <c r="D80" s="3"/>
      <c r="E80" s="58">
        <v>0</v>
      </c>
      <c r="F80" s="34"/>
      <c r="G80" s="27"/>
    </row>
    <row r="81" spans="1:8" ht="23.25">
      <c r="A81" s="43"/>
      <c r="B81" s="49" t="s">
        <v>107</v>
      </c>
      <c r="C81" s="44">
        <f>C68+C45+C14</f>
        <v>26034250</v>
      </c>
      <c r="D81" s="46">
        <f>D68+D45+D14</f>
        <v>-12126368.130000003</v>
      </c>
      <c r="E81" s="46">
        <f>E68+E45+E14</f>
        <v>38258618.13</v>
      </c>
      <c r="G81" s="23">
        <v>1052541</v>
      </c>
      <c r="H81" t="s">
        <v>98</v>
      </c>
    </row>
    <row r="82" spans="7:8" ht="15">
      <c r="G82" s="23">
        <v>800000</v>
      </c>
      <c r="H82" t="s">
        <v>99</v>
      </c>
    </row>
    <row r="83" spans="1:8" ht="15">
      <c r="A83" s="5" t="s">
        <v>48</v>
      </c>
      <c r="G83" s="23">
        <v>2457700</v>
      </c>
      <c r="H83" t="s">
        <v>100</v>
      </c>
    </row>
    <row r="85" ht="15">
      <c r="G85" s="28">
        <f>SUM(G59:G83)</f>
        <v>5513741</v>
      </c>
    </row>
    <row r="87" ht="15">
      <c r="G87" s="23">
        <f>E62-G85</f>
        <v>15519139.580000002</v>
      </c>
    </row>
  </sheetData>
  <sheetProtection/>
  <mergeCells count="2">
    <mergeCell ref="A10:E10"/>
    <mergeCell ref="A11:E11"/>
  </mergeCells>
  <printOptions horizontalCentered="1"/>
  <pageMargins left="0.7874015748031497" right="0.5905511811023623" top="0.7874015748031497" bottom="0.3937007874015748" header="0.5118110236220472" footer="0.5118110236220472"/>
  <pageSetup fitToHeight="0" horizontalDpi="600" verticalDpi="600" orientation="portrait" paperSize="9" scale="87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FIN</cp:lastModifiedBy>
  <cp:lastPrinted>2019-02-22T08:14:18Z</cp:lastPrinted>
  <dcterms:created xsi:type="dcterms:W3CDTF">2006-11-09T04:03:36Z</dcterms:created>
  <dcterms:modified xsi:type="dcterms:W3CDTF">2019-05-06T06:53:31Z</dcterms:modified>
  <cp:category/>
  <cp:version/>
  <cp:contentType/>
  <cp:contentStatus/>
</cp:coreProperties>
</file>