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<sst xmlns="http://schemas.openxmlformats.org/spreadsheetml/2006/main" count="738" uniqueCount="152">
  <si>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</si>
  <si>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</si>
  <si>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</si>
  <si>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</si>
  <si>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</si>
  <si>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</si>
  <si>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</si>
  <si>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</si>
  <si>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</si>
  <si>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</si>
  <si>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</si>
  <si>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</si>
  <si>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</si>
  <si>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</si>
  <si>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</si>
  <si>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</si>
  <si>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</si>
  <si>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</si>
  <si>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</si>
  <si>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</si>
  <si>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</si>
  <si>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</si>
  <si>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</si>
  <si>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</si>
  <si>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</si>
  <si>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</si>
  <si>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</si>
  <si>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</si>
  <si>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</si>
  <si>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</si>
  <si>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</si>
  <si>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</si>
  <si>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</si>
  <si>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</si>
  <si>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</si>
  <si>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</si>
  <si>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</si>
  <si>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</si>
  <si>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</si>
  <si>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</si>
  <si>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</si>
  <si>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</si>
  <si>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</si>
  <si>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</si>
  <si>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</si>
  <si>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</si>
  <si>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</si>
  <si>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</si>
  <si>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</si>
  <si>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</si>
  <si>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</si>
  <si>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</si>
  <si>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</si>
  <si>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</si>
  <si>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</si>
  <si>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</si>
  <si>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</si>
  <si>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</si>
  <si>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</si>
  <si>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</si>
  <si>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</si>
  <si>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</si>
  <si>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</si>
  <si>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</si>
  <si>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</si>
  <si>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</si>
  <si>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</si>
  <si>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</si>
  <si>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</si>
  <si>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</si>
  <si>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</si>
  <si>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</si>
  <si>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</si>
  <si>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</si>
  <si>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</si>
  <si>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</si>
  <si>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</si>
  <si>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</si>
  <si>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</si>
  <si>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</si>
  <si>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</si>
  <si>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</si>
  <si>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</si>
  <si>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</si>
  <si>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</si>
  <si>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</si>
  <si>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</si>
  <si>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</si>
  <si>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</si>
  <si>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</si>
  <si>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</si>
  <si>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</si>
  <si>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</si>
  <si>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</si>
  <si>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</si>
  <si>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</si>
  <si>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</si>
  <si>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</si>
  <si>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</si>
  <si>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</si>
  <si>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</si>
  <si>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</si>
  <si>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</si>
  <si>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</si>
  <si>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</si>
  <si>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</si>
  <si>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</si>
  <si>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</si>
  <si>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</si>
  <si>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</si>
  <si>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</si>
  <si>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</si>
  <si>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</si>
  <si>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</si>
  <si>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</si>
  <si>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</si>
  <si>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</si>
  <si>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</si>
  <si>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</si>
  <si>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</si>
  <si>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</si>
  <si>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</si>
  <si>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</si>
  <si>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</si>
  <si>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</si>
  <si>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</si>
  <si>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</si>
  <si>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</si>
  <si>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</si>
  <si>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</si>
  <si>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</si>
  <si>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</si>
  <si>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</si>
  <si>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</si>
  <si>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</si>
  <si>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</si>
  <si>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Приложение 9</t>
  </si>
  <si>
    <t>Массовый спорт</t>
  </si>
  <si>
    <t>Другие вопросы в области образования</t>
  </si>
  <si>
    <t>06</t>
  </si>
  <si>
    <t>Охрана окружающей среды</t>
  </si>
  <si>
    <t xml:space="preserve"> Другие вопросы в области охраны окружающей среды</t>
  </si>
  <si>
    <t>Молодежная политика</t>
  </si>
  <si>
    <t>Изменения, руб.</t>
  </si>
  <si>
    <t>Сумма на год с учетом изменений, руб.</t>
  </si>
  <si>
    <t>Первоначальный 21 от 24.12.2018</t>
  </si>
  <si>
    <t>Сельское хозяйство и рыболовство</t>
  </si>
  <si>
    <t>Здравоохранение</t>
  </si>
  <si>
    <t>Санитарно-эпидемиологическое благополучие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</si>
  <si>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2021 год </t>
  </si>
  <si>
    <t>Приложение 4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</si>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</sst>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175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47">
          <cell r="I3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0">
          <cell r="I50">
            <v>0</v>
          </cell>
        </row>
        <row r="422">
          <cell r="I4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41">
          <cell r="I541">
            <v>35000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24.12.2020 г.  № 110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29.04.2021 года № 119</v>
          </cell>
        </row>
        <row r="18">
          <cell r="I18">
            <v>1450000</v>
          </cell>
        </row>
        <row r="25">
          <cell r="I25">
            <v>8580220.79</v>
          </cell>
        </row>
        <row r="55">
          <cell r="I55">
            <v>23000</v>
          </cell>
        </row>
        <row r="62">
          <cell r="I62">
            <v>647336</v>
          </cell>
        </row>
        <row r="103">
          <cell r="I103">
            <v>466400</v>
          </cell>
        </row>
        <row r="126">
          <cell r="I126">
            <v>29930.260000000002</v>
          </cell>
        </row>
        <row r="145">
          <cell r="I145">
            <v>794860.33</v>
          </cell>
        </row>
        <row r="177">
          <cell r="I177">
            <v>71079.66</v>
          </cell>
        </row>
        <row r="196">
          <cell r="I196">
            <v>580249.9</v>
          </cell>
        </row>
        <row r="214">
          <cell r="I214">
            <v>54150</v>
          </cell>
        </row>
        <row r="223">
          <cell r="I223">
            <v>2531275.89</v>
          </cell>
        </row>
        <row r="228">
          <cell r="I228">
            <v>460000</v>
          </cell>
        </row>
        <row r="236">
          <cell r="I236">
            <v>30000</v>
          </cell>
        </row>
        <row r="246">
          <cell r="I246">
            <v>497000</v>
          </cell>
        </row>
        <row r="324">
          <cell r="I324">
            <v>5256137.02</v>
          </cell>
        </row>
        <row r="421">
          <cell r="I421">
            <v>1127.75</v>
          </cell>
        </row>
        <row r="450">
          <cell r="I450">
            <v>0</v>
          </cell>
        </row>
        <row r="458">
          <cell r="I458">
            <v>10320341</v>
          </cell>
        </row>
        <row r="507">
          <cell r="I507">
            <v>471288</v>
          </cell>
        </row>
        <row r="521">
          <cell r="I521">
            <v>11000</v>
          </cell>
        </row>
        <row r="528">
          <cell r="I528">
            <v>4731659</v>
          </cell>
        </row>
        <row r="552">
          <cell r="I5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9"/>
  <sheetViews>
    <sheetView tabSelected="1" view="pageBreakPreview" zoomScaleNormal="80" zoomScaleSheetLayoutView="100" zoomScalePageLayoutView="0" workbookViewId="0" topLeftCell="A13">
      <selection activeCell="C4" sqref="C4"/>
    </sheetView>
  </sheetViews>
  <sheetFormatPr defaultColWidth="9.140625" defaultRowHeight="12.75"/>
  <cols>
    <col min="1" max="1" width="51.00390625" style="0" customWidth="1"/>
    <col min="2" max="2" width="5.7109375" style="0" customWidth="1"/>
    <col min="3" max="3" width="4.8515625" style="0" customWidth="1"/>
    <col min="4" max="4" width="12.00390625" style="0" hidden="1" customWidth="1"/>
    <col min="5" max="5" width="13.57421875" style="0" hidden="1" customWidth="1"/>
    <col min="6" max="6" width="18.140625" style="0" customWidth="1"/>
    <col min="8" max="8" width="12.7109375" style="0" customWidth="1"/>
  </cols>
  <sheetData>
    <row r="1" spans="1:6" ht="14.25" customHeight="1">
      <c r="A1" s="4"/>
      <c r="B1" s="4"/>
      <c r="C1" s="2" t="s">
        <v>150</v>
      </c>
      <c r="D1" s="2"/>
      <c r="E1" s="2"/>
      <c r="F1" s="4"/>
    </row>
    <row r="2" spans="1:6" ht="14.25" customHeight="1">
      <c r="A2" s="4"/>
      <c r="B2" s="4"/>
      <c r="C2" s="2" t="s">
        <v>10</v>
      </c>
      <c r="D2" s="2"/>
      <c r="E2" s="2"/>
      <c r="F2" s="4"/>
    </row>
    <row r="3" spans="1:6" ht="14.25" customHeight="1">
      <c r="A3" s="4"/>
      <c r="B3" s="4"/>
      <c r="C3" s="2" t="s">
        <v>11</v>
      </c>
      <c r="D3" s="2"/>
      <c r="E3" s="2"/>
      <c r="F3" s="4"/>
    </row>
    <row r="4" spans="1:6" ht="18" customHeight="1">
      <c r="A4" s="4"/>
      <c r="B4" s="4"/>
      <c r="C4" s="2" t="str">
        <f>'[7]1'!$J$4</f>
        <v>от 29.04.2021 года № 119</v>
      </c>
      <c r="D4" s="2"/>
      <c r="E4" s="2"/>
      <c r="F4" s="3"/>
    </row>
    <row r="5" spans="1:6" ht="14.25" customHeight="1">
      <c r="A5" s="4"/>
      <c r="B5" s="4"/>
      <c r="C5" s="2"/>
      <c r="D5" s="2"/>
      <c r="E5" s="2"/>
      <c r="F5" s="2"/>
    </row>
    <row r="6" spans="1:6" ht="15.75" customHeight="1">
      <c r="A6" s="51" t="s">
        <v>136</v>
      </c>
      <c r="B6" s="51"/>
      <c r="C6" s="51"/>
      <c r="D6" s="51"/>
      <c r="E6" s="51"/>
      <c r="F6" s="51"/>
    </row>
    <row r="7" spans="1:6" ht="15.75" customHeight="1">
      <c r="A7" s="51" t="s">
        <v>10</v>
      </c>
      <c r="B7" s="51"/>
      <c r="C7" s="51"/>
      <c r="D7" s="51"/>
      <c r="E7" s="51"/>
      <c r="F7" s="51"/>
    </row>
    <row r="8" spans="1:6" ht="15.75">
      <c r="A8" s="51" t="s">
        <v>11</v>
      </c>
      <c r="B8" s="51"/>
      <c r="C8" s="51"/>
      <c r="D8" s="51"/>
      <c r="E8" s="51"/>
      <c r="F8" s="51"/>
    </row>
    <row r="9" spans="1:6" ht="15.75">
      <c r="A9" s="28"/>
      <c r="B9" s="28"/>
      <c r="C9" s="28"/>
      <c r="D9" s="28"/>
      <c r="E9" s="28"/>
      <c r="F9" s="28" t="str">
        <f>'[6]Гл.Адм.доходов Табл1 650'!$D$8</f>
        <v>от  24.12.2020 г.  № 110</v>
      </c>
    </row>
    <row r="10" ht="15" customHeight="1"/>
    <row r="11" spans="1:6" ht="36" customHeight="1">
      <c r="A11" s="52" t="s">
        <v>149</v>
      </c>
      <c r="B11" s="52"/>
      <c r="C11" s="52"/>
      <c r="D11" s="52"/>
      <c r="E11" s="52"/>
      <c r="F11" s="52"/>
    </row>
    <row r="12" spans="1:6" ht="15.75">
      <c r="A12" s="53"/>
      <c r="B12" s="53"/>
      <c r="C12" s="53"/>
      <c r="D12" s="53"/>
      <c r="E12" s="53"/>
      <c r="F12" s="53"/>
    </row>
    <row r="13" spans="1:6" ht="12.75">
      <c r="A13" s="54" t="s">
        <v>0</v>
      </c>
      <c r="B13" s="50" t="s">
        <v>27</v>
      </c>
      <c r="C13" s="50" t="s">
        <v>1</v>
      </c>
      <c r="D13" s="54" t="s">
        <v>145</v>
      </c>
      <c r="E13" s="50" t="s">
        <v>143</v>
      </c>
      <c r="F13" s="54" t="s">
        <v>144</v>
      </c>
    </row>
    <row r="14" spans="1:6" s="1" customFormat="1" ht="27" customHeight="1">
      <c r="A14" s="54"/>
      <c r="B14" s="50"/>
      <c r="C14" s="50"/>
      <c r="D14" s="54"/>
      <c r="E14" s="50"/>
      <c r="F14" s="54"/>
    </row>
    <row r="15" spans="1:6" ht="12.75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6">
        <v>4</v>
      </c>
    </row>
    <row r="16" spans="1:6" s="1" customFormat="1" ht="12.75">
      <c r="A16" s="11" t="s">
        <v>12</v>
      </c>
      <c r="B16" s="31" t="s">
        <v>4</v>
      </c>
      <c r="C16" s="32"/>
      <c r="D16" s="22">
        <f>D17+D23+D47+D53</f>
        <v>9992808.72</v>
      </c>
      <c r="E16" s="42">
        <f>D16-F16</f>
        <v>-707748.0699999984</v>
      </c>
      <c r="F16" s="22">
        <f>F17+F23+F37+F53+F47</f>
        <v>10700556.79</v>
      </c>
    </row>
    <row r="17" spans="1:6" s="1" customFormat="1" ht="22.5">
      <c r="A17" s="8" t="s">
        <v>16</v>
      </c>
      <c r="B17" s="31" t="s">
        <v>4</v>
      </c>
      <c r="C17" s="31" t="s">
        <v>5</v>
      </c>
      <c r="D17" s="40">
        <v>1300000</v>
      </c>
      <c r="E17" s="41">
        <f>D17-F17</f>
        <v>-150000</v>
      </c>
      <c r="F17" s="43">
        <f>'[7]1'!$I$18</f>
        <v>1450000</v>
      </c>
    </row>
    <row r="18" spans="1:6" ht="33.75" hidden="1">
      <c r="A18" s="8" t="s">
        <v>46</v>
      </c>
      <c r="B18" s="31" t="s">
        <v>4</v>
      </c>
      <c r="C18" s="31" t="s">
        <v>5</v>
      </c>
      <c r="D18" s="41"/>
      <c r="E18" s="41">
        <f aca="true" t="shared" si="0" ref="E18:E80">D18-F18</f>
        <v>-1230900</v>
      </c>
      <c r="F18" s="43">
        <f>F19</f>
        <v>1230900</v>
      </c>
    </row>
    <row r="19" spans="1:6" ht="45" hidden="1">
      <c r="A19" s="8" t="s">
        <v>47</v>
      </c>
      <c r="B19" s="31" t="s">
        <v>4</v>
      </c>
      <c r="C19" s="31" t="s">
        <v>5</v>
      </c>
      <c r="D19" s="41"/>
      <c r="E19" s="41">
        <f t="shared" si="0"/>
        <v>-1230900</v>
      </c>
      <c r="F19" s="43">
        <f>F20</f>
        <v>1230900</v>
      </c>
    </row>
    <row r="20" spans="1:6" ht="45" hidden="1">
      <c r="A20" s="9" t="s">
        <v>48</v>
      </c>
      <c r="B20" s="31" t="s">
        <v>4</v>
      </c>
      <c r="C20" s="31" t="s">
        <v>5</v>
      </c>
      <c r="D20" s="41"/>
      <c r="E20" s="41">
        <f t="shared" si="0"/>
        <v>-1230900</v>
      </c>
      <c r="F20" s="43">
        <f>F21</f>
        <v>1230900</v>
      </c>
    </row>
    <row r="21" spans="1:6" ht="22.5" hidden="1">
      <c r="A21" s="9" t="s">
        <v>49</v>
      </c>
      <c r="B21" s="31" t="s">
        <v>4</v>
      </c>
      <c r="C21" s="31" t="s">
        <v>5</v>
      </c>
      <c r="D21" s="41"/>
      <c r="E21" s="41">
        <f t="shared" si="0"/>
        <v>-1230900</v>
      </c>
      <c r="F21" s="43">
        <f>F22</f>
        <v>1230900</v>
      </c>
    </row>
    <row r="22" spans="1:6" ht="22.5" hidden="1">
      <c r="A22" s="10" t="s">
        <v>50</v>
      </c>
      <c r="B22" s="31" t="s">
        <v>4</v>
      </c>
      <c r="C22" s="31" t="s">
        <v>5</v>
      </c>
      <c r="D22" s="41"/>
      <c r="E22" s="41">
        <f t="shared" si="0"/>
        <v>-1230900</v>
      </c>
      <c r="F22" s="43">
        <v>1230900</v>
      </c>
    </row>
    <row r="23" spans="1:6" ht="33.75">
      <c r="A23" s="8" t="s">
        <v>17</v>
      </c>
      <c r="B23" s="31" t="s">
        <v>4</v>
      </c>
      <c r="C23" s="31" t="s">
        <v>6</v>
      </c>
      <c r="D23" s="41">
        <v>6970000</v>
      </c>
      <c r="E23" s="41">
        <f t="shared" si="0"/>
        <v>-1610220.789999999</v>
      </c>
      <c r="F23" s="43">
        <f>'[7]1'!$I$25</f>
        <v>8580220.79</v>
      </c>
    </row>
    <row r="24" spans="1:6" ht="33.75" hidden="1">
      <c r="A24" s="8" t="s">
        <v>46</v>
      </c>
      <c r="B24" s="31" t="s">
        <v>4</v>
      </c>
      <c r="C24" s="31" t="s">
        <v>6</v>
      </c>
      <c r="D24" s="41"/>
      <c r="E24" s="41">
        <f t="shared" si="0"/>
        <v>-7527000</v>
      </c>
      <c r="F24" s="20">
        <f>F25</f>
        <v>7527000</v>
      </c>
    </row>
    <row r="25" spans="1:6" ht="45" hidden="1">
      <c r="A25" s="8" t="s">
        <v>51</v>
      </c>
      <c r="B25" s="31" t="s">
        <v>4</v>
      </c>
      <c r="C25" s="31" t="s">
        <v>6</v>
      </c>
      <c r="D25" s="41"/>
      <c r="E25" s="41">
        <f t="shared" si="0"/>
        <v>-7527000</v>
      </c>
      <c r="F25" s="20">
        <f>F26+F31+F34</f>
        <v>7527000</v>
      </c>
    </row>
    <row r="26" spans="1:6" ht="45" hidden="1">
      <c r="A26" s="9" t="s">
        <v>48</v>
      </c>
      <c r="B26" s="31" t="s">
        <v>4</v>
      </c>
      <c r="C26" s="31" t="s">
        <v>6</v>
      </c>
      <c r="D26" s="41"/>
      <c r="E26" s="41">
        <f t="shared" si="0"/>
        <v>-7527000</v>
      </c>
      <c r="F26" s="20">
        <f>F27</f>
        <v>7527000</v>
      </c>
    </row>
    <row r="27" spans="1:6" ht="22.5" hidden="1">
      <c r="A27" s="9" t="s">
        <v>49</v>
      </c>
      <c r="B27" s="31" t="s">
        <v>4</v>
      </c>
      <c r="C27" s="31" t="s">
        <v>6</v>
      </c>
      <c r="D27" s="41"/>
      <c r="E27" s="41">
        <f t="shared" si="0"/>
        <v>-7527000</v>
      </c>
      <c r="F27" s="20">
        <f>F28+F29</f>
        <v>7527000</v>
      </c>
    </row>
    <row r="28" spans="1:6" ht="22.5" hidden="1">
      <c r="A28" s="10" t="s">
        <v>50</v>
      </c>
      <c r="B28" s="31" t="s">
        <v>4</v>
      </c>
      <c r="C28" s="31" t="s">
        <v>6</v>
      </c>
      <c r="D28" s="41"/>
      <c r="E28" s="41">
        <f t="shared" si="0"/>
        <v>-7527000</v>
      </c>
      <c r="F28" s="20">
        <f>7527000</f>
        <v>7527000</v>
      </c>
    </row>
    <row r="29" spans="1:6" ht="12.75" customHeight="1" hidden="1">
      <c r="A29" s="9" t="s">
        <v>52</v>
      </c>
      <c r="B29" s="31" t="s">
        <v>4</v>
      </c>
      <c r="C29" s="31" t="s">
        <v>6</v>
      </c>
      <c r="D29" s="41"/>
      <c r="E29" s="41">
        <f t="shared" si="0"/>
        <v>0</v>
      </c>
      <c r="F29" s="20">
        <v>0</v>
      </c>
    </row>
    <row r="30" spans="1:6" ht="45" hidden="1">
      <c r="A30" s="9" t="s">
        <v>53</v>
      </c>
      <c r="B30" s="31" t="s">
        <v>4</v>
      </c>
      <c r="C30" s="31" t="s">
        <v>6</v>
      </c>
      <c r="D30" s="41"/>
      <c r="E30" s="41">
        <f t="shared" si="0"/>
        <v>0</v>
      </c>
      <c r="F30" s="20">
        <f>F31</f>
        <v>0</v>
      </c>
    </row>
    <row r="31" spans="1:6" ht="12.75" hidden="1">
      <c r="A31" s="9" t="s">
        <v>54</v>
      </c>
      <c r="B31" s="31" t="s">
        <v>4</v>
      </c>
      <c r="C31" s="31" t="s">
        <v>6</v>
      </c>
      <c r="D31" s="41"/>
      <c r="E31" s="41">
        <f t="shared" si="0"/>
        <v>0</v>
      </c>
      <c r="F31" s="20">
        <f>F32</f>
        <v>0</v>
      </c>
    </row>
    <row r="32" spans="1:6" ht="22.5" hidden="1">
      <c r="A32" s="9" t="s">
        <v>55</v>
      </c>
      <c r="B32" s="31" t="s">
        <v>4</v>
      </c>
      <c r="C32" s="31" t="s">
        <v>6</v>
      </c>
      <c r="D32" s="41"/>
      <c r="E32" s="41">
        <f t="shared" si="0"/>
        <v>0</v>
      </c>
      <c r="F32" s="20">
        <f>F33</f>
        <v>0</v>
      </c>
    </row>
    <row r="33" spans="1:6" ht="22.5" hidden="1">
      <c r="A33" s="9" t="s">
        <v>56</v>
      </c>
      <c r="B33" s="31" t="s">
        <v>4</v>
      </c>
      <c r="C33" s="31" t="s">
        <v>6</v>
      </c>
      <c r="D33" s="41"/>
      <c r="E33" s="41">
        <f t="shared" si="0"/>
        <v>0</v>
      </c>
      <c r="F33" s="20">
        <v>0</v>
      </c>
    </row>
    <row r="34" spans="1:6" ht="12.75" hidden="1">
      <c r="A34" s="10" t="s">
        <v>57</v>
      </c>
      <c r="B34" s="31" t="s">
        <v>4</v>
      </c>
      <c r="C34" s="31" t="s">
        <v>6</v>
      </c>
      <c r="D34" s="41"/>
      <c r="E34" s="41">
        <f t="shared" si="0"/>
        <v>0</v>
      </c>
      <c r="F34" s="20">
        <f>F35</f>
        <v>0</v>
      </c>
    </row>
    <row r="35" spans="1:6" ht="12.75" hidden="1">
      <c r="A35" s="10" t="s">
        <v>58</v>
      </c>
      <c r="B35" s="31" t="s">
        <v>4</v>
      </c>
      <c r="C35" s="31" t="s">
        <v>6</v>
      </c>
      <c r="D35" s="41"/>
      <c r="E35" s="41">
        <f t="shared" si="0"/>
        <v>0</v>
      </c>
      <c r="F35" s="20">
        <f>F36</f>
        <v>0</v>
      </c>
    </row>
    <row r="36" spans="1:6" s="1" customFormat="1" ht="12.75" hidden="1">
      <c r="A36" s="10" t="s">
        <v>59</v>
      </c>
      <c r="B36" s="31" t="s">
        <v>4</v>
      </c>
      <c r="C36" s="31" t="s">
        <v>6</v>
      </c>
      <c r="D36" s="41"/>
      <c r="E36" s="41">
        <f t="shared" si="0"/>
        <v>0</v>
      </c>
      <c r="F36" s="20">
        <v>0</v>
      </c>
    </row>
    <row r="37" spans="1:6" ht="12.75" hidden="1">
      <c r="A37" s="8" t="s">
        <v>45</v>
      </c>
      <c r="B37" s="31" t="s">
        <v>4</v>
      </c>
      <c r="C37" s="31" t="s">
        <v>26</v>
      </c>
      <c r="D37" s="41"/>
      <c r="E37" s="41">
        <f t="shared" si="0"/>
        <v>0</v>
      </c>
      <c r="F37" s="19">
        <f>'[4]1'!$I$50</f>
        <v>0</v>
      </c>
    </row>
    <row r="38" spans="1:6" s="1" customFormat="1" ht="12.75" hidden="1">
      <c r="A38" s="8"/>
      <c r="B38" s="31"/>
      <c r="C38" s="31"/>
      <c r="D38" s="41"/>
      <c r="E38" s="41">
        <f t="shared" si="0"/>
        <v>0</v>
      </c>
      <c r="F38" s="20"/>
    </row>
    <row r="39" spans="1:6" s="1" customFormat="1" ht="22.5" hidden="1">
      <c r="A39" s="8" t="s">
        <v>60</v>
      </c>
      <c r="B39" s="31" t="s">
        <v>4</v>
      </c>
      <c r="C39" s="31" t="s">
        <v>26</v>
      </c>
      <c r="D39" s="41"/>
      <c r="E39" s="41">
        <f t="shared" si="0"/>
        <v>0</v>
      </c>
      <c r="F39" s="20">
        <f>F40</f>
        <v>0</v>
      </c>
    </row>
    <row r="40" spans="1:6" s="1" customFormat="1" ht="12.75" hidden="1">
      <c r="A40" s="9" t="s">
        <v>54</v>
      </c>
      <c r="B40" s="31" t="s">
        <v>4</v>
      </c>
      <c r="C40" s="31" t="s">
        <v>26</v>
      </c>
      <c r="D40" s="41"/>
      <c r="E40" s="41">
        <f t="shared" si="0"/>
        <v>0</v>
      </c>
      <c r="F40" s="20">
        <f>F41</f>
        <v>0</v>
      </c>
    </row>
    <row r="41" spans="1:6" s="1" customFormat="1" ht="22.5" hidden="1">
      <c r="A41" s="9" t="s">
        <v>55</v>
      </c>
      <c r="B41" s="31" t="s">
        <v>4</v>
      </c>
      <c r="C41" s="31" t="s">
        <v>26</v>
      </c>
      <c r="D41" s="41"/>
      <c r="E41" s="41">
        <f t="shared" si="0"/>
        <v>0</v>
      </c>
      <c r="F41" s="20">
        <f>F42</f>
        <v>0</v>
      </c>
    </row>
    <row r="42" spans="1:6" s="1" customFormat="1" ht="12.75" customHeight="1" hidden="1">
      <c r="A42" s="9" t="s">
        <v>56</v>
      </c>
      <c r="B42" s="31" t="s">
        <v>4</v>
      </c>
      <c r="C42" s="31" t="s">
        <v>26</v>
      </c>
      <c r="D42" s="41"/>
      <c r="E42" s="41">
        <f t="shared" si="0"/>
        <v>0</v>
      </c>
      <c r="F42" s="20">
        <v>0</v>
      </c>
    </row>
    <row r="43" spans="1:6" s="1" customFormat="1" ht="12.75" hidden="1">
      <c r="A43" s="8" t="s">
        <v>61</v>
      </c>
      <c r="B43" s="31" t="s">
        <v>4</v>
      </c>
      <c r="C43" s="31" t="s">
        <v>26</v>
      </c>
      <c r="D43" s="41"/>
      <c r="E43" s="41">
        <f t="shared" si="0"/>
        <v>0</v>
      </c>
      <c r="F43" s="20">
        <f>F44</f>
        <v>0</v>
      </c>
    </row>
    <row r="44" spans="1:6" s="1" customFormat="1" ht="12.75" hidden="1">
      <c r="A44" s="9" t="s">
        <v>54</v>
      </c>
      <c r="B44" s="31" t="s">
        <v>4</v>
      </c>
      <c r="C44" s="31" t="s">
        <v>26</v>
      </c>
      <c r="D44" s="41"/>
      <c r="E44" s="41">
        <f t="shared" si="0"/>
        <v>0</v>
      </c>
      <c r="F44" s="20">
        <f>F45</f>
        <v>0</v>
      </c>
    </row>
    <row r="45" spans="1:6" ht="22.5" hidden="1">
      <c r="A45" s="9" t="s">
        <v>55</v>
      </c>
      <c r="B45" s="31" t="s">
        <v>4</v>
      </c>
      <c r="C45" s="31" t="s">
        <v>26</v>
      </c>
      <c r="D45" s="41"/>
      <c r="E45" s="41">
        <f t="shared" si="0"/>
        <v>0</v>
      </c>
      <c r="F45" s="20">
        <f>F46</f>
        <v>0</v>
      </c>
    </row>
    <row r="46" spans="1:6" ht="22.5" hidden="1">
      <c r="A46" s="9" t="s">
        <v>56</v>
      </c>
      <c r="B46" s="31" t="s">
        <v>4</v>
      </c>
      <c r="C46" s="31" t="s">
        <v>26</v>
      </c>
      <c r="D46" s="41"/>
      <c r="E46" s="41">
        <f t="shared" si="0"/>
        <v>0</v>
      </c>
      <c r="F46" s="20">
        <v>0</v>
      </c>
    </row>
    <row r="47" spans="1:6" ht="12.75">
      <c r="A47" s="8" t="s">
        <v>36</v>
      </c>
      <c r="B47" s="31" t="s">
        <v>4</v>
      </c>
      <c r="C47" s="31" t="s">
        <v>33</v>
      </c>
      <c r="D47" s="41">
        <v>0</v>
      </c>
      <c r="E47" s="41">
        <f t="shared" si="0"/>
        <v>-23000</v>
      </c>
      <c r="F47" s="20">
        <f>'[7]1'!$I$55</f>
        <v>23000</v>
      </c>
    </row>
    <row r="48" spans="1:6" ht="33.75" hidden="1">
      <c r="A48" s="8" t="s">
        <v>62</v>
      </c>
      <c r="B48" s="31" t="s">
        <v>4</v>
      </c>
      <c r="C48" s="31" t="s">
        <v>33</v>
      </c>
      <c r="D48" s="41"/>
      <c r="E48" s="41">
        <f t="shared" si="0"/>
        <v>-34000</v>
      </c>
      <c r="F48" s="20">
        <f>F51</f>
        <v>34000</v>
      </c>
    </row>
    <row r="49" spans="1:6" ht="45" hidden="1">
      <c r="A49" s="8" t="s">
        <v>63</v>
      </c>
      <c r="B49" s="31" t="s">
        <v>4</v>
      </c>
      <c r="C49" s="31" t="s">
        <v>33</v>
      </c>
      <c r="D49" s="41"/>
      <c r="E49" s="41">
        <f t="shared" si="0"/>
        <v>-34000</v>
      </c>
      <c r="F49" s="20">
        <f>F52</f>
        <v>34000</v>
      </c>
    </row>
    <row r="50" spans="1:6" ht="56.25" hidden="1">
      <c r="A50" s="8" t="s">
        <v>64</v>
      </c>
      <c r="B50" s="31" t="s">
        <v>4</v>
      </c>
      <c r="C50" s="31" t="s">
        <v>33</v>
      </c>
      <c r="D50" s="41"/>
      <c r="E50" s="41">
        <f t="shared" si="0"/>
        <v>-34000</v>
      </c>
      <c r="F50" s="20">
        <f>F51</f>
        <v>34000</v>
      </c>
    </row>
    <row r="51" spans="1:6" ht="12.75" hidden="1">
      <c r="A51" s="10" t="s">
        <v>57</v>
      </c>
      <c r="B51" s="31" t="s">
        <v>4</v>
      </c>
      <c r="C51" s="31" t="s">
        <v>33</v>
      </c>
      <c r="D51" s="41"/>
      <c r="E51" s="41">
        <f t="shared" si="0"/>
        <v>-34000</v>
      </c>
      <c r="F51" s="20">
        <f>F52</f>
        <v>34000</v>
      </c>
    </row>
    <row r="52" spans="1:6" ht="12.75" hidden="1">
      <c r="A52" s="10" t="s">
        <v>65</v>
      </c>
      <c r="B52" s="31" t="s">
        <v>4</v>
      </c>
      <c r="C52" s="31" t="s">
        <v>33</v>
      </c>
      <c r="D52" s="41"/>
      <c r="E52" s="41">
        <f t="shared" si="0"/>
        <v>-34000</v>
      </c>
      <c r="F52" s="20">
        <v>34000</v>
      </c>
    </row>
    <row r="53" spans="1:6" ht="12.75">
      <c r="A53" s="8" t="s">
        <v>21</v>
      </c>
      <c r="B53" s="31" t="s">
        <v>4</v>
      </c>
      <c r="C53" s="31" t="s">
        <v>31</v>
      </c>
      <c r="D53" s="41">
        <v>1722808.72</v>
      </c>
      <c r="E53" s="41">
        <f t="shared" si="0"/>
        <v>1075472.72</v>
      </c>
      <c r="F53" s="20">
        <f>'[7]1'!$I$62</f>
        <v>647336</v>
      </c>
    </row>
    <row r="54" spans="1:6" ht="22.5" hidden="1">
      <c r="A54" s="8" t="s">
        <v>66</v>
      </c>
      <c r="B54" s="31" t="s">
        <v>4</v>
      </c>
      <c r="C54" s="31" t="s">
        <v>31</v>
      </c>
      <c r="D54" s="41"/>
      <c r="E54" s="41">
        <f t="shared" si="0"/>
        <v>-300000</v>
      </c>
      <c r="F54" s="19">
        <f>F55</f>
        <v>300000</v>
      </c>
    </row>
    <row r="55" spans="1:6" ht="33.75" hidden="1">
      <c r="A55" s="8" t="s">
        <v>67</v>
      </c>
      <c r="B55" s="31" t="s">
        <v>4</v>
      </c>
      <c r="C55" s="31" t="s">
        <v>31</v>
      </c>
      <c r="D55" s="41"/>
      <c r="E55" s="41">
        <f t="shared" si="0"/>
        <v>-300000</v>
      </c>
      <c r="F55" s="19">
        <f>F56</f>
        <v>300000</v>
      </c>
    </row>
    <row r="56" spans="1:6" ht="12.75" hidden="1">
      <c r="A56" s="9" t="s">
        <v>54</v>
      </c>
      <c r="B56" s="31" t="s">
        <v>4</v>
      </c>
      <c r="C56" s="31" t="s">
        <v>31</v>
      </c>
      <c r="D56" s="41"/>
      <c r="E56" s="41">
        <f t="shared" si="0"/>
        <v>-300000</v>
      </c>
      <c r="F56" s="19">
        <f>F57</f>
        <v>300000</v>
      </c>
    </row>
    <row r="57" spans="1:6" ht="22.5" hidden="1">
      <c r="A57" s="9" t="s">
        <v>55</v>
      </c>
      <c r="B57" s="31" t="s">
        <v>4</v>
      </c>
      <c r="C57" s="31" t="s">
        <v>31</v>
      </c>
      <c r="D57" s="41"/>
      <c r="E57" s="41">
        <f t="shared" si="0"/>
        <v>-300000</v>
      </c>
      <c r="F57" s="19">
        <f>F58</f>
        <v>300000</v>
      </c>
    </row>
    <row r="58" spans="1:6" ht="22.5" hidden="1">
      <c r="A58" s="8" t="s">
        <v>68</v>
      </c>
      <c r="B58" s="31" t="s">
        <v>4</v>
      </c>
      <c r="C58" s="31" t="s">
        <v>31</v>
      </c>
      <c r="D58" s="41"/>
      <c r="E58" s="41">
        <f t="shared" si="0"/>
        <v>-300000</v>
      </c>
      <c r="F58" s="19">
        <v>300000</v>
      </c>
    </row>
    <row r="59" spans="1:6" ht="33.75" hidden="1">
      <c r="A59" s="8" t="s">
        <v>69</v>
      </c>
      <c r="B59" s="31" t="s">
        <v>4</v>
      </c>
      <c r="C59" s="31" t="s">
        <v>31</v>
      </c>
      <c r="D59" s="41"/>
      <c r="E59" s="41">
        <f t="shared" si="0"/>
        <v>-5000</v>
      </c>
      <c r="F59" s="19">
        <f>F60</f>
        <v>5000</v>
      </c>
    </row>
    <row r="60" spans="1:6" ht="45" hidden="1">
      <c r="A60" s="8" t="s">
        <v>70</v>
      </c>
      <c r="B60" s="31" t="s">
        <v>4</v>
      </c>
      <c r="C60" s="31" t="s">
        <v>31</v>
      </c>
      <c r="D60" s="41"/>
      <c r="E60" s="41">
        <f t="shared" si="0"/>
        <v>-5000</v>
      </c>
      <c r="F60" s="19">
        <f>F61</f>
        <v>5000</v>
      </c>
    </row>
    <row r="61" spans="1:6" ht="12.75" hidden="1">
      <c r="A61" s="9" t="s">
        <v>54</v>
      </c>
      <c r="B61" s="31" t="s">
        <v>4</v>
      </c>
      <c r="C61" s="31" t="s">
        <v>31</v>
      </c>
      <c r="D61" s="41"/>
      <c r="E61" s="41">
        <f t="shared" si="0"/>
        <v>-5000</v>
      </c>
      <c r="F61" s="19">
        <f>F62</f>
        <v>5000</v>
      </c>
    </row>
    <row r="62" spans="1:6" ht="22.5" hidden="1">
      <c r="A62" s="9" t="s">
        <v>55</v>
      </c>
      <c r="B62" s="31" t="s">
        <v>4</v>
      </c>
      <c r="C62" s="31" t="s">
        <v>31</v>
      </c>
      <c r="D62" s="41"/>
      <c r="E62" s="41">
        <f t="shared" si="0"/>
        <v>-5000</v>
      </c>
      <c r="F62" s="19">
        <f>F63</f>
        <v>5000</v>
      </c>
    </row>
    <row r="63" spans="1:6" ht="22.5" hidden="1">
      <c r="A63" s="8" t="s">
        <v>56</v>
      </c>
      <c r="B63" s="31" t="s">
        <v>4</v>
      </c>
      <c r="C63" s="31" t="s">
        <v>31</v>
      </c>
      <c r="D63" s="41"/>
      <c r="E63" s="41">
        <f t="shared" si="0"/>
        <v>-5000</v>
      </c>
      <c r="F63" s="19">
        <v>5000</v>
      </c>
    </row>
    <row r="64" spans="1:6" ht="45" hidden="1">
      <c r="A64" s="8" t="s">
        <v>71</v>
      </c>
      <c r="B64" s="31" t="s">
        <v>4</v>
      </c>
      <c r="C64" s="31" t="s">
        <v>31</v>
      </c>
      <c r="D64" s="41"/>
      <c r="E64" s="41">
        <f t="shared" si="0"/>
        <v>-18000</v>
      </c>
      <c r="F64" s="19">
        <f>F66</f>
        <v>18000</v>
      </c>
    </row>
    <row r="65" spans="1:6" ht="45" hidden="1">
      <c r="A65" s="8" t="s">
        <v>72</v>
      </c>
      <c r="B65" s="31" t="s">
        <v>4</v>
      </c>
      <c r="C65" s="31" t="s">
        <v>31</v>
      </c>
      <c r="D65" s="41"/>
      <c r="E65" s="41">
        <f t="shared" si="0"/>
        <v>-18000</v>
      </c>
      <c r="F65" s="19">
        <f>F66</f>
        <v>18000</v>
      </c>
    </row>
    <row r="66" spans="1:6" ht="12.75" hidden="1">
      <c r="A66" s="9" t="s">
        <v>54</v>
      </c>
      <c r="B66" s="31" t="s">
        <v>4</v>
      </c>
      <c r="C66" s="31" t="s">
        <v>31</v>
      </c>
      <c r="D66" s="41"/>
      <c r="E66" s="41">
        <f t="shared" si="0"/>
        <v>-18000</v>
      </c>
      <c r="F66" s="19">
        <f>F67</f>
        <v>18000</v>
      </c>
    </row>
    <row r="67" spans="1:6" ht="22.5" hidden="1">
      <c r="A67" s="9" t="s">
        <v>55</v>
      </c>
      <c r="B67" s="31" t="s">
        <v>4</v>
      </c>
      <c r="C67" s="31" t="s">
        <v>31</v>
      </c>
      <c r="D67" s="41"/>
      <c r="E67" s="41">
        <f t="shared" si="0"/>
        <v>-18000</v>
      </c>
      <c r="F67" s="19">
        <f>F68</f>
        <v>18000</v>
      </c>
    </row>
    <row r="68" spans="1:6" ht="22.5" hidden="1">
      <c r="A68" s="8" t="s">
        <v>56</v>
      </c>
      <c r="B68" s="31" t="s">
        <v>4</v>
      </c>
      <c r="C68" s="31" t="s">
        <v>31</v>
      </c>
      <c r="D68" s="41"/>
      <c r="E68" s="41">
        <f t="shared" si="0"/>
        <v>-18000</v>
      </c>
      <c r="F68" s="19">
        <v>18000</v>
      </c>
    </row>
    <row r="69" spans="1:6" ht="33.75" hidden="1">
      <c r="A69" s="8" t="s">
        <v>46</v>
      </c>
      <c r="B69" s="31" t="s">
        <v>4</v>
      </c>
      <c r="C69" s="31" t="s">
        <v>31</v>
      </c>
      <c r="D69" s="41"/>
      <c r="E69" s="41">
        <f t="shared" si="0"/>
        <v>-895930.3900000001</v>
      </c>
      <c r="F69" s="19">
        <f>F70</f>
        <v>895930.3900000001</v>
      </c>
    </row>
    <row r="70" spans="1:6" ht="45" hidden="1">
      <c r="A70" s="8" t="s">
        <v>53</v>
      </c>
      <c r="B70" s="31" t="s">
        <v>4</v>
      </c>
      <c r="C70" s="31" t="s">
        <v>31</v>
      </c>
      <c r="D70" s="41"/>
      <c r="E70" s="41">
        <f t="shared" si="0"/>
        <v>-895930.3900000001</v>
      </c>
      <c r="F70" s="19">
        <f>F71+F74</f>
        <v>895930.3900000001</v>
      </c>
    </row>
    <row r="71" spans="1:6" ht="45" hidden="1">
      <c r="A71" s="9" t="s">
        <v>48</v>
      </c>
      <c r="B71" s="31" t="s">
        <v>4</v>
      </c>
      <c r="C71" s="31" t="s">
        <v>31</v>
      </c>
      <c r="D71" s="41"/>
      <c r="E71" s="41">
        <f t="shared" si="0"/>
        <v>0</v>
      </c>
      <c r="F71" s="19">
        <f>F72</f>
        <v>0</v>
      </c>
    </row>
    <row r="72" spans="1:6" ht="22.5" hidden="1">
      <c r="A72" s="9" t="s">
        <v>49</v>
      </c>
      <c r="B72" s="31" t="s">
        <v>4</v>
      </c>
      <c r="C72" s="31" t="s">
        <v>31</v>
      </c>
      <c r="D72" s="41"/>
      <c r="E72" s="41">
        <f t="shared" si="0"/>
        <v>0</v>
      </c>
      <c r="F72" s="19">
        <f>F73</f>
        <v>0</v>
      </c>
    </row>
    <row r="73" spans="1:6" ht="22.5" hidden="1">
      <c r="A73" s="9" t="s">
        <v>52</v>
      </c>
      <c r="B73" s="31" t="s">
        <v>4</v>
      </c>
      <c r="C73" s="31" t="s">
        <v>31</v>
      </c>
      <c r="D73" s="41"/>
      <c r="E73" s="41">
        <f t="shared" si="0"/>
        <v>0</v>
      </c>
      <c r="F73" s="19">
        <v>0</v>
      </c>
    </row>
    <row r="74" spans="1:6" ht="12.75" hidden="1">
      <c r="A74" s="9" t="s">
        <v>54</v>
      </c>
      <c r="B74" s="31" t="s">
        <v>4</v>
      </c>
      <c r="C74" s="31" t="s">
        <v>31</v>
      </c>
      <c r="D74" s="41"/>
      <c r="E74" s="41">
        <f t="shared" si="0"/>
        <v>-895930.3900000001</v>
      </c>
      <c r="F74" s="19">
        <f>F75</f>
        <v>895930.3900000001</v>
      </c>
    </row>
    <row r="75" spans="1:6" ht="22.5" hidden="1">
      <c r="A75" s="9" t="s">
        <v>55</v>
      </c>
      <c r="B75" s="31" t="s">
        <v>4</v>
      </c>
      <c r="C75" s="31" t="s">
        <v>31</v>
      </c>
      <c r="D75" s="41"/>
      <c r="E75" s="41">
        <f t="shared" si="0"/>
        <v>-895930.3900000001</v>
      </c>
      <c r="F75" s="19">
        <f>F76</f>
        <v>895930.3900000001</v>
      </c>
    </row>
    <row r="76" spans="1:6" ht="22.5" hidden="1">
      <c r="A76" s="8" t="s">
        <v>56</v>
      </c>
      <c r="B76" s="31" t="s">
        <v>4</v>
      </c>
      <c r="C76" s="31" t="s">
        <v>31</v>
      </c>
      <c r="D76" s="41"/>
      <c r="E76" s="41">
        <f t="shared" si="0"/>
        <v>-895930.3900000001</v>
      </c>
      <c r="F76" s="19">
        <f>(25000+5000+5000+55000+100000+2500+91500+5000+30000+977000)+249930.39-650000</f>
        <v>895930.3900000001</v>
      </c>
    </row>
    <row r="77" spans="1:6" ht="12.75" hidden="1">
      <c r="A77" s="12" t="s">
        <v>73</v>
      </c>
      <c r="B77" s="31" t="s">
        <v>4</v>
      </c>
      <c r="C77" s="31" t="s">
        <v>31</v>
      </c>
      <c r="D77" s="41"/>
      <c r="E77" s="41">
        <f t="shared" si="0"/>
        <v>0</v>
      </c>
      <c r="F77" s="19">
        <f>F79</f>
        <v>0</v>
      </c>
    </row>
    <row r="78" spans="1:6" ht="12.75" hidden="1">
      <c r="A78" s="11" t="s">
        <v>74</v>
      </c>
      <c r="B78" s="31" t="s">
        <v>4</v>
      </c>
      <c r="C78" s="31" t="s">
        <v>31</v>
      </c>
      <c r="D78" s="41"/>
      <c r="E78" s="41">
        <f t="shared" si="0"/>
        <v>0</v>
      </c>
      <c r="F78" s="19">
        <f>F79</f>
        <v>0</v>
      </c>
    </row>
    <row r="79" spans="1:6" ht="12.75" hidden="1">
      <c r="A79" s="12" t="s">
        <v>74</v>
      </c>
      <c r="B79" s="31" t="s">
        <v>4</v>
      </c>
      <c r="C79" s="31" t="s">
        <v>31</v>
      </c>
      <c r="D79" s="41"/>
      <c r="E79" s="41">
        <f t="shared" si="0"/>
        <v>0</v>
      </c>
      <c r="F79" s="19">
        <f>F80</f>
        <v>0</v>
      </c>
    </row>
    <row r="80" spans="1:6" ht="12.75" hidden="1">
      <c r="A80" s="8" t="s">
        <v>57</v>
      </c>
      <c r="B80" s="31" t="s">
        <v>4</v>
      </c>
      <c r="C80" s="31" t="s">
        <v>31</v>
      </c>
      <c r="D80" s="41"/>
      <c r="E80" s="41">
        <f t="shared" si="0"/>
        <v>0</v>
      </c>
      <c r="F80" s="19">
        <f>F81</f>
        <v>0</v>
      </c>
    </row>
    <row r="81" spans="1:6" ht="12.75" hidden="1">
      <c r="A81" s="9" t="s">
        <v>65</v>
      </c>
      <c r="B81" s="31" t="s">
        <v>4</v>
      </c>
      <c r="C81" s="31" t="s">
        <v>31</v>
      </c>
      <c r="D81" s="41"/>
      <c r="E81" s="41">
        <f aca="true" t="shared" si="1" ref="E81:E145">D81-F81</f>
        <v>0</v>
      </c>
      <c r="F81" s="19">
        <v>0</v>
      </c>
    </row>
    <row r="82" spans="1:6" ht="12.75">
      <c r="A82" s="11" t="s">
        <v>15</v>
      </c>
      <c r="B82" s="31" t="s">
        <v>5</v>
      </c>
      <c r="C82" s="32"/>
      <c r="D82" s="42">
        <f>D83</f>
        <v>442100</v>
      </c>
      <c r="E82" s="42">
        <f t="shared" si="1"/>
        <v>-24300</v>
      </c>
      <c r="F82" s="22">
        <f>F83</f>
        <v>466400</v>
      </c>
    </row>
    <row r="83" spans="1:6" ht="12.75">
      <c r="A83" s="8" t="s">
        <v>14</v>
      </c>
      <c r="B83" s="31" t="s">
        <v>5</v>
      </c>
      <c r="C83" s="31" t="s">
        <v>18</v>
      </c>
      <c r="D83" s="41">
        <v>442100</v>
      </c>
      <c r="E83" s="41">
        <f t="shared" si="1"/>
        <v>-24300</v>
      </c>
      <c r="F83" s="19">
        <f>'[7]1'!$I$103</f>
        <v>466400</v>
      </c>
    </row>
    <row r="84" spans="1:6" ht="12.75" hidden="1">
      <c r="A84" s="12" t="s">
        <v>73</v>
      </c>
      <c r="B84" s="31" t="s">
        <v>5</v>
      </c>
      <c r="C84" s="31" t="s">
        <v>18</v>
      </c>
      <c r="D84" s="41"/>
      <c r="E84" s="41">
        <f t="shared" si="1"/>
        <v>-390000</v>
      </c>
      <c r="F84" s="19">
        <f>F87+F91</f>
        <v>390000</v>
      </c>
    </row>
    <row r="85" spans="1:6" ht="22.5" hidden="1">
      <c r="A85" s="12" t="s">
        <v>75</v>
      </c>
      <c r="B85" s="31" t="s">
        <v>5</v>
      </c>
      <c r="C85" s="31" t="s">
        <v>18</v>
      </c>
      <c r="D85" s="41"/>
      <c r="E85" s="41">
        <f t="shared" si="1"/>
        <v>-390000</v>
      </c>
      <c r="F85" s="19">
        <f>F87</f>
        <v>390000</v>
      </c>
    </row>
    <row r="86" spans="1:6" ht="33.75" hidden="1">
      <c r="A86" s="12" t="s">
        <v>76</v>
      </c>
      <c r="B86" s="31" t="s">
        <v>5</v>
      </c>
      <c r="C86" s="31" t="s">
        <v>18</v>
      </c>
      <c r="D86" s="41"/>
      <c r="E86" s="41">
        <f t="shared" si="1"/>
        <v>0</v>
      </c>
      <c r="F86" s="19"/>
    </row>
    <row r="87" spans="1:6" ht="45" hidden="1">
      <c r="A87" s="9" t="s">
        <v>48</v>
      </c>
      <c r="B87" s="31" t="s">
        <v>5</v>
      </c>
      <c r="C87" s="31" t="s">
        <v>18</v>
      </c>
      <c r="D87" s="41"/>
      <c r="E87" s="41">
        <f t="shared" si="1"/>
        <v>-390000</v>
      </c>
      <c r="F87" s="19">
        <f>F88</f>
        <v>390000</v>
      </c>
    </row>
    <row r="88" spans="1:6" ht="22.5" hidden="1">
      <c r="A88" s="9" t="s">
        <v>49</v>
      </c>
      <c r="B88" s="31" t="s">
        <v>5</v>
      </c>
      <c r="C88" s="31" t="s">
        <v>18</v>
      </c>
      <c r="D88" s="41"/>
      <c r="E88" s="41">
        <f t="shared" si="1"/>
        <v>-390000</v>
      </c>
      <c r="F88" s="19">
        <f>F89+F90</f>
        <v>390000</v>
      </c>
    </row>
    <row r="89" spans="1:6" ht="22.5" hidden="1">
      <c r="A89" s="10" t="s">
        <v>50</v>
      </c>
      <c r="B89" s="31" t="s">
        <v>5</v>
      </c>
      <c r="C89" s="31" t="s">
        <v>18</v>
      </c>
      <c r="D89" s="41"/>
      <c r="E89" s="41">
        <f t="shared" si="1"/>
        <v>-390000</v>
      </c>
      <c r="F89" s="19">
        <v>390000</v>
      </c>
    </row>
    <row r="90" spans="1:6" ht="22.5" hidden="1">
      <c r="A90" s="9" t="s">
        <v>52</v>
      </c>
      <c r="B90" s="31" t="s">
        <v>5</v>
      </c>
      <c r="C90" s="31" t="s">
        <v>18</v>
      </c>
      <c r="D90" s="41"/>
      <c r="E90" s="41">
        <f t="shared" si="1"/>
        <v>0</v>
      </c>
      <c r="F90" s="19">
        <v>0</v>
      </c>
    </row>
    <row r="91" spans="1:6" ht="12.75" hidden="1">
      <c r="A91" s="9" t="s">
        <v>54</v>
      </c>
      <c r="B91" s="31" t="s">
        <v>5</v>
      </c>
      <c r="C91" s="31" t="s">
        <v>18</v>
      </c>
      <c r="D91" s="41"/>
      <c r="E91" s="41">
        <f t="shared" si="1"/>
        <v>0</v>
      </c>
      <c r="F91" s="19">
        <f>F92</f>
        <v>0</v>
      </c>
    </row>
    <row r="92" spans="1:6" ht="22.5" hidden="1">
      <c r="A92" s="9" t="s">
        <v>55</v>
      </c>
      <c r="B92" s="31" t="s">
        <v>5</v>
      </c>
      <c r="C92" s="31" t="s">
        <v>18</v>
      </c>
      <c r="D92" s="41"/>
      <c r="E92" s="41">
        <f t="shared" si="1"/>
        <v>0</v>
      </c>
      <c r="F92" s="19">
        <f>F93</f>
        <v>0</v>
      </c>
    </row>
    <row r="93" spans="1:6" ht="22.5" hidden="1">
      <c r="A93" s="8" t="s">
        <v>68</v>
      </c>
      <c r="B93" s="31" t="s">
        <v>5</v>
      </c>
      <c r="C93" s="31" t="s">
        <v>18</v>
      </c>
      <c r="D93" s="41"/>
      <c r="E93" s="41">
        <f t="shared" si="1"/>
        <v>0</v>
      </c>
      <c r="F93" s="19">
        <v>0</v>
      </c>
    </row>
    <row r="94" spans="1:6" ht="15" customHeight="1">
      <c r="A94" s="11" t="s">
        <v>30</v>
      </c>
      <c r="B94" s="31" t="s">
        <v>18</v>
      </c>
      <c r="C94" s="31"/>
      <c r="D94" s="42">
        <f>D101+D109+D122</f>
        <v>181068.39</v>
      </c>
      <c r="E94" s="42">
        <f>D94-F94</f>
        <v>-714801.86</v>
      </c>
      <c r="F94" s="21">
        <f>F95+F109+F101+F122</f>
        <v>895870.25</v>
      </c>
    </row>
    <row r="95" spans="1:6" ht="12.75" hidden="1">
      <c r="A95" s="8" t="s">
        <v>43</v>
      </c>
      <c r="B95" s="31" t="s">
        <v>18</v>
      </c>
      <c r="C95" s="31" t="s">
        <v>5</v>
      </c>
      <c r="D95" s="41"/>
      <c r="E95" s="41">
        <f t="shared" si="1"/>
        <v>0</v>
      </c>
      <c r="F95" s="19">
        <f>F97</f>
        <v>0</v>
      </c>
    </row>
    <row r="96" spans="1:6" ht="12.75" hidden="1">
      <c r="A96" s="8" t="s">
        <v>77</v>
      </c>
      <c r="B96" s="31" t="s">
        <v>18</v>
      </c>
      <c r="C96" s="31" t="s">
        <v>5</v>
      </c>
      <c r="D96" s="41"/>
      <c r="E96" s="41">
        <f t="shared" si="1"/>
        <v>0</v>
      </c>
      <c r="F96" s="19">
        <f>F97</f>
        <v>0</v>
      </c>
    </row>
    <row r="97" spans="1:6" ht="22.5" hidden="1">
      <c r="A97" s="8" t="s">
        <v>78</v>
      </c>
      <c r="B97" s="31" t="s">
        <v>18</v>
      </c>
      <c r="C97" s="31" t="s">
        <v>5</v>
      </c>
      <c r="D97" s="41"/>
      <c r="E97" s="41">
        <f t="shared" si="1"/>
        <v>0</v>
      </c>
      <c r="F97" s="19">
        <f>F98</f>
        <v>0</v>
      </c>
    </row>
    <row r="98" spans="1:6" ht="12.75" hidden="1">
      <c r="A98" s="9" t="s">
        <v>54</v>
      </c>
      <c r="B98" s="31" t="s">
        <v>18</v>
      </c>
      <c r="C98" s="31" t="s">
        <v>5</v>
      </c>
      <c r="D98" s="41"/>
      <c r="E98" s="41">
        <f t="shared" si="1"/>
        <v>0</v>
      </c>
      <c r="F98" s="19">
        <f>F99</f>
        <v>0</v>
      </c>
    </row>
    <row r="99" spans="1:6" ht="22.5" hidden="1">
      <c r="A99" s="8" t="s">
        <v>55</v>
      </c>
      <c r="B99" s="31" t="s">
        <v>18</v>
      </c>
      <c r="C99" s="31" t="s">
        <v>5</v>
      </c>
      <c r="D99" s="41"/>
      <c r="E99" s="41">
        <f t="shared" si="1"/>
        <v>0</v>
      </c>
      <c r="F99" s="19">
        <f>F100</f>
        <v>0</v>
      </c>
    </row>
    <row r="100" spans="1:6" ht="22.5" hidden="1">
      <c r="A100" s="8" t="s">
        <v>68</v>
      </c>
      <c r="B100" s="31" t="s">
        <v>18</v>
      </c>
      <c r="C100" s="31" t="s">
        <v>5</v>
      </c>
      <c r="D100" s="41"/>
      <c r="E100" s="41">
        <f t="shared" si="1"/>
        <v>0</v>
      </c>
      <c r="F100" s="19"/>
    </row>
    <row r="101" spans="1:6" ht="12.75">
      <c r="A101" s="8" t="s">
        <v>38</v>
      </c>
      <c r="B101" s="31" t="s">
        <v>18</v>
      </c>
      <c r="C101" s="31" t="s">
        <v>6</v>
      </c>
      <c r="D101" s="41">
        <v>45300</v>
      </c>
      <c r="E101" s="41">
        <f>D101-F101</f>
        <v>15369.739999999998</v>
      </c>
      <c r="F101" s="19">
        <f>'[7]1'!$I$126</f>
        <v>29930.260000000002</v>
      </c>
    </row>
    <row r="102" spans="1:6" ht="12.75" hidden="1">
      <c r="A102" s="12" t="s">
        <v>73</v>
      </c>
      <c r="B102" s="31" t="s">
        <v>18</v>
      </c>
      <c r="C102" s="31" t="s">
        <v>6</v>
      </c>
      <c r="D102" s="41"/>
      <c r="E102" s="41">
        <f t="shared" si="1"/>
        <v>-666800</v>
      </c>
      <c r="F102" s="19">
        <f>F103</f>
        <v>666800</v>
      </c>
    </row>
    <row r="103" spans="1:6" ht="22.5" hidden="1">
      <c r="A103" s="12" t="s">
        <v>79</v>
      </c>
      <c r="B103" s="31" t="s">
        <v>18</v>
      </c>
      <c r="C103" s="31" t="s">
        <v>6</v>
      </c>
      <c r="D103" s="41"/>
      <c r="E103" s="41">
        <f t="shared" si="1"/>
        <v>-666800</v>
      </c>
      <c r="F103" s="19">
        <f>F104</f>
        <v>666800</v>
      </c>
    </row>
    <row r="104" spans="1:6" ht="67.5" hidden="1">
      <c r="A104" s="12" t="s">
        <v>80</v>
      </c>
      <c r="B104" s="31" t="s">
        <v>18</v>
      </c>
      <c r="C104" s="31" t="s">
        <v>6</v>
      </c>
      <c r="D104" s="41"/>
      <c r="E104" s="41">
        <f t="shared" si="1"/>
        <v>-666800</v>
      </c>
      <c r="F104" s="19">
        <f>F106</f>
        <v>666800</v>
      </c>
    </row>
    <row r="105" spans="1:6" ht="33.75" hidden="1">
      <c r="A105" s="12" t="s">
        <v>81</v>
      </c>
      <c r="B105" s="31" t="s">
        <v>18</v>
      </c>
      <c r="C105" s="31" t="s">
        <v>6</v>
      </c>
      <c r="D105" s="41"/>
      <c r="E105" s="41">
        <f t="shared" si="1"/>
        <v>-666800</v>
      </c>
      <c r="F105" s="19">
        <f>F107</f>
        <v>666800</v>
      </c>
    </row>
    <row r="106" spans="1:6" ht="22.5" hidden="1">
      <c r="A106" s="8" t="s">
        <v>82</v>
      </c>
      <c r="B106" s="31" t="s">
        <v>18</v>
      </c>
      <c r="C106" s="31" t="s">
        <v>6</v>
      </c>
      <c r="D106" s="41"/>
      <c r="E106" s="41">
        <f t="shared" si="1"/>
        <v>-666800</v>
      </c>
      <c r="F106" s="19">
        <f>F107</f>
        <v>666800</v>
      </c>
    </row>
    <row r="107" spans="1:6" ht="22.5" hidden="1">
      <c r="A107" s="8" t="s">
        <v>55</v>
      </c>
      <c r="B107" s="31" t="s">
        <v>18</v>
      </c>
      <c r="C107" s="31" t="s">
        <v>6</v>
      </c>
      <c r="D107" s="41"/>
      <c r="E107" s="41">
        <f t="shared" si="1"/>
        <v>-666800</v>
      </c>
      <c r="F107" s="19">
        <f>F108</f>
        <v>666800</v>
      </c>
    </row>
    <row r="108" spans="1:6" ht="22.5" hidden="1">
      <c r="A108" s="8" t="s">
        <v>56</v>
      </c>
      <c r="B108" s="31" t="s">
        <v>18</v>
      </c>
      <c r="C108" s="31" t="s">
        <v>6</v>
      </c>
      <c r="D108" s="41"/>
      <c r="E108" s="41">
        <f t="shared" si="1"/>
        <v>-666800</v>
      </c>
      <c r="F108" s="19">
        <f>16800+650000</f>
        <v>666800</v>
      </c>
    </row>
    <row r="109" spans="1:6" ht="24" customHeight="1">
      <c r="A109" s="8" t="s">
        <v>151</v>
      </c>
      <c r="B109" s="31" t="s">
        <v>18</v>
      </c>
      <c r="C109" s="31" t="s">
        <v>23</v>
      </c>
      <c r="D109" s="41">
        <v>86000</v>
      </c>
      <c r="E109" s="41">
        <f t="shared" si="1"/>
        <v>-708860.33</v>
      </c>
      <c r="F109" s="19">
        <f>'[7]1'!$I$145</f>
        <v>794860.33</v>
      </c>
    </row>
    <row r="110" spans="1:6" ht="45" hidden="1">
      <c r="A110" s="12" t="s">
        <v>71</v>
      </c>
      <c r="B110" s="31" t="s">
        <v>18</v>
      </c>
      <c r="C110" s="31" t="s">
        <v>8</v>
      </c>
      <c r="D110" s="41"/>
      <c r="E110" s="41">
        <f t="shared" si="1"/>
        <v>-199500</v>
      </c>
      <c r="F110" s="19">
        <f>F111</f>
        <v>199500</v>
      </c>
    </row>
    <row r="111" spans="1:6" ht="45" hidden="1">
      <c r="A111" s="12" t="s">
        <v>72</v>
      </c>
      <c r="B111" s="31" t="s">
        <v>18</v>
      </c>
      <c r="C111" s="31" t="s">
        <v>8</v>
      </c>
      <c r="D111" s="41"/>
      <c r="E111" s="41">
        <f t="shared" si="1"/>
        <v>-199500</v>
      </c>
      <c r="F111" s="19">
        <f>F112</f>
        <v>199500</v>
      </c>
    </row>
    <row r="112" spans="1:6" ht="45" hidden="1">
      <c r="A112" s="9" t="s">
        <v>48</v>
      </c>
      <c r="B112" s="31" t="s">
        <v>18</v>
      </c>
      <c r="C112" s="31" t="s">
        <v>8</v>
      </c>
      <c r="D112" s="41"/>
      <c r="E112" s="41">
        <f t="shared" si="1"/>
        <v>-199500</v>
      </c>
      <c r="F112" s="19">
        <f>F113</f>
        <v>199500</v>
      </c>
    </row>
    <row r="113" spans="1:6" ht="12.75" hidden="1">
      <c r="A113" s="9" t="s">
        <v>54</v>
      </c>
      <c r="B113" s="31" t="s">
        <v>18</v>
      </c>
      <c r="C113" s="31" t="s">
        <v>8</v>
      </c>
      <c r="D113" s="41"/>
      <c r="E113" s="41">
        <f t="shared" si="1"/>
        <v>-199500</v>
      </c>
      <c r="F113" s="19">
        <f>F114</f>
        <v>199500</v>
      </c>
    </row>
    <row r="114" spans="1:6" ht="22.5" hidden="1">
      <c r="A114" s="8" t="s">
        <v>55</v>
      </c>
      <c r="B114" s="31" t="s">
        <v>18</v>
      </c>
      <c r="C114" s="31" t="s">
        <v>8</v>
      </c>
      <c r="D114" s="41"/>
      <c r="E114" s="41">
        <f t="shared" si="1"/>
        <v>-199500</v>
      </c>
      <c r="F114" s="19">
        <f>F115</f>
        <v>199500</v>
      </c>
    </row>
    <row r="115" spans="1:6" ht="22.5" hidden="1">
      <c r="A115" s="8" t="s">
        <v>68</v>
      </c>
      <c r="B115" s="31" t="s">
        <v>18</v>
      </c>
      <c r="C115" s="31" t="s">
        <v>8</v>
      </c>
      <c r="D115" s="41"/>
      <c r="E115" s="41">
        <f t="shared" si="1"/>
        <v>-199500</v>
      </c>
      <c r="F115" s="19">
        <f>33000+133000+23500+10000</f>
        <v>199500</v>
      </c>
    </row>
    <row r="116" spans="1:6" ht="33.75" hidden="1">
      <c r="A116" s="12" t="s">
        <v>46</v>
      </c>
      <c r="B116" s="31" t="s">
        <v>18</v>
      </c>
      <c r="C116" s="31" t="s">
        <v>8</v>
      </c>
      <c r="D116" s="41"/>
      <c r="E116" s="41">
        <f t="shared" si="1"/>
        <v>0</v>
      </c>
      <c r="F116" s="19">
        <f>F121+F117</f>
        <v>0</v>
      </c>
    </row>
    <row r="117" spans="1:6" ht="45" hidden="1">
      <c r="A117" s="12" t="s">
        <v>51</v>
      </c>
      <c r="B117" s="31" t="s">
        <v>18</v>
      </c>
      <c r="C117" s="31" t="s">
        <v>8</v>
      </c>
      <c r="D117" s="41"/>
      <c r="E117" s="41">
        <f t="shared" si="1"/>
        <v>0</v>
      </c>
      <c r="F117" s="19">
        <f>F118</f>
        <v>0</v>
      </c>
    </row>
    <row r="118" spans="1:6" ht="45" hidden="1">
      <c r="A118" s="9" t="s">
        <v>48</v>
      </c>
      <c r="B118" s="31" t="s">
        <v>18</v>
      </c>
      <c r="C118" s="31" t="s">
        <v>8</v>
      </c>
      <c r="D118" s="41"/>
      <c r="E118" s="41">
        <f t="shared" si="1"/>
        <v>0</v>
      </c>
      <c r="F118" s="19">
        <f>F119</f>
        <v>0</v>
      </c>
    </row>
    <row r="119" spans="1:6" ht="22.5" hidden="1">
      <c r="A119" s="9" t="s">
        <v>49</v>
      </c>
      <c r="B119" s="31" t="s">
        <v>18</v>
      </c>
      <c r="C119" s="31" t="s">
        <v>8</v>
      </c>
      <c r="D119" s="41"/>
      <c r="E119" s="41">
        <f t="shared" si="1"/>
        <v>0</v>
      </c>
      <c r="F119" s="19">
        <f>F120+F121</f>
        <v>0</v>
      </c>
    </row>
    <row r="120" spans="1:6" ht="22.5" hidden="1">
      <c r="A120" s="10" t="s">
        <v>50</v>
      </c>
      <c r="B120" s="31" t="s">
        <v>18</v>
      </c>
      <c r="C120" s="31" t="s">
        <v>8</v>
      </c>
      <c r="D120" s="41"/>
      <c r="E120" s="41">
        <f t="shared" si="1"/>
        <v>0</v>
      </c>
      <c r="F120" s="19">
        <v>0</v>
      </c>
    </row>
    <row r="121" spans="1:6" ht="22.5" hidden="1">
      <c r="A121" s="9" t="s">
        <v>52</v>
      </c>
      <c r="B121" s="31" t="s">
        <v>18</v>
      </c>
      <c r="C121" s="31" t="s">
        <v>8</v>
      </c>
      <c r="D121" s="41"/>
      <c r="E121" s="41">
        <f t="shared" si="1"/>
        <v>0</v>
      </c>
      <c r="F121" s="19">
        <v>0</v>
      </c>
    </row>
    <row r="122" spans="1:6" ht="22.5">
      <c r="A122" s="8" t="s">
        <v>42</v>
      </c>
      <c r="B122" s="31" t="s">
        <v>18</v>
      </c>
      <c r="C122" s="31" t="s">
        <v>41</v>
      </c>
      <c r="D122" s="41">
        <v>49768.39</v>
      </c>
      <c r="E122" s="41">
        <f t="shared" si="1"/>
        <v>-21311.270000000004</v>
      </c>
      <c r="F122" s="19">
        <f>'[7]1'!$I$177</f>
        <v>71079.66</v>
      </c>
    </row>
    <row r="123" spans="1:6" ht="22.5" hidden="1">
      <c r="A123" s="12" t="s">
        <v>83</v>
      </c>
      <c r="B123" s="31" t="s">
        <v>18</v>
      </c>
      <c r="C123" s="31" t="s">
        <v>41</v>
      </c>
      <c r="D123" s="41"/>
      <c r="E123" s="41">
        <f t="shared" si="1"/>
        <v>-15070</v>
      </c>
      <c r="F123" s="19">
        <f>F124+F128</f>
        <v>15070</v>
      </c>
    </row>
    <row r="124" spans="1:6" ht="33.75" hidden="1">
      <c r="A124" s="12" t="s">
        <v>84</v>
      </c>
      <c r="B124" s="31" t="s">
        <v>18</v>
      </c>
      <c r="C124" s="31" t="s">
        <v>41</v>
      </c>
      <c r="D124" s="41"/>
      <c r="E124" s="41">
        <f t="shared" si="1"/>
        <v>-1370</v>
      </c>
      <c r="F124" s="19">
        <f>F125</f>
        <v>1370</v>
      </c>
    </row>
    <row r="125" spans="1:6" ht="12.75" hidden="1">
      <c r="A125" s="9" t="s">
        <v>54</v>
      </c>
      <c r="B125" s="31" t="s">
        <v>18</v>
      </c>
      <c r="C125" s="31" t="s">
        <v>41</v>
      </c>
      <c r="D125" s="41"/>
      <c r="E125" s="41">
        <f t="shared" si="1"/>
        <v>-1370</v>
      </c>
      <c r="F125" s="19">
        <f>F126</f>
        <v>1370</v>
      </c>
    </row>
    <row r="126" spans="1:6" ht="22.5" hidden="1">
      <c r="A126" s="8" t="s">
        <v>55</v>
      </c>
      <c r="B126" s="31" t="s">
        <v>18</v>
      </c>
      <c r="C126" s="31" t="s">
        <v>41</v>
      </c>
      <c r="D126" s="41"/>
      <c r="E126" s="41">
        <f t="shared" si="1"/>
        <v>-1370</v>
      </c>
      <c r="F126" s="19">
        <f>F127</f>
        <v>1370</v>
      </c>
    </row>
    <row r="127" spans="1:6" ht="22.5" hidden="1">
      <c r="A127" s="8" t="s">
        <v>68</v>
      </c>
      <c r="B127" s="31" t="s">
        <v>18</v>
      </c>
      <c r="C127" s="31" t="s">
        <v>41</v>
      </c>
      <c r="D127" s="41"/>
      <c r="E127" s="41">
        <f t="shared" si="1"/>
        <v>-1370</v>
      </c>
      <c r="F127" s="19">
        <v>1370</v>
      </c>
    </row>
    <row r="128" spans="1:6" ht="33.75" hidden="1">
      <c r="A128" s="12" t="s">
        <v>85</v>
      </c>
      <c r="B128" s="31" t="s">
        <v>18</v>
      </c>
      <c r="C128" s="31" t="s">
        <v>41</v>
      </c>
      <c r="D128" s="41"/>
      <c r="E128" s="41">
        <f t="shared" si="1"/>
        <v>-13700</v>
      </c>
      <c r="F128" s="19">
        <f>F129</f>
        <v>13700</v>
      </c>
    </row>
    <row r="129" spans="1:6" ht="12.75" hidden="1">
      <c r="A129" s="9" t="s">
        <v>54</v>
      </c>
      <c r="B129" s="31" t="s">
        <v>18</v>
      </c>
      <c r="C129" s="31" t="s">
        <v>41</v>
      </c>
      <c r="D129" s="41"/>
      <c r="E129" s="41">
        <f t="shared" si="1"/>
        <v>-13700</v>
      </c>
      <c r="F129" s="19">
        <f>F130</f>
        <v>13700</v>
      </c>
    </row>
    <row r="130" spans="1:6" ht="22.5" hidden="1">
      <c r="A130" s="8" t="s">
        <v>55</v>
      </c>
      <c r="B130" s="31" t="s">
        <v>18</v>
      </c>
      <c r="C130" s="31" t="s">
        <v>41</v>
      </c>
      <c r="D130" s="41"/>
      <c r="E130" s="41">
        <f t="shared" si="1"/>
        <v>-13700</v>
      </c>
      <c r="F130" s="19">
        <f>F131</f>
        <v>13700</v>
      </c>
    </row>
    <row r="131" spans="1:6" ht="22.5" hidden="1">
      <c r="A131" s="8" t="s">
        <v>68</v>
      </c>
      <c r="B131" s="31" t="s">
        <v>18</v>
      </c>
      <c r="C131" s="31" t="s">
        <v>41</v>
      </c>
      <c r="D131" s="41"/>
      <c r="E131" s="41">
        <f t="shared" si="1"/>
        <v>-13700</v>
      </c>
      <c r="F131" s="19">
        <v>13700</v>
      </c>
    </row>
    <row r="132" spans="1:6" ht="12.75">
      <c r="A132" s="11" t="s">
        <v>86</v>
      </c>
      <c r="B132" s="31" t="s">
        <v>6</v>
      </c>
      <c r="C132" s="31"/>
      <c r="D132" s="42">
        <f>D133+D141+D153+D169</f>
        <v>3298900</v>
      </c>
      <c r="E132" s="42">
        <f t="shared" si="1"/>
        <v>-356775.79000000004</v>
      </c>
      <c r="F132" s="21">
        <f>F133+F141+F140+F153+F160+F169</f>
        <v>3655675.79</v>
      </c>
    </row>
    <row r="133" spans="1:6" ht="12.75">
      <c r="A133" s="8" t="s">
        <v>24</v>
      </c>
      <c r="B133" s="31" t="s">
        <v>6</v>
      </c>
      <c r="C133" s="31" t="s">
        <v>4</v>
      </c>
      <c r="D133" s="41">
        <v>500000</v>
      </c>
      <c r="E133" s="41">
        <f t="shared" si="1"/>
        <v>-80249.90000000002</v>
      </c>
      <c r="F133" s="20">
        <f>'[7]1'!$I$196</f>
        <v>580249.9</v>
      </c>
    </row>
    <row r="134" spans="1:6" ht="12.75" hidden="1">
      <c r="A134" s="8" t="s">
        <v>73</v>
      </c>
      <c r="B134" s="31" t="s">
        <v>6</v>
      </c>
      <c r="C134" s="31" t="s">
        <v>4</v>
      </c>
      <c r="D134" s="41"/>
      <c r="E134" s="41">
        <f t="shared" si="1"/>
        <v>-18300</v>
      </c>
      <c r="F134" s="20">
        <f>F136</f>
        <v>18300</v>
      </c>
    </row>
    <row r="135" spans="1:6" ht="22.5" customHeight="1" hidden="1">
      <c r="A135" s="8" t="s">
        <v>131</v>
      </c>
      <c r="B135" s="31" t="s">
        <v>6</v>
      </c>
      <c r="C135" s="31" t="s">
        <v>4</v>
      </c>
      <c r="D135" s="41"/>
      <c r="E135" s="41">
        <f t="shared" si="1"/>
        <v>-18300</v>
      </c>
      <c r="F135" s="20">
        <f>F136</f>
        <v>18300</v>
      </c>
    </row>
    <row r="136" spans="1:6" ht="21.75" customHeight="1" hidden="1">
      <c r="A136" s="8" t="s">
        <v>132</v>
      </c>
      <c r="B136" s="31" t="s">
        <v>6</v>
      </c>
      <c r="C136" s="31" t="s">
        <v>4</v>
      </c>
      <c r="D136" s="41"/>
      <c r="E136" s="41">
        <f t="shared" si="1"/>
        <v>-18300</v>
      </c>
      <c r="F136" s="20">
        <f>F137</f>
        <v>18300</v>
      </c>
    </row>
    <row r="137" spans="1:6" ht="45" hidden="1">
      <c r="A137" s="9" t="s">
        <v>48</v>
      </c>
      <c r="B137" s="31" t="s">
        <v>6</v>
      </c>
      <c r="C137" s="31" t="s">
        <v>4</v>
      </c>
      <c r="D137" s="41"/>
      <c r="E137" s="41">
        <f t="shared" si="1"/>
        <v>-18300</v>
      </c>
      <c r="F137" s="19">
        <f>F138</f>
        <v>18300</v>
      </c>
    </row>
    <row r="138" spans="1:6" ht="22.5" hidden="1">
      <c r="A138" s="9" t="s">
        <v>49</v>
      </c>
      <c r="B138" s="31" t="s">
        <v>6</v>
      </c>
      <c r="C138" s="31" t="s">
        <v>4</v>
      </c>
      <c r="D138" s="41"/>
      <c r="E138" s="41">
        <f t="shared" si="1"/>
        <v>-18300</v>
      </c>
      <c r="F138" s="19">
        <f>F139</f>
        <v>18300</v>
      </c>
    </row>
    <row r="139" spans="1:6" ht="22.5" hidden="1">
      <c r="A139" s="10" t="s">
        <v>50</v>
      </c>
      <c r="B139" s="31" t="s">
        <v>6</v>
      </c>
      <c r="C139" s="31" t="s">
        <v>4</v>
      </c>
      <c r="D139" s="41"/>
      <c r="E139" s="41">
        <f t="shared" si="1"/>
        <v>-18300</v>
      </c>
      <c r="F139" s="19">
        <f>'[2]1'!$I$169</f>
        <v>18300</v>
      </c>
    </row>
    <row r="140" spans="1:6" ht="12.75">
      <c r="A140" s="8" t="s">
        <v>146</v>
      </c>
      <c r="B140" s="31" t="s">
        <v>6</v>
      </c>
      <c r="C140" s="31" t="s">
        <v>7</v>
      </c>
      <c r="D140" s="41">
        <v>0</v>
      </c>
      <c r="E140" s="41">
        <f>D140-F140</f>
        <v>-54150</v>
      </c>
      <c r="F140" s="20">
        <f>'[7]1'!$I$214</f>
        <v>54150</v>
      </c>
    </row>
    <row r="141" spans="1:6" ht="12.75">
      <c r="A141" s="8" t="s">
        <v>37</v>
      </c>
      <c r="B141" s="31" t="s">
        <v>6</v>
      </c>
      <c r="C141" s="31" t="s">
        <v>8</v>
      </c>
      <c r="D141" s="41">
        <v>2308900</v>
      </c>
      <c r="E141" s="41">
        <f t="shared" si="1"/>
        <v>-222375.89000000013</v>
      </c>
      <c r="F141" s="20">
        <f>'[7]1'!$I$223</f>
        <v>2531275.89</v>
      </c>
    </row>
    <row r="142" spans="1:6" ht="45" hidden="1">
      <c r="A142" s="8" t="s">
        <v>87</v>
      </c>
      <c r="B142" s="31" t="s">
        <v>6</v>
      </c>
      <c r="C142" s="31" t="s">
        <v>8</v>
      </c>
      <c r="D142" s="41"/>
      <c r="E142" s="41">
        <f t="shared" si="1"/>
        <v>-713000</v>
      </c>
      <c r="F142" s="19">
        <f>F143+F149</f>
        <v>713000</v>
      </c>
    </row>
    <row r="143" spans="1:6" ht="56.25" hidden="1">
      <c r="A143" s="13" t="s">
        <v>88</v>
      </c>
      <c r="B143" s="31" t="s">
        <v>6</v>
      </c>
      <c r="C143" s="31" t="s">
        <v>8</v>
      </c>
      <c r="D143" s="41"/>
      <c r="E143" s="41">
        <f t="shared" si="1"/>
        <v>-713000</v>
      </c>
      <c r="F143" s="19">
        <f>F144+F147</f>
        <v>713000</v>
      </c>
    </row>
    <row r="144" spans="1:6" ht="12.75" hidden="1">
      <c r="A144" s="9" t="s">
        <v>54</v>
      </c>
      <c r="B144" s="31" t="s">
        <v>6</v>
      </c>
      <c r="C144" s="31" t="s">
        <v>8</v>
      </c>
      <c r="D144" s="41"/>
      <c r="E144" s="41">
        <f t="shared" si="1"/>
        <v>-663000</v>
      </c>
      <c r="F144" s="19">
        <f>F145</f>
        <v>663000</v>
      </c>
    </row>
    <row r="145" spans="1:6" ht="22.5" hidden="1">
      <c r="A145" s="8" t="s">
        <v>55</v>
      </c>
      <c r="B145" s="31" t="s">
        <v>6</v>
      </c>
      <c r="C145" s="31" t="s">
        <v>8</v>
      </c>
      <c r="D145" s="41"/>
      <c r="E145" s="41">
        <f t="shared" si="1"/>
        <v>-663000</v>
      </c>
      <c r="F145" s="19">
        <f>F146</f>
        <v>663000</v>
      </c>
    </row>
    <row r="146" spans="1:6" ht="22.5" hidden="1">
      <c r="A146" s="8" t="s">
        <v>56</v>
      </c>
      <c r="B146" s="31" t="s">
        <v>6</v>
      </c>
      <c r="C146" s="31" t="s">
        <v>8</v>
      </c>
      <c r="D146" s="41"/>
      <c r="E146" s="41">
        <f aca="true" t="shared" si="2" ref="E146:E209">D146-F146</f>
        <v>-663000</v>
      </c>
      <c r="F146" s="19">
        <f>663000</f>
        <v>663000</v>
      </c>
    </row>
    <row r="147" spans="1:6" ht="12.75" hidden="1">
      <c r="A147" s="12" t="s">
        <v>57</v>
      </c>
      <c r="B147" s="31" t="s">
        <v>6</v>
      </c>
      <c r="C147" s="31" t="s">
        <v>8</v>
      </c>
      <c r="D147" s="41"/>
      <c r="E147" s="41">
        <f t="shared" si="2"/>
        <v>-50000</v>
      </c>
      <c r="F147" s="19">
        <f>F148</f>
        <v>50000</v>
      </c>
    </row>
    <row r="148" spans="1:6" ht="22.5" hidden="1">
      <c r="A148" s="12" t="s">
        <v>89</v>
      </c>
      <c r="B148" s="31" t="s">
        <v>6</v>
      </c>
      <c r="C148" s="31" t="s">
        <v>8</v>
      </c>
      <c r="D148" s="41"/>
      <c r="E148" s="41">
        <f t="shared" si="2"/>
        <v>-50000</v>
      </c>
      <c r="F148" s="19">
        <v>50000</v>
      </c>
    </row>
    <row r="149" spans="1:6" ht="67.5" hidden="1">
      <c r="A149" s="15" t="s">
        <v>90</v>
      </c>
      <c r="B149" s="31" t="s">
        <v>6</v>
      </c>
      <c r="C149" s="31" t="s">
        <v>8</v>
      </c>
      <c r="D149" s="41"/>
      <c r="E149" s="41">
        <f t="shared" si="2"/>
        <v>0</v>
      </c>
      <c r="F149" s="19">
        <f>F150</f>
        <v>0</v>
      </c>
    </row>
    <row r="150" spans="1:6" ht="12.75" hidden="1">
      <c r="A150" s="9" t="s">
        <v>54</v>
      </c>
      <c r="B150" s="31" t="s">
        <v>6</v>
      </c>
      <c r="C150" s="31" t="s">
        <v>8</v>
      </c>
      <c r="D150" s="41"/>
      <c r="E150" s="41">
        <f t="shared" si="2"/>
        <v>0</v>
      </c>
      <c r="F150" s="19">
        <f>F152</f>
        <v>0</v>
      </c>
    </row>
    <row r="151" spans="1:6" ht="22.5" hidden="1">
      <c r="A151" s="8" t="s">
        <v>55</v>
      </c>
      <c r="B151" s="31" t="s">
        <v>6</v>
      </c>
      <c r="C151" s="31" t="s">
        <v>8</v>
      </c>
      <c r="D151" s="41"/>
      <c r="E151" s="41">
        <f t="shared" si="2"/>
        <v>0</v>
      </c>
      <c r="F151" s="19">
        <f>F152</f>
        <v>0</v>
      </c>
    </row>
    <row r="152" spans="1:6" ht="22.5" hidden="1">
      <c r="A152" s="8" t="s">
        <v>56</v>
      </c>
      <c r="B152" s="31" t="s">
        <v>6</v>
      </c>
      <c r="C152" s="31" t="s">
        <v>8</v>
      </c>
      <c r="D152" s="41"/>
      <c r="E152" s="41">
        <f t="shared" si="2"/>
        <v>0</v>
      </c>
      <c r="F152" s="19">
        <v>0</v>
      </c>
    </row>
    <row r="153" spans="1:6" ht="12.75">
      <c r="A153" s="8" t="s">
        <v>35</v>
      </c>
      <c r="B153" s="31" t="s">
        <v>6</v>
      </c>
      <c r="C153" s="31" t="s">
        <v>23</v>
      </c>
      <c r="D153" s="41">
        <v>460000</v>
      </c>
      <c r="E153" s="41">
        <f t="shared" si="2"/>
        <v>0</v>
      </c>
      <c r="F153" s="19">
        <f>'[7]1'!$I$228</f>
        <v>460000</v>
      </c>
    </row>
    <row r="154" spans="1:6" ht="33.75" hidden="1">
      <c r="A154" s="8" t="s">
        <v>91</v>
      </c>
      <c r="B154" s="31" t="s">
        <v>6</v>
      </c>
      <c r="C154" s="31" t="s">
        <v>23</v>
      </c>
      <c r="D154" s="41"/>
      <c r="E154" s="41">
        <f t="shared" si="2"/>
        <v>-471000</v>
      </c>
      <c r="F154" s="19">
        <f>F156</f>
        <v>471000</v>
      </c>
    </row>
    <row r="155" spans="1:6" ht="33.75" hidden="1">
      <c r="A155" s="8" t="s">
        <v>92</v>
      </c>
      <c r="B155" s="31" t="s">
        <v>6</v>
      </c>
      <c r="C155" s="31" t="s">
        <v>23</v>
      </c>
      <c r="D155" s="41"/>
      <c r="E155" s="41">
        <f t="shared" si="2"/>
        <v>-471000</v>
      </c>
      <c r="F155" s="19">
        <f>F156</f>
        <v>471000</v>
      </c>
    </row>
    <row r="156" spans="1:6" ht="12.75" hidden="1">
      <c r="A156" s="9" t="s">
        <v>54</v>
      </c>
      <c r="B156" s="31" t="s">
        <v>6</v>
      </c>
      <c r="C156" s="31" t="s">
        <v>23</v>
      </c>
      <c r="D156" s="41"/>
      <c r="E156" s="41">
        <f t="shared" si="2"/>
        <v>-471000</v>
      </c>
      <c r="F156" s="19">
        <f>F157</f>
        <v>471000</v>
      </c>
    </row>
    <row r="157" spans="1:6" ht="22.5" hidden="1">
      <c r="A157" s="8" t="s">
        <v>55</v>
      </c>
      <c r="B157" s="31" t="s">
        <v>6</v>
      </c>
      <c r="C157" s="31" t="s">
        <v>23</v>
      </c>
      <c r="D157" s="41"/>
      <c r="E157" s="41">
        <f t="shared" si="2"/>
        <v>-471000</v>
      </c>
      <c r="F157" s="19">
        <f>F158+F159</f>
        <v>471000</v>
      </c>
    </row>
    <row r="158" spans="1:6" ht="22.5" hidden="1">
      <c r="A158" s="14" t="s">
        <v>93</v>
      </c>
      <c r="B158" s="31" t="s">
        <v>6</v>
      </c>
      <c r="C158" s="31" t="s">
        <v>23</v>
      </c>
      <c r="D158" s="41"/>
      <c r="E158" s="41">
        <f t="shared" si="2"/>
        <v>-461000</v>
      </c>
      <c r="F158" s="19">
        <v>461000</v>
      </c>
    </row>
    <row r="159" spans="1:6" ht="22.5" hidden="1">
      <c r="A159" s="8" t="s">
        <v>56</v>
      </c>
      <c r="B159" s="31" t="s">
        <v>6</v>
      </c>
      <c r="C159" s="31" t="s">
        <v>23</v>
      </c>
      <c r="D159" s="41"/>
      <c r="E159" s="41">
        <f t="shared" si="2"/>
        <v>-10000</v>
      </c>
      <c r="F159" s="19">
        <v>10000</v>
      </c>
    </row>
    <row r="160" spans="1:6" ht="12.75" hidden="1">
      <c r="A160" s="8" t="s">
        <v>39</v>
      </c>
      <c r="B160" s="31" t="s">
        <v>6</v>
      </c>
      <c r="C160" s="31" t="s">
        <v>40</v>
      </c>
      <c r="D160" s="41"/>
      <c r="E160" s="41">
        <f t="shared" si="2"/>
        <v>0</v>
      </c>
      <c r="F160" s="20">
        <f>F161</f>
        <v>0</v>
      </c>
    </row>
    <row r="161" spans="1:6" ht="12.75" hidden="1">
      <c r="A161" s="8" t="s">
        <v>94</v>
      </c>
      <c r="B161" s="31" t="s">
        <v>6</v>
      </c>
      <c r="C161" s="31" t="s">
        <v>40</v>
      </c>
      <c r="D161" s="41"/>
      <c r="E161" s="41">
        <f t="shared" si="2"/>
        <v>0</v>
      </c>
      <c r="F161" s="19">
        <f>F162</f>
        <v>0</v>
      </c>
    </row>
    <row r="162" spans="1:6" ht="33.75" hidden="1">
      <c r="A162" s="12" t="s">
        <v>95</v>
      </c>
      <c r="B162" s="31" t="s">
        <v>6</v>
      </c>
      <c r="C162" s="31" t="s">
        <v>40</v>
      </c>
      <c r="D162" s="41"/>
      <c r="E162" s="41">
        <f t="shared" si="2"/>
        <v>0</v>
      </c>
      <c r="F162" s="19">
        <f>F166+F163</f>
        <v>0</v>
      </c>
    </row>
    <row r="163" spans="1:6" ht="22.5" hidden="1">
      <c r="A163" s="8" t="s">
        <v>82</v>
      </c>
      <c r="B163" s="31" t="s">
        <v>6</v>
      </c>
      <c r="C163" s="31" t="s">
        <v>40</v>
      </c>
      <c r="D163" s="41"/>
      <c r="E163" s="41">
        <f t="shared" si="2"/>
        <v>0</v>
      </c>
      <c r="F163" s="19">
        <f>F164</f>
        <v>0</v>
      </c>
    </row>
    <row r="164" spans="1:6" ht="22.5" hidden="1">
      <c r="A164" s="8" t="s">
        <v>55</v>
      </c>
      <c r="B164" s="31" t="s">
        <v>6</v>
      </c>
      <c r="C164" s="31" t="s">
        <v>40</v>
      </c>
      <c r="D164" s="41"/>
      <c r="E164" s="41">
        <f t="shared" si="2"/>
        <v>0</v>
      </c>
      <c r="F164" s="19">
        <f>F165</f>
        <v>0</v>
      </c>
    </row>
    <row r="165" spans="1:6" ht="22.5" hidden="1">
      <c r="A165" s="8" t="s">
        <v>68</v>
      </c>
      <c r="B165" s="31" t="s">
        <v>6</v>
      </c>
      <c r="C165" s="31" t="s">
        <v>40</v>
      </c>
      <c r="D165" s="41"/>
      <c r="E165" s="41">
        <f t="shared" si="2"/>
        <v>0</v>
      </c>
      <c r="F165" s="19"/>
    </row>
    <row r="166" spans="1:6" ht="12.75" hidden="1">
      <c r="A166" s="8" t="s">
        <v>96</v>
      </c>
      <c r="B166" s="31" t="s">
        <v>6</v>
      </c>
      <c r="C166" s="31" t="s">
        <v>40</v>
      </c>
      <c r="D166" s="41"/>
      <c r="E166" s="41">
        <f t="shared" si="2"/>
        <v>0</v>
      </c>
      <c r="F166" s="19">
        <f>F167</f>
        <v>0</v>
      </c>
    </row>
    <row r="167" spans="1:6" ht="12.75" hidden="1">
      <c r="A167" s="8" t="s">
        <v>97</v>
      </c>
      <c r="B167" s="31" t="s">
        <v>6</v>
      </c>
      <c r="C167" s="31" t="s">
        <v>40</v>
      </c>
      <c r="D167" s="41"/>
      <c r="E167" s="41">
        <f t="shared" si="2"/>
        <v>0</v>
      </c>
      <c r="F167" s="19">
        <f>F168</f>
        <v>0</v>
      </c>
    </row>
    <row r="168" spans="1:6" ht="33.75" hidden="1">
      <c r="A168" s="8" t="s">
        <v>98</v>
      </c>
      <c r="B168" s="31" t="s">
        <v>6</v>
      </c>
      <c r="C168" s="31" t="s">
        <v>40</v>
      </c>
      <c r="D168" s="41"/>
      <c r="E168" s="41">
        <f t="shared" si="2"/>
        <v>0</v>
      </c>
      <c r="F168" s="19"/>
    </row>
    <row r="169" spans="1:6" ht="12.75">
      <c r="A169" s="8" t="s">
        <v>39</v>
      </c>
      <c r="B169" s="31" t="s">
        <v>6</v>
      </c>
      <c r="C169" s="31" t="s">
        <v>40</v>
      </c>
      <c r="D169" s="41">
        <v>30000</v>
      </c>
      <c r="E169" s="41">
        <f t="shared" si="2"/>
        <v>0</v>
      </c>
      <c r="F169" s="19">
        <f>'[7]1'!$I$236</f>
        <v>30000</v>
      </c>
    </row>
    <row r="170" spans="1:6" ht="12.75">
      <c r="A170" s="11" t="s">
        <v>2</v>
      </c>
      <c r="B170" s="31" t="s">
        <v>7</v>
      </c>
      <c r="C170" s="32"/>
      <c r="D170" s="42">
        <f>D171+D197</f>
        <v>4825390</v>
      </c>
      <c r="E170" s="42">
        <f t="shared" si="2"/>
        <v>-927747.0199999996</v>
      </c>
      <c r="F170" s="22">
        <f>F197+F189+F171</f>
        <v>5753137.02</v>
      </c>
    </row>
    <row r="171" spans="1:6" ht="12.75">
      <c r="A171" s="8" t="s">
        <v>20</v>
      </c>
      <c r="B171" s="31" t="s">
        <v>7</v>
      </c>
      <c r="C171" s="31" t="s">
        <v>4</v>
      </c>
      <c r="D171" s="41">
        <v>497000</v>
      </c>
      <c r="E171" s="41">
        <f t="shared" si="2"/>
        <v>0</v>
      </c>
      <c r="F171" s="19">
        <f>'[7]1'!$I$246</f>
        <v>497000</v>
      </c>
    </row>
    <row r="172" spans="1:6" ht="33.75" hidden="1">
      <c r="A172" s="12" t="s">
        <v>46</v>
      </c>
      <c r="B172" s="31" t="s">
        <v>7</v>
      </c>
      <c r="C172" s="31" t="s">
        <v>4</v>
      </c>
      <c r="D172" s="41"/>
      <c r="E172" s="41">
        <f t="shared" si="2"/>
        <v>0</v>
      </c>
      <c r="F172" s="19">
        <f>F173+F179</f>
        <v>0</v>
      </c>
    </row>
    <row r="173" spans="1:6" ht="22.5" hidden="1">
      <c r="A173" s="8" t="s">
        <v>99</v>
      </c>
      <c r="B173" s="31" t="s">
        <v>7</v>
      </c>
      <c r="C173" s="31" t="s">
        <v>4</v>
      </c>
      <c r="D173" s="41"/>
      <c r="E173" s="41">
        <f t="shared" si="2"/>
        <v>0</v>
      </c>
      <c r="F173" s="19">
        <f>F177+F174</f>
        <v>0</v>
      </c>
    </row>
    <row r="174" spans="1:6" ht="22.5" hidden="1">
      <c r="A174" s="8" t="s">
        <v>82</v>
      </c>
      <c r="B174" s="31" t="s">
        <v>7</v>
      </c>
      <c r="C174" s="31" t="s">
        <v>4</v>
      </c>
      <c r="D174" s="41"/>
      <c r="E174" s="41">
        <f t="shared" si="2"/>
        <v>0</v>
      </c>
      <c r="F174" s="19">
        <f>F175</f>
        <v>0</v>
      </c>
    </row>
    <row r="175" spans="1:6" ht="22.5" hidden="1">
      <c r="A175" s="8" t="s">
        <v>55</v>
      </c>
      <c r="B175" s="31" t="s">
        <v>7</v>
      </c>
      <c r="C175" s="31" t="s">
        <v>4</v>
      </c>
      <c r="D175" s="41"/>
      <c r="E175" s="41">
        <f t="shared" si="2"/>
        <v>0</v>
      </c>
      <c r="F175" s="19">
        <f>F176</f>
        <v>0</v>
      </c>
    </row>
    <row r="176" spans="1:6" ht="22.5" hidden="1">
      <c r="A176" s="8" t="s">
        <v>68</v>
      </c>
      <c r="B176" s="31" t="s">
        <v>7</v>
      </c>
      <c r="C176" s="31" t="s">
        <v>4</v>
      </c>
      <c r="D176" s="41"/>
      <c r="E176" s="41">
        <f t="shared" si="2"/>
        <v>0</v>
      </c>
      <c r="F176" s="19"/>
    </row>
    <row r="177" spans="1:6" ht="12.75" hidden="1">
      <c r="A177" s="8" t="s">
        <v>57</v>
      </c>
      <c r="B177" s="31" t="s">
        <v>7</v>
      </c>
      <c r="C177" s="31" t="s">
        <v>4</v>
      </c>
      <c r="D177" s="41"/>
      <c r="E177" s="41">
        <f t="shared" si="2"/>
        <v>0</v>
      </c>
      <c r="F177" s="19">
        <f>F178</f>
        <v>0</v>
      </c>
    </row>
    <row r="178" spans="1:6" ht="33.75" hidden="1">
      <c r="A178" s="8" t="s">
        <v>100</v>
      </c>
      <c r="B178" s="31" t="s">
        <v>7</v>
      </c>
      <c r="C178" s="31" t="s">
        <v>4</v>
      </c>
      <c r="D178" s="41"/>
      <c r="E178" s="41">
        <f t="shared" si="2"/>
        <v>0</v>
      </c>
      <c r="F178" s="19"/>
    </row>
    <row r="179" spans="1:6" ht="45" hidden="1">
      <c r="A179" s="12" t="s">
        <v>51</v>
      </c>
      <c r="B179" s="31" t="s">
        <v>7</v>
      </c>
      <c r="C179" s="31" t="s">
        <v>4</v>
      </c>
      <c r="D179" s="41"/>
      <c r="E179" s="41">
        <f t="shared" si="2"/>
        <v>0</v>
      </c>
      <c r="F179" s="19">
        <f>F181</f>
        <v>0</v>
      </c>
    </row>
    <row r="180" spans="1:6" ht="45" hidden="1">
      <c r="A180" s="9" t="s">
        <v>48</v>
      </c>
      <c r="B180" s="31" t="s">
        <v>7</v>
      </c>
      <c r="C180" s="31" t="s">
        <v>4</v>
      </c>
      <c r="D180" s="41"/>
      <c r="E180" s="41">
        <f t="shared" si="2"/>
        <v>0</v>
      </c>
      <c r="F180" s="19">
        <f>F181</f>
        <v>0</v>
      </c>
    </row>
    <row r="181" spans="1:6" ht="22.5" hidden="1">
      <c r="A181" s="9" t="s">
        <v>49</v>
      </c>
      <c r="B181" s="31" t="s">
        <v>7</v>
      </c>
      <c r="C181" s="31" t="s">
        <v>4</v>
      </c>
      <c r="D181" s="41"/>
      <c r="E181" s="41">
        <f t="shared" si="2"/>
        <v>0</v>
      </c>
      <c r="F181" s="19">
        <f>F182+F183</f>
        <v>0</v>
      </c>
    </row>
    <row r="182" spans="1:6" ht="22.5" hidden="1">
      <c r="A182" s="15" t="s">
        <v>50</v>
      </c>
      <c r="B182" s="31" t="s">
        <v>7</v>
      </c>
      <c r="C182" s="31" t="s">
        <v>4</v>
      </c>
      <c r="D182" s="41"/>
      <c r="E182" s="41">
        <f t="shared" si="2"/>
        <v>0</v>
      </c>
      <c r="F182" s="19">
        <v>0</v>
      </c>
    </row>
    <row r="183" spans="1:6" ht="22.5" hidden="1">
      <c r="A183" s="16" t="s">
        <v>52</v>
      </c>
      <c r="B183" s="31" t="s">
        <v>7</v>
      </c>
      <c r="C183" s="31" t="s">
        <v>4</v>
      </c>
      <c r="D183" s="41"/>
      <c r="E183" s="41">
        <f t="shared" si="2"/>
        <v>0</v>
      </c>
      <c r="F183" s="19">
        <v>0</v>
      </c>
    </row>
    <row r="184" spans="1:6" ht="12.75" hidden="1">
      <c r="A184" s="8" t="s">
        <v>101</v>
      </c>
      <c r="B184" s="31" t="s">
        <v>7</v>
      </c>
      <c r="C184" s="31" t="s">
        <v>4</v>
      </c>
      <c r="D184" s="41"/>
      <c r="E184" s="41">
        <f t="shared" si="2"/>
        <v>-57300</v>
      </c>
      <c r="F184" s="19">
        <f>F185</f>
        <v>57300</v>
      </c>
    </row>
    <row r="185" spans="1:6" ht="33.75" hidden="1">
      <c r="A185" s="8" t="s">
        <v>102</v>
      </c>
      <c r="B185" s="31" t="s">
        <v>7</v>
      </c>
      <c r="C185" s="31" t="s">
        <v>4</v>
      </c>
      <c r="D185" s="41"/>
      <c r="E185" s="41">
        <f t="shared" si="2"/>
        <v>-57300</v>
      </c>
      <c r="F185" s="19">
        <f>F186</f>
        <v>57300</v>
      </c>
    </row>
    <row r="186" spans="1:6" ht="22.5" hidden="1">
      <c r="A186" s="8" t="s">
        <v>82</v>
      </c>
      <c r="B186" s="31" t="s">
        <v>7</v>
      </c>
      <c r="C186" s="31" t="s">
        <v>4</v>
      </c>
      <c r="D186" s="41"/>
      <c r="E186" s="41">
        <f t="shared" si="2"/>
        <v>-57300</v>
      </c>
      <c r="F186" s="19">
        <f>F187</f>
        <v>57300</v>
      </c>
    </row>
    <row r="187" spans="1:6" ht="22.5" hidden="1">
      <c r="A187" s="8" t="s">
        <v>55</v>
      </c>
      <c r="B187" s="31" t="s">
        <v>7</v>
      </c>
      <c r="C187" s="31" t="s">
        <v>4</v>
      </c>
      <c r="D187" s="41"/>
      <c r="E187" s="41">
        <f t="shared" si="2"/>
        <v>-57300</v>
      </c>
      <c r="F187" s="19">
        <f>F188</f>
        <v>57300</v>
      </c>
    </row>
    <row r="188" spans="1:6" ht="22.5" hidden="1">
      <c r="A188" s="8" t="s">
        <v>68</v>
      </c>
      <c r="B188" s="31" t="s">
        <v>7</v>
      </c>
      <c r="C188" s="31" t="s">
        <v>4</v>
      </c>
      <c r="D188" s="41"/>
      <c r="E188" s="41">
        <f t="shared" si="2"/>
        <v>-57300</v>
      </c>
      <c r="F188" s="19">
        <v>57300</v>
      </c>
    </row>
    <row r="189" spans="1:6" ht="12.75" hidden="1">
      <c r="A189" s="8" t="s">
        <v>29</v>
      </c>
      <c r="B189" s="31" t="s">
        <v>7</v>
      </c>
      <c r="C189" s="31" t="s">
        <v>5</v>
      </c>
      <c r="D189" s="41"/>
      <c r="E189" s="41">
        <f t="shared" si="2"/>
        <v>0</v>
      </c>
      <c r="F189" s="19">
        <f>F190</f>
        <v>0</v>
      </c>
    </row>
    <row r="190" spans="1:6" ht="12.75" hidden="1">
      <c r="A190" s="8" t="s">
        <v>103</v>
      </c>
      <c r="B190" s="31" t="s">
        <v>7</v>
      </c>
      <c r="C190" s="31" t="s">
        <v>5</v>
      </c>
      <c r="D190" s="41"/>
      <c r="E190" s="41">
        <f t="shared" si="2"/>
        <v>0</v>
      </c>
      <c r="F190" s="19">
        <f>F191</f>
        <v>0</v>
      </c>
    </row>
    <row r="191" spans="1:6" ht="12.75" hidden="1">
      <c r="A191" s="8" t="s">
        <v>104</v>
      </c>
      <c r="B191" s="31" t="s">
        <v>7</v>
      </c>
      <c r="C191" s="31" t="s">
        <v>5</v>
      </c>
      <c r="D191" s="41"/>
      <c r="E191" s="41">
        <f t="shared" si="2"/>
        <v>0</v>
      </c>
      <c r="F191" s="19">
        <f>F192+F195</f>
        <v>0</v>
      </c>
    </row>
    <row r="192" spans="1:6" ht="22.5" hidden="1">
      <c r="A192" s="8" t="s">
        <v>82</v>
      </c>
      <c r="B192" s="31" t="s">
        <v>7</v>
      </c>
      <c r="C192" s="31" t="s">
        <v>5</v>
      </c>
      <c r="D192" s="41"/>
      <c r="E192" s="41">
        <f t="shared" si="2"/>
        <v>0</v>
      </c>
      <c r="F192" s="19">
        <f>F193</f>
        <v>0</v>
      </c>
    </row>
    <row r="193" spans="1:6" ht="22.5" hidden="1">
      <c r="A193" s="8" t="s">
        <v>55</v>
      </c>
      <c r="B193" s="31" t="s">
        <v>7</v>
      </c>
      <c r="C193" s="31" t="s">
        <v>5</v>
      </c>
      <c r="D193" s="41"/>
      <c r="E193" s="41">
        <f t="shared" si="2"/>
        <v>0</v>
      </c>
      <c r="F193" s="19">
        <f>F194</f>
        <v>0</v>
      </c>
    </row>
    <row r="194" spans="1:6" ht="22.5" hidden="1">
      <c r="A194" s="8" t="s">
        <v>68</v>
      </c>
      <c r="B194" s="31" t="s">
        <v>7</v>
      </c>
      <c r="C194" s="31" t="s">
        <v>5</v>
      </c>
      <c r="D194" s="41"/>
      <c r="E194" s="41">
        <f t="shared" si="2"/>
        <v>0</v>
      </c>
      <c r="F194" s="19"/>
    </row>
    <row r="195" spans="1:6" ht="12.75" hidden="1">
      <c r="A195" s="8" t="s">
        <v>57</v>
      </c>
      <c r="B195" s="31" t="s">
        <v>7</v>
      </c>
      <c r="C195" s="31" t="s">
        <v>5</v>
      </c>
      <c r="D195" s="41"/>
      <c r="E195" s="41">
        <f t="shared" si="2"/>
        <v>0</v>
      </c>
      <c r="F195" s="19">
        <f>F196</f>
        <v>0</v>
      </c>
    </row>
    <row r="196" spans="1:6" ht="33.75" hidden="1">
      <c r="A196" s="8" t="s">
        <v>100</v>
      </c>
      <c r="B196" s="31" t="s">
        <v>7</v>
      </c>
      <c r="C196" s="31" t="s">
        <v>5</v>
      </c>
      <c r="D196" s="41"/>
      <c r="E196" s="41">
        <f t="shared" si="2"/>
        <v>0</v>
      </c>
      <c r="F196" s="19">
        <v>0</v>
      </c>
    </row>
    <row r="197" spans="1:6" ht="12.75">
      <c r="A197" s="8" t="s">
        <v>19</v>
      </c>
      <c r="B197" s="31" t="s">
        <v>7</v>
      </c>
      <c r="C197" s="31" t="s">
        <v>18</v>
      </c>
      <c r="D197" s="41">
        <v>4328390</v>
      </c>
      <c r="E197" s="41">
        <f t="shared" si="2"/>
        <v>-927747.0199999996</v>
      </c>
      <c r="F197" s="19">
        <f>'[7]1'!$I$324</f>
        <v>5256137.02</v>
      </c>
    </row>
    <row r="198" spans="1:6" ht="12.75">
      <c r="A198" s="11" t="s">
        <v>140</v>
      </c>
      <c r="B198" s="31" t="s">
        <v>139</v>
      </c>
      <c r="C198" s="31"/>
      <c r="D198" s="42">
        <f>D199</f>
        <v>1114.99</v>
      </c>
      <c r="E198" s="42">
        <f t="shared" si="2"/>
        <v>-12.759999999999991</v>
      </c>
      <c r="F198" s="22">
        <f>F199</f>
        <v>1127.75</v>
      </c>
    </row>
    <row r="199" spans="1:6" ht="12.75">
      <c r="A199" s="8" t="s">
        <v>141</v>
      </c>
      <c r="B199" s="31" t="s">
        <v>139</v>
      </c>
      <c r="C199" s="31" t="s">
        <v>7</v>
      </c>
      <c r="D199" s="41">
        <v>1114.99</v>
      </c>
      <c r="E199" s="41">
        <f t="shared" si="2"/>
        <v>-12.759999999999991</v>
      </c>
      <c r="F199" s="19">
        <f>'[7]1'!$I$421</f>
        <v>1127.75</v>
      </c>
    </row>
    <row r="200" spans="1:6" ht="12.75" hidden="1">
      <c r="A200" s="8"/>
      <c r="B200" s="31"/>
      <c r="C200" s="31"/>
      <c r="D200" s="41"/>
      <c r="E200" s="41">
        <f t="shared" si="2"/>
        <v>0</v>
      </c>
      <c r="F200" s="19"/>
    </row>
    <row r="201" spans="1:6" ht="12.75">
      <c r="A201" s="25" t="s">
        <v>25</v>
      </c>
      <c r="B201" s="31" t="s">
        <v>26</v>
      </c>
      <c r="C201" s="31"/>
      <c r="D201" s="42">
        <v>5000</v>
      </c>
      <c r="E201" s="42">
        <f t="shared" si="2"/>
        <v>5000</v>
      </c>
      <c r="F201" s="21">
        <f>F203+F204</f>
        <v>0</v>
      </c>
    </row>
    <row r="202" spans="1:6" ht="12.75" hidden="1">
      <c r="A202" s="8" t="s">
        <v>105</v>
      </c>
      <c r="B202" s="31" t="s">
        <v>26</v>
      </c>
      <c r="C202" s="31" t="s">
        <v>26</v>
      </c>
      <c r="D202" s="41"/>
      <c r="E202" s="41">
        <f t="shared" si="2"/>
        <v>0</v>
      </c>
      <c r="F202" s="19">
        <f>'[3]1'!$I$347</f>
        <v>0</v>
      </c>
    </row>
    <row r="203" spans="1:6" ht="12.75" hidden="1">
      <c r="A203" s="8" t="s">
        <v>142</v>
      </c>
      <c r="B203" s="31" t="s">
        <v>26</v>
      </c>
      <c r="C203" s="31" t="s">
        <v>26</v>
      </c>
      <c r="D203" s="41"/>
      <c r="E203" s="41">
        <f t="shared" si="2"/>
        <v>0</v>
      </c>
      <c r="F203" s="20">
        <f>'[4]1'!$I$422</f>
        <v>0</v>
      </c>
    </row>
    <row r="204" spans="1:6" ht="12.75">
      <c r="A204" s="8" t="s">
        <v>138</v>
      </c>
      <c r="B204" s="31" t="s">
        <v>26</v>
      </c>
      <c r="C204" s="31" t="s">
        <v>8</v>
      </c>
      <c r="D204" s="41">
        <v>5000</v>
      </c>
      <c r="E204" s="41">
        <f t="shared" si="2"/>
        <v>5000</v>
      </c>
      <c r="F204" s="19">
        <f>'[7]1'!$I$450</f>
        <v>0</v>
      </c>
    </row>
    <row r="205" spans="1:6" ht="12.75" hidden="1">
      <c r="A205" s="8" t="s">
        <v>106</v>
      </c>
      <c r="B205" s="31" t="s">
        <v>26</v>
      </c>
      <c r="C205" s="31" t="s">
        <v>26</v>
      </c>
      <c r="D205" s="41"/>
      <c r="E205" s="41">
        <f t="shared" si="2"/>
        <v>0</v>
      </c>
      <c r="F205" s="19"/>
    </row>
    <row r="206" spans="1:6" ht="12.75" hidden="1">
      <c r="A206" s="8" t="s">
        <v>107</v>
      </c>
      <c r="B206" s="31" t="s">
        <v>26</v>
      </c>
      <c r="C206" s="31" t="s">
        <v>26</v>
      </c>
      <c r="D206" s="41"/>
      <c r="E206" s="41">
        <f t="shared" si="2"/>
        <v>0</v>
      </c>
      <c r="F206" s="19">
        <f>F207</f>
        <v>0</v>
      </c>
    </row>
    <row r="207" spans="1:6" ht="22.5" hidden="1">
      <c r="A207" s="9" t="s">
        <v>108</v>
      </c>
      <c r="B207" s="31" t="s">
        <v>26</v>
      </c>
      <c r="C207" s="31" t="s">
        <v>26</v>
      </c>
      <c r="D207" s="41"/>
      <c r="E207" s="41">
        <f t="shared" si="2"/>
        <v>0</v>
      </c>
      <c r="F207" s="19">
        <f>F208</f>
        <v>0</v>
      </c>
    </row>
    <row r="208" spans="1:6" ht="12.75" hidden="1">
      <c r="A208" s="10" t="s">
        <v>109</v>
      </c>
      <c r="B208" s="31" t="s">
        <v>26</v>
      </c>
      <c r="C208" s="31" t="s">
        <v>26</v>
      </c>
      <c r="D208" s="41"/>
      <c r="E208" s="41">
        <f t="shared" si="2"/>
        <v>0</v>
      </c>
      <c r="F208" s="19">
        <f>F209</f>
        <v>0</v>
      </c>
    </row>
    <row r="209" spans="1:6" ht="12.75" hidden="1">
      <c r="A209" s="9" t="s">
        <v>110</v>
      </c>
      <c r="B209" s="31" t="s">
        <v>26</v>
      </c>
      <c r="C209" s="31" t="s">
        <v>26</v>
      </c>
      <c r="D209" s="41"/>
      <c r="E209" s="41">
        <f t="shared" si="2"/>
        <v>0</v>
      </c>
      <c r="F209" s="19"/>
    </row>
    <row r="210" spans="1:6" s="39" customFormat="1" ht="12.75">
      <c r="A210" s="37" t="s">
        <v>111</v>
      </c>
      <c r="B210" s="31" t="s">
        <v>9</v>
      </c>
      <c r="C210" s="38"/>
      <c r="D210" s="42">
        <f>D211</f>
        <v>9692000</v>
      </c>
      <c r="E210" s="42">
        <f>D210-F210</f>
        <v>-628341</v>
      </c>
      <c r="F210" s="22">
        <f>F211</f>
        <v>10320341</v>
      </c>
    </row>
    <row r="211" spans="1:6" ht="12.75">
      <c r="A211" s="8" t="s">
        <v>3</v>
      </c>
      <c r="B211" s="31" t="s">
        <v>9</v>
      </c>
      <c r="C211" s="31" t="s">
        <v>4</v>
      </c>
      <c r="D211" s="41">
        <v>9692000</v>
      </c>
      <c r="E211" s="41">
        <f>D211-F211</f>
        <v>-628341</v>
      </c>
      <c r="F211" s="20">
        <f>'[7]1'!$I$458</f>
        <v>10320341</v>
      </c>
    </row>
    <row r="212" spans="1:6" ht="12.75" hidden="1">
      <c r="A212" s="11" t="s">
        <v>147</v>
      </c>
      <c r="B212" s="34" t="s">
        <v>8</v>
      </c>
      <c r="C212" s="34"/>
      <c r="D212" s="17"/>
      <c r="E212" s="48"/>
      <c r="F212" s="22">
        <f>F213</f>
        <v>0</v>
      </c>
    </row>
    <row r="213" spans="1:6" ht="12.75" hidden="1">
      <c r="A213" s="30" t="s">
        <v>148</v>
      </c>
      <c r="B213" s="34" t="s">
        <v>8</v>
      </c>
      <c r="C213" s="34" t="s">
        <v>26</v>
      </c>
      <c r="D213" s="47" t="s">
        <v>26</v>
      </c>
      <c r="E213" s="49"/>
      <c r="F213" s="23"/>
    </row>
    <row r="214" spans="1:6" ht="33.75" hidden="1">
      <c r="A214" s="9" t="s">
        <v>112</v>
      </c>
      <c r="B214" s="31" t="s">
        <v>9</v>
      </c>
      <c r="C214" s="31" t="s">
        <v>4</v>
      </c>
      <c r="D214" s="41"/>
      <c r="E214" s="41">
        <f aca="true" t="shared" si="3" ref="E214:E243">D214-F214</f>
        <v>-7515511.94</v>
      </c>
      <c r="F214" s="19">
        <f>F215</f>
        <v>7515511.94</v>
      </c>
    </row>
    <row r="215" spans="1:6" ht="12.75" hidden="1">
      <c r="A215" s="10" t="s">
        <v>109</v>
      </c>
      <c r="B215" s="31" t="s">
        <v>9</v>
      </c>
      <c r="C215" s="31" t="s">
        <v>4</v>
      </c>
      <c r="D215" s="41"/>
      <c r="E215" s="41">
        <f t="shared" si="3"/>
        <v>-7515511.94</v>
      </c>
      <c r="F215" s="20">
        <f>F216+F217</f>
        <v>7515511.94</v>
      </c>
    </row>
    <row r="216" spans="1:6" ht="33.75" hidden="1">
      <c r="A216" s="9" t="s">
        <v>113</v>
      </c>
      <c r="B216" s="31" t="s">
        <v>9</v>
      </c>
      <c r="C216" s="31" t="s">
        <v>4</v>
      </c>
      <c r="D216" s="41"/>
      <c r="E216" s="41">
        <f t="shared" si="3"/>
        <v>-7170479</v>
      </c>
      <c r="F216" s="20">
        <f>5700000+1259379+211100</f>
        <v>7170479</v>
      </c>
    </row>
    <row r="217" spans="1:6" ht="12.75" hidden="1">
      <c r="A217" s="9" t="s">
        <v>110</v>
      </c>
      <c r="B217" s="31" t="s">
        <v>9</v>
      </c>
      <c r="C217" s="31" t="s">
        <v>4</v>
      </c>
      <c r="D217" s="41"/>
      <c r="E217" s="41">
        <f t="shared" si="3"/>
        <v>-345032.94</v>
      </c>
      <c r="F217" s="20">
        <f>70000+50000+250000-24967.06</f>
        <v>345032.94</v>
      </c>
    </row>
    <row r="218" spans="1:6" ht="22.5" hidden="1">
      <c r="A218" s="9" t="s">
        <v>133</v>
      </c>
      <c r="B218" s="31" t="s">
        <v>9</v>
      </c>
      <c r="C218" s="31" t="s">
        <v>4</v>
      </c>
      <c r="D218" s="41"/>
      <c r="E218" s="41">
        <f t="shared" si="3"/>
        <v>-100000</v>
      </c>
      <c r="F218" s="20">
        <f>F219</f>
        <v>100000</v>
      </c>
    </row>
    <row r="219" spans="1:6" ht="33.75" hidden="1">
      <c r="A219" s="9" t="s">
        <v>112</v>
      </c>
      <c r="B219" s="31" t="s">
        <v>9</v>
      </c>
      <c r="C219" s="31" t="s">
        <v>4</v>
      </c>
      <c r="D219" s="41"/>
      <c r="E219" s="41">
        <f t="shared" si="3"/>
        <v>-100000</v>
      </c>
      <c r="F219" s="20">
        <f>F220</f>
        <v>100000</v>
      </c>
    </row>
    <row r="220" spans="1:6" ht="12.75" hidden="1">
      <c r="A220" s="10" t="s">
        <v>109</v>
      </c>
      <c r="B220" s="31" t="s">
        <v>9</v>
      </c>
      <c r="C220" s="31" t="s">
        <v>4</v>
      </c>
      <c r="D220" s="41"/>
      <c r="E220" s="41">
        <f t="shared" si="3"/>
        <v>-100000</v>
      </c>
      <c r="F220" s="20">
        <f>'[1]1'!$I$328</f>
        <v>100000</v>
      </c>
    </row>
    <row r="221" spans="1:6" ht="33.75" hidden="1">
      <c r="A221" s="9" t="s">
        <v>134</v>
      </c>
      <c r="B221" s="31" t="s">
        <v>9</v>
      </c>
      <c r="C221" s="31" t="s">
        <v>4</v>
      </c>
      <c r="D221" s="41"/>
      <c r="E221" s="41">
        <f t="shared" si="3"/>
        <v>-50000</v>
      </c>
      <c r="F221" s="20">
        <f>F222</f>
        <v>50000</v>
      </c>
    </row>
    <row r="222" spans="1:6" ht="33.75" hidden="1">
      <c r="A222" s="9" t="s">
        <v>112</v>
      </c>
      <c r="B222" s="31" t="s">
        <v>9</v>
      </c>
      <c r="C222" s="31" t="s">
        <v>4</v>
      </c>
      <c r="D222" s="41"/>
      <c r="E222" s="41">
        <f t="shared" si="3"/>
        <v>-50000</v>
      </c>
      <c r="F222" s="20">
        <f>F223</f>
        <v>50000</v>
      </c>
    </row>
    <row r="223" spans="1:6" ht="12.75" hidden="1">
      <c r="A223" s="10" t="s">
        <v>109</v>
      </c>
      <c r="B223" s="31" t="s">
        <v>9</v>
      </c>
      <c r="C223" s="31" t="s">
        <v>4</v>
      </c>
      <c r="D223" s="41"/>
      <c r="E223" s="41">
        <f t="shared" si="3"/>
        <v>-50000</v>
      </c>
      <c r="F223" s="20">
        <f>'[1]1'!$I$332</f>
        <v>50000</v>
      </c>
    </row>
    <row r="224" spans="1:6" ht="22.5" hidden="1">
      <c r="A224" s="16" t="s">
        <v>114</v>
      </c>
      <c r="B224" s="31" t="s">
        <v>9</v>
      </c>
      <c r="C224" s="31" t="s">
        <v>4</v>
      </c>
      <c r="D224" s="41"/>
      <c r="E224" s="41">
        <f t="shared" si="3"/>
        <v>-312420</v>
      </c>
      <c r="F224" s="23">
        <f>F225</f>
        <v>312420</v>
      </c>
    </row>
    <row r="225" spans="1:6" ht="33.75" hidden="1">
      <c r="A225" s="9" t="s">
        <v>112</v>
      </c>
      <c r="B225" s="31" t="s">
        <v>9</v>
      </c>
      <c r="C225" s="31" t="s">
        <v>4</v>
      </c>
      <c r="D225" s="41"/>
      <c r="E225" s="41">
        <f t="shared" si="3"/>
        <v>-312420</v>
      </c>
      <c r="F225" s="19">
        <f>F226</f>
        <v>312420</v>
      </c>
    </row>
    <row r="226" spans="1:6" ht="12.75" hidden="1">
      <c r="A226" s="10" t="s">
        <v>109</v>
      </c>
      <c r="B226" s="31" t="s">
        <v>9</v>
      </c>
      <c r="C226" s="31" t="s">
        <v>4</v>
      </c>
      <c r="D226" s="41"/>
      <c r="E226" s="41">
        <f t="shared" si="3"/>
        <v>-312420</v>
      </c>
      <c r="F226" s="20">
        <f>F227</f>
        <v>312420</v>
      </c>
    </row>
    <row r="227" spans="1:6" ht="33.75" hidden="1">
      <c r="A227" s="9" t="s">
        <v>113</v>
      </c>
      <c r="B227" s="31" t="s">
        <v>9</v>
      </c>
      <c r="C227" s="31" t="s">
        <v>4</v>
      </c>
      <c r="D227" s="41"/>
      <c r="E227" s="41">
        <f t="shared" si="3"/>
        <v>-312420</v>
      </c>
      <c r="F227" s="20">
        <f>'[1]1'!$I$336</f>
        <v>312420</v>
      </c>
    </row>
    <row r="228" spans="1:6" ht="12.75">
      <c r="A228" s="11" t="s">
        <v>22</v>
      </c>
      <c r="B228" s="31" t="s">
        <v>23</v>
      </c>
      <c r="C228" s="31"/>
      <c r="D228" s="42">
        <f>D229</f>
        <v>491760</v>
      </c>
      <c r="E228" s="42">
        <f t="shared" si="3"/>
        <v>9472</v>
      </c>
      <c r="F228" s="21">
        <f>F229+F235</f>
        <v>482288</v>
      </c>
    </row>
    <row r="229" spans="1:6" ht="12.75">
      <c r="A229" s="30" t="s">
        <v>44</v>
      </c>
      <c r="B229" s="31" t="s">
        <v>23</v>
      </c>
      <c r="C229" s="31" t="s">
        <v>4</v>
      </c>
      <c r="D229" s="41">
        <v>491760</v>
      </c>
      <c r="E229" s="41">
        <f t="shared" si="3"/>
        <v>20472</v>
      </c>
      <c r="F229" s="29">
        <f>'[7]1'!$I$507</f>
        <v>471288</v>
      </c>
    </row>
    <row r="230" spans="1:6" ht="22.5" customHeight="1" hidden="1">
      <c r="A230" s="30" t="s">
        <v>46</v>
      </c>
      <c r="B230" s="31" t="s">
        <v>23</v>
      </c>
      <c r="C230" s="31" t="s">
        <v>4</v>
      </c>
      <c r="D230" s="41"/>
      <c r="E230" s="41">
        <f t="shared" si="3"/>
        <v>0</v>
      </c>
      <c r="F230" s="29"/>
    </row>
    <row r="231" spans="1:6" ht="33.75" customHeight="1" hidden="1">
      <c r="A231" s="30" t="s">
        <v>115</v>
      </c>
      <c r="B231" s="31" t="s">
        <v>23</v>
      </c>
      <c r="C231" s="31" t="s">
        <v>4</v>
      </c>
      <c r="D231" s="41"/>
      <c r="E231" s="41">
        <f t="shared" si="3"/>
        <v>0</v>
      </c>
      <c r="F231" s="29"/>
    </row>
    <row r="232" spans="1:6" ht="12.75" customHeight="1" hidden="1">
      <c r="A232" s="30" t="s">
        <v>116</v>
      </c>
      <c r="B232" s="31" t="s">
        <v>23</v>
      </c>
      <c r="C232" s="31" t="s">
        <v>4</v>
      </c>
      <c r="D232" s="41"/>
      <c r="E232" s="41">
        <f t="shared" si="3"/>
        <v>0</v>
      </c>
      <c r="F232" s="29"/>
    </row>
    <row r="233" spans="1:6" ht="12.75" customHeight="1" hidden="1">
      <c r="A233" s="30" t="s">
        <v>117</v>
      </c>
      <c r="B233" s="31" t="s">
        <v>23</v>
      </c>
      <c r="C233" s="31" t="s">
        <v>4</v>
      </c>
      <c r="D233" s="41"/>
      <c r="E233" s="41">
        <f t="shared" si="3"/>
        <v>0</v>
      </c>
      <c r="F233" s="29"/>
    </row>
    <row r="234" spans="1:6" ht="12.75" customHeight="1" hidden="1">
      <c r="A234" s="30" t="s">
        <v>118</v>
      </c>
      <c r="B234" s="31" t="s">
        <v>23</v>
      </c>
      <c r="C234" s="31" t="s">
        <v>4</v>
      </c>
      <c r="D234" s="41"/>
      <c r="E234" s="41">
        <f t="shared" si="3"/>
        <v>0</v>
      </c>
      <c r="F234" s="29"/>
    </row>
    <row r="235" spans="1:6" ht="12.75" customHeight="1">
      <c r="A235" s="8" t="s">
        <v>28</v>
      </c>
      <c r="B235" s="31" t="s">
        <v>23</v>
      </c>
      <c r="C235" s="31" t="s">
        <v>18</v>
      </c>
      <c r="D235" s="41"/>
      <c r="E235" s="41">
        <f t="shared" si="3"/>
        <v>-11000</v>
      </c>
      <c r="F235" s="19">
        <f>'[7]1'!$I$521</f>
        <v>11000</v>
      </c>
    </row>
    <row r="236" spans="1:6" ht="12.75" customHeight="1" hidden="1">
      <c r="A236" s="8" t="s">
        <v>119</v>
      </c>
      <c r="B236" s="31" t="s">
        <v>23</v>
      </c>
      <c r="C236" s="31" t="s">
        <v>18</v>
      </c>
      <c r="D236" s="41"/>
      <c r="E236" s="41">
        <f t="shared" si="3"/>
        <v>0</v>
      </c>
      <c r="F236" s="20"/>
    </row>
    <row r="237" spans="1:6" ht="12.75" customHeight="1" hidden="1">
      <c r="A237" s="8" t="s">
        <v>120</v>
      </c>
      <c r="B237" s="31" t="s">
        <v>23</v>
      </c>
      <c r="C237" s="31" t="s">
        <v>18</v>
      </c>
      <c r="D237" s="41"/>
      <c r="E237" s="41">
        <f t="shared" si="3"/>
        <v>0</v>
      </c>
      <c r="F237" s="19"/>
    </row>
    <row r="238" spans="1:6" ht="12.75" customHeight="1" hidden="1">
      <c r="A238" s="8" t="s">
        <v>116</v>
      </c>
      <c r="B238" s="31" t="s">
        <v>23</v>
      </c>
      <c r="C238" s="31" t="s">
        <v>18</v>
      </c>
      <c r="D238" s="41"/>
      <c r="E238" s="41">
        <f t="shared" si="3"/>
        <v>0</v>
      </c>
      <c r="F238" s="19"/>
    </row>
    <row r="239" spans="1:6" ht="12.75" customHeight="1" hidden="1">
      <c r="A239" s="8" t="s">
        <v>117</v>
      </c>
      <c r="B239" s="31" t="s">
        <v>23</v>
      </c>
      <c r="C239" s="31" t="s">
        <v>18</v>
      </c>
      <c r="D239" s="41"/>
      <c r="E239" s="41">
        <f t="shared" si="3"/>
        <v>0</v>
      </c>
      <c r="F239" s="19"/>
    </row>
    <row r="240" spans="1:6" ht="12.75" customHeight="1" hidden="1">
      <c r="A240" s="8" t="s">
        <v>121</v>
      </c>
      <c r="B240" s="31" t="s">
        <v>23</v>
      </c>
      <c r="C240" s="31" t="s">
        <v>18</v>
      </c>
      <c r="D240" s="41"/>
      <c r="E240" s="41">
        <f t="shared" si="3"/>
        <v>0</v>
      </c>
      <c r="F240" s="19"/>
    </row>
    <row r="241" spans="1:6" ht="12.75" customHeight="1" hidden="1">
      <c r="A241" s="8" t="s">
        <v>122</v>
      </c>
      <c r="B241" s="31" t="s">
        <v>23</v>
      </c>
      <c r="C241" s="31" t="s">
        <v>18</v>
      </c>
      <c r="D241" s="41"/>
      <c r="E241" s="41">
        <f t="shared" si="3"/>
        <v>0</v>
      </c>
      <c r="F241" s="19"/>
    </row>
    <row r="242" spans="1:6" ht="12.75">
      <c r="A242" s="11" t="s">
        <v>32</v>
      </c>
      <c r="B242" s="33" t="s">
        <v>33</v>
      </c>
      <c r="C242" s="33"/>
      <c r="D242" s="42">
        <f>D243+D262</f>
        <v>4050000</v>
      </c>
      <c r="E242" s="42">
        <f t="shared" si="3"/>
        <v>-681659</v>
      </c>
      <c r="F242" s="24">
        <f>F243+F261</f>
        <v>4731659</v>
      </c>
    </row>
    <row r="243" spans="1:6" ht="12.75">
      <c r="A243" s="8" t="s">
        <v>34</v>
      </c>
      <c r="B243" s="31" t="s">
        <v>33</v>
      </c>
      <c r="C243" s="31" t="s">
        <v>4</v>
      </c>
      <c r="D243" s="41">
        <v>4050000</v>
      </c>
      <c r="E243" s="41">
        <f t="shared" si="3"/>
        <v>-681659</v>
      </c>
      <c r="F243" s="20">
        <f>'[7]1'!$I$528</f>
        <v>4731659</v>
      </c>
    </row>
    <row r="244" spans="1:6" ht="33.75" hidden="1">
      <c r="A244" s="12" t="s">
        <v>123</v>
      </c>
      <c r="B244" s="34" t="s">
        <v>33</v>
      </c>
      <c r="C244" s="34" t="s">
        <v>4</v>
      </c>
      <c r="D244" s="34"/>
      <c r="E244" s="34"/>
      <c r="F244" s="19">
        <f>F245+F250</f>
        <v>0</v>
      </c>
    </row>
    <row r="245" spans="1:6" ht="45" hidden="1">
      <c r="A245" s="12" t="s">
        <v>124</v>
      </c>
      <c r="B245" s="34" t="s">
        <v>33</v>
      </c>
      <c r="C245" s="34" t="s">
        <v>4</v>
      </c>
      <c r="D245" s="34"/>
      <c r="E245" s="34"/>
      <c r="F245" s="23">
        <f>F246</f>
        <v>0</v>
      </c>
    </row>
    <row r="246" spans="1:6" ht="33.75" hidden="1">
      <c r="A246" s="9" t="s">
        <v>112</v>
      </c>
      <c r="B246" s="34" t="s">
        <v>33</v>
      </c>
      <c r="C246" s="34" t="s">
        <v>4</v>
      </c>
      <c r="D246" s="34"/>
      <c r="E246" s="34"/>
      <c r="F246" s="19">
        <f>F247</f>
        <v>0</v>
      </c>
    </row>
    <row r="247" spans="1:6" ht="12.75" hidden="1">
      <c r="A247" s="10" t="s">
        <v>109</v>
      </c>
      <c r="B247" s="34" t="s">
        <v>33</v>
      </c>
      <c r="C247" s="34" t="s">
        <v>4</v>
      </c>
      <c r="D247" s="34"/>
      <c r="E247" s="34"/>
      <c r="F247" s="20">
        <f>F248+F249</f>
        <v>0</v>
      </c>
    </row>
    <row r="248" spans="1:6" ht="33.75" hidden="1">
      <c r="A248" s="9" t="s">
        <v>113</v>
      </c>
      <c r="B248" s="34" t="s">
        <v>33</v>
      </c>
      <c r="C248" s="34" t="s">
        <v>4</v>
      </c>
      <c r="D248" s="34"/>
      <c r="E248" s="34"/>
      <c r="F248" s="20"/>
    </row>
    <row r="249" spans="1:6" ht="12.75" hidden="1">
      <c r="A249" s="9" t="s">
        <v>110</v>
      </c>
      <c r="B249" s="34" t="s">
        <v>33</v>
      </c>
      <c r="C249" s="34" t="s">
        <v>4</v>
      </c>
      <c r="D249" s="34"/>
      <c r="E249" s="34"/>
      <c r="F249" s="20"/>
    </row>
    <row r="250" spans="1:6" ht="33.75" hidden="1">
      <c r="A250" s="16" t="s">
        <v>125</v>
      </c>
      <c r="B250" s="34" t="s">
        <v>33</v>
      </c>
      <c r="C250" s="34" t="s">
        <v>4</v>
      </c>
      <c r="D250" s="34"/>
      <c r="E250" s="34"/>
      <c r="F250" s="23">
        <f>F251</f>
        <v>0</v>
      </c>
    </row>
    <row r="251" spans="1:6" ht="33.75" hidden="1">
      <c r="A251" s="9" t="s">
        <v>112</v>
      </c>
      <c r="B251" s="34" t="s">
        <v>33</v>
      </c>
      <c r="C251" s="34" t="s">
        <v>4</v>
      </c>
      <c r="D251" s="34"/>
      <c r="E251" s="34"/>
      <c r="F251" s="19">
        <f>F252</f>
        <v>0</v>
      </c>
    </row>
    <row r="252" spans="1:6" ht="12.75" hidden="1">
      <c r="A252" s="10" t="s">
        <v>109</v>
      </c>
      <c r="B252" s="34" t="s">
        <v>33</v>
      </c>
      <c r="C252" s="34" t="s">
        <v>4</v>
      </c>
      <c r="D252" s="34"/>
      <c r="E252" s="34"/>
      <c r="F252" s="20">
        <f>F253</f>
        <v>0</v>
      </c>
    </row>
    <row r="253" spans="1:6" ht="33.75" hidden="1">
      <c r="A253" s="9" t="s">
        <v>113</v>
      </c>
      <c r="B253" s="34" t="s">
        <v>33</v>
      </c>
      <c r="C253" s="34" t="s">
        <v>4</v>
      </c>
      <c r="D253" s="34"/>
      <c r="E253" s="34"/>
      <c r="F253" s="20"/>
    </row>
    <row r="254" spans="1:6" ht="21" hidden="1">
      <c r="A254" s="26" t="s">
        <v>135</v>
      </c>
      <c r="B254" s="34" t="s">
        <v>41</v>
      </c>
      <c r="C254" s="34"/>
      <c r="D254" s="34"/>
      <c r="E254" s="34"/>
      <c r="F254" s="21">
        <f>F255</f>
        <v>0</v>
      </c>
    </row>
    <row r="255" spans="1:6" ht="12.75" hidden="1">
      <c r="A255" s="12" t="s">
        <v>126</v>
      </c>
      <c r="B255" s="34" t="s">
        <v>41</v>
      </c>
      <c r="C255" s="34" t="s">
        <v>18</v>
      </c>
      <c r="D255" s="34"/>
      <c r="E255" s="34"/>
      <c r="F255" s="27">
        <v>0</v>
      </c>
    </row>
    <row r="256" spans="1:6" ht="33.75" hidden="1">
      <c r="A256" s="12" t="s">
        <v>62</v>
      </c>
      <c r="B256" s="17" t="s">
        <v>41</v>
      </c>
      <c r="C256" s="17" t="s">
        <v>18</v>
      </c>
      <c r="D256" s="17"/>
      <c r="E256" s="17"/>
      <c r="F256" s="20">
        <f>F260</f>
        <v>0</v>
      </c>
    </row>
    <row r="257" spans="1:6" ht="67.5" hidden="1">
      <c r="A257" s="12" t="s">
        <v>127</v>
      </c>
      <c r="B257" s="17" t="s">
        <v>41</v>
      </c>
      <c r="C257" s="17" t="s">
        <v>18</v>
      </c>
      <c r="D257" s="17"/>
      <c r="E257" s="17"/>
      <c r="F257" s="20">
        <f>F258</f>
        <v>0</v>
      </c>
    </row>
    <row r="258" spans="1:6" ht="45" hidden="1">
      <c r="A258" s="12" t="s">
        <v>128</v>
      </c>
      <c r="B258" s="17" t="s">
        <v>41</v>
      </c>
      <c r="C258" s="17" t="s">
        <v>18</v>
      </c>
      <c r="D258" s="17"/>
      <c r="E258" s="17"/>
      <c r="F258" s="19">
        <f>F260</f>
        <v>0</v>
      </c>
    </row>
    <row r="259" spans="1:6" ht="12.75" hidden="1">
      <c r="A259" s="12" t="s">
        <v>129</v>
      </c>
      <c r="B259" s="17" t="s">
        <v>41</v>
      </c>
      <c r="C259" s="17" t="s">
        <v>18</v>
      </c>
      <c r="D259" s="17"/>
      <c r="E259" s="17"/>
      <c r="F259" s="19">
        <f>F260</f>
        <v>0</v>
      </c>
    </row>
    <row r="260" spans="1:6" ht="12.75" hidden="1">
      <c r="A260" s="12" t="s">
        <v>130</v>
      </c>
      <c r="B260" s="17" t="s">
        <v>41</v>
      </c>
      <c r="C260" s="17" t="s">
        <v>18</v>
      </c>
      <c r="D260" s="17"/>
      <c r="E260" s="17"/>
      <c r="F260" s="6"/>
    </row>
    <row r="261" spans="1:6" ht="12.75" hidden="1">
      <c r="A261" s="8" t="s">
        <v>137</v>
      </c>
      <c r="B261" s="33" t="s">
        <v>33</v>
      </c>
      <c r="C261" s="31" t="s">
        <v>5</v>
      </c>
      <c r="D261" s="31"/>
      <c r="E261" s="31"/>
      <c r="F261" s="19">
        <f>'[7]1'!$I$552</f>
        <v>0</v>
      </c>
    </row>
    <row r="262" spans="1:6" ht="12" customHeight="1" hidden="1">
      <c r="A262" s="8" t="s">
        <v>137</v>
      </c>
      <c r="B262" s="31" t="s">
        <v>33</v>
      </c>
      <c r="C262" s="31" t="s">
        <v>5</v>
      </c>
      <c r="D262" s="31"/>
      <c r="E262" s="31"/>
      <c r="F262" s="20">
        <f>'[5]1'!$I$541</f>
        <v>35000</v>
      </c>
    </row>
    <row r="263" spans="1:9" ht="12.75">
      <c r="A263" s="7" t="s">
        <v>13</v>
      </c>
      <c r="B263" s="18"/>
      <c r="C263" s="18"/>
      <c r="D263" s="5">
        <f>D16+D82+D94+D132+D170+D198+D201+D210+D228+D242+D254</f>
        <v>32980142.099999998</v>
      </c>
      <c r="E263" s="5">
        <f>E16+E82+E94+E132+E170+E198+E201+E210+E228+E242+E254</f>
        <v>-4026913.4999999977</v>
      </c>
      <c r="F263" s="5">
        <f>F16+F82+F94+F132+F170+F198+F201+F210+F228+F212+F242+F254</f>
        <v>37007055.599999994</v>
      </c>
      <c r="H263" s="36"/>
      <c r="I263" s="35"/>
    </row>
    <row r="264" spans="1:8" ht="12.75">
      <c r="A264" s="44"/>
      <c r="H264" s="36"/>
    </row>
    <row r="265" ht="12.75">
      <c r="A265" s="44"/>
    </row>
    <row r="266" ht="12.75">
      <c r="A266" s="44"/>
    </row>
    <row r="267" ht="12.75">
      <c r="A267" s="44"/>
    </row>
    <row r="268" ht="12.75">
      <c r="A268" s="44"/>
    </row>
    <row r="269" ht="12.75">
      <c r="A269" s="44"/>
    </row>
    <row r="276" ht="12.75">
      <c r="F276" s="35"/>
    </row>
    <row r="277" ht="12.75">
      <c r="F277" s="35"/>
    </row>
    <row r="278" ht="12.75">
      <c r="F278" s="35"/>
    </row>
    <row r="279" ht="12.75">
      <c r="F279" s="35"/>
    </row>
  </sheetData>
  <sheetProtection/>
  <mergeCells count="11">
    <mergeCell ref="D13:D14"/>
    <mergeCell ref="E13:E14"/>
    <mergeCell ref="A6:F6"/>
    <mergeCell ref="A7:F7"/>
    <mergeCell ref="A8:F8"/>
    <mergeCell ref="A11:F11"/>
    <mergeCell ref="A12:F12"/>
    <mergeCell ref="A13:A14"/>
    <mergeCell ref="B13:B14"/>
    <mergeCell ref="C13:C14"/>
    <mergeCell ref="F13:F14"/>
  </mergeCells>
  <printOptions horizontalCentered="1"/>
  <pageMargins left="0.7086614173228347" right="0.31496062992125984" top="0.7480314960629921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2021-05-05T07:09:45Z</cp:lastPrinted>
  <dcterms:created xsi:type="dcterms:W3CDTF">2006-11-09T04:14:19Z</dcterms:created>
  <dcterms:modified xsi:type="dcterms:W3CDTF">2021-05-05T07:10:38Z</dcterms:modified>
  <cp:category/>
  <cp:version/>
  <cp:contentType/>
  <cp:contentStatus/>
</cp:coreProperties>
</file>